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95" windowWidth="11610" windowHeight="6315" tabRatio="603"/>
  </bookViews>
  <sheets>
    <sheet name="●17.09実績＆計画" sheetId="60" r:id="rId1"/>
    <sheet name="●17.09コメント" sheetId="61" r:id="rId2"/>
    <sheet name="Sheet1" sheetId="62" r:id="rId3"/>
  </sheets>
  <definedNames>
    <definedName name="_xlnm.Print_Area" localSheetId="1">●17.09コメント!$A$1:$G$54</definedName>
    <definedName name="_xlnm.Print_Area" localSheetId="0">'●17.09実績＆計画'!$A$1:$CS$264</definedName>
    <definedName name="_xlnm.Print_Titles" localSheetId="0">'●17.09実績＆計画'!$A:$E</definedName>
  </definedNames>
  <calcPr calcId="145621"/>
</workbook>
</file>

<file path=xl/calcChain.xml><?xml version="1.0" encoding="utf-8"?>
<calcChain xmlns="http://schemas.openxmlformats.org/spreadsheetml/2006/main">
  <c r="BO23" i="60" l="1"/>
  <c r="BO25" i="60"/>
  <c r="BO27" i="60"/>
  <c r="CT112" i="60"/>
  <c r="CT69" i="60"/>
  <c r="BF19" i="60"/>
  <c r="DY272" i="60" l="1"/>
  <c r="DX272" i="60"/>
  <c r="DU272" i="60"/>
  <c r="DT272" i="60"/>
  <c r="DQ272" i="60"/>
  <c r="DP272" i="60"/>
  <c r="DH272" i="60"/>
  <c r="DG272" i="60"/>
  <c r="DD272" i="60"/>
  <c r="DC272" i="60"/>
  <c r="CZ272" i="60"/>
  <c r="DY271" i="60"/>
  <c r="EF264" i="60"/>
  <c r="EE264" i="60"/>
  <c r="DY264" i="60"/>
  <c r="DX264" i="60"/>
  <c r="DU264" i="60"/>
  <c r="DT264" i="60"/>
  <c r="DQ264" i="60"/>
  <c r="DP264" i="60"/>
  <c r="DN264" i="60"/>
  <c r="DH264" i="60"/>
  <c r="DG264" i="60"/>
  <c r="DD264" i="60"/>
  <c r="DC264" i="60"/>
  <c r="CZ264" i="60"/>
  <c r="CY264" i="60"/>
  <c r="EJ263" i="60"/>
  <c r="EE263" i="60"/>
  <c r="DN263" i="60"/>
  <c r="EK262" i="60"/>
  <c r="EH262" i="60"/>
  <c r="EF262" i="60"/>
  <c r="EE262" i="60"/>
  <c r="DN262" i="60"/>
  <c r="EJ261" i="60"/>
  <c r="EE261" i="60"/>
  <c r="DN261" i="60"/>
  <c r="EH260" i="60"/>
  <c r="EF260" i="60"/>
  <c r="EK260" i="60" s="1"/>
  <c r="EE260" i="60"/>
  <c r="DN260" i="60"/>
  <c r="EJ259" i="60"/>
  <c r="EE259" i="60"/>
  <c r="DN259" i="60"/>
  <c r="CZ259" i="60"/>
  <c r="CY259" i="60"/>
  <c r="EK258" i="60"/>
  <c r="EH258" i="60"/>
  <c r="EF258" i="60"/>
  <c r="EE258" i="60"/>
  <c r="DN258" i="60"/>
  <c r="EJ257" i="60"/>
  <c r="EE257" i="60"/>
  <c r="DY257" i="60"/>
  <c r="DX257" i="60"/>
  <c r="DU257" i="60"/>
  <c r="DT257" i="60"/>
  <c r="DQ257" i="60"/>
  <c r="DP257" i="60"/>
  <c r="DN257" i="60"/>
  <c r="DH257" i="60"/>
  <c r="DG257" i="60"/>
  <c r="DD257" i="60"/>
  <c r="DC257" i="60"/>
  <c r="CZ257" i="60"/>
  <c r="CY257" i="60"/>
  <c r="EL256" i="60"/>
  <c r="EK256" i="60"/>
  <c r="EH256" i="60"/>
  <c r="EJ256" i="60" s="1"/>
  <c r="EF256" i="60"/>
  <c r="EE256" i="60"/>
  <c r="DN256" i="60"/>
  <c r="EJ255" i="60"/>
  <c r="EE255" i="60"/>
  <c r="DY255" i="60"/>
  <c r="DX255" i="60"/>
  <c r="DU255" i="60"/>
  <c r="DT255" i="60"/>
  <c r="DQ255" i="60"/>
  <c r="DP255" i="60"/>
  <c r="DN255" i="60"/>
  <c r="DH255" i="60"/>
  <c r="DG255" i="60"/>
  <c r="DD255" i="60"/>
  <c r="DC255" i="60"/>
  <c r="CZ255" i="60"/>
  <c r="CY255" i="60"/>
  <c r="EK254" i="60"/>
  <c r="EK264" i="60" s="1"/>
  <c r="EH254" i="60"/>
  <c r="EF254" i="60"/>
  <c r="EE254" i="60"/>
  <c r="DN254" i="60"/>
  <c r="EJ253" i="60"/>
  <c r="EF253" i="60"/>
  <c r="EE253" i="60"/>
  <c r="DN253" i="60"/>
  <c r="EJ252" i="60"/>
  <c r="EE252" i="60"/>
  <c r="DN252" i="60"/>
  <c r="EG246" i="60"/>
  <c r="EC246" i="60"/>
  <c r="EB246" i="60"/>
  <c r="EA246" i="60"/>
  <c r="DZ246" i="60"/>
  <c r="DV246" i="60"/>
  <c r="DR246" i="60"/>
  <c r="DL246" i="60"/>
  <c r="DK246" i="60"/>
  <c r="DJ246" i="60"/>
  <c r="DI246" i="60"/>
  <c r="DE246" i="60"/>
  <c r="DA246" i="60"/>
  <c r="DZ245" i="60"/>
  <c r="DV245" i="60"/>
  <c r="DR245" i="60"/>
  <c r="DI245" i="60"/>
  <c r="DE245" i="60"/>
  <c r="DA245" i="60"/>
  <c r="EC244" i="60"/>
  <c r="EB244" i="60"/>
  <c r="EA244" i="60"/>
  <c r="DZ244" i="60"/>
  <c r="DV244" i="60"/>
  <c r="DR244" i="60"/>
  <c r="DL244" i="60"/>
  <c r="DM243" i="60" s="1"/>
  <c r="DK244" i="60"/>
  <c r="DJ244" i="60"/>
  <c r="DI244" i="60"/>
  <c r="DE244" i="60"/>
  <c r="DA244" i="60"/>
  <c r="DZ243" i="60"/>
  <c r="DV243" i="60"/>
  <c r="DR243" i="60"/>
  <c r="DI243" i="60"/>
  <c r="DE243" i="60"/>
  <c r="DA243" i="60"/>
  <c r="DZ242" i="60"/>
  <c r="DY242" i="60"/>
  <c r="DZ241" i="60" s="1"/>
  <c r="DX242" i="60"/>
  <c r="DW242" i="60"/>
  <c r="EA242" i="60" s="1"/>
  <c r="DV242" i="60"/>
  <c r="DU242" i="60"/>
  <c r="DT242" i="60"/>
  <c r="DQ242" i="60"/>
  <c r="DP242" i="60"/>
  <c r="EB242" i="60" s="1"/>
  <c r="DO242" i="60"/>
  <c r="DM242" i="60"/>
  <c r="DL242" i="60"/>
  <c r="DI242" i="60"/>
  <c r="DE242" i="60"/>
  <c r="DC242" i="60"/>
  <c r="DK242" i="60" s="1"/>
  <c r="DB242" i="60"/>
  <c r="DA242" i="60"/>
  <c r="CX242" i="60"/>
  <c r="DJ242" i="60" s="1"/>
  <c r="DV241" i="60"/>
  <c r="DI241" i="60"/>
  <c r="DE241" i="60"/>
  <c r="DA241" i="60"/>
  <c r="EH240" i="60"/>
  <c r="EF240" i="60"/>
  <c r="EK240" i="60" s="1"/>
  <c r="ED240" i="60"/>
  <c r="EC240" i="60"/>
  <c r="EB240" i="60"/>
  <c r="EA240" i="60"/>
  <c r="DZ240" i="60"/>
  <c r="DV240" i="60"/>
  <c r="DR240" i="60"/>
  <c r="DM240" i="60"/>
  <c r="DL240" i="60"/>
  <c r="DK240" i="60"/>
  <c r="DJ240" i="60"/>
  <c r="DI240" i="60"/>
  <c r="DE240" i="60"/>
  <c r="DA240" i="60"/>
  <c r="DZ239" i="60"/>
  <c r="DV239" i="60"/>
  <c r="DR239" i="60"/>
  <c r="EK238" i="60"/>
  <c r="EE238" i="60"/>
  <c r="EC238" i="60"/>
  <c r="EB238" i="60"/>
  <c r="EA238" i="60"/>
  <c r="EF238" i="60" s="1"/>
  <c r="DZ238" i="60"/>
  <c r="DV238" i="60"/>
  <c r="DR238" i="60"/>
  <c r="DL238" i="60"/>
  <c r="DK238" i="60"/>
  <c r="EG238" i="60" s="1"/>
  <c r="DJ238" i="60"/>
  <c r="DI238" i="60"/>
  <c r="DE238" i="60"/>
  <c r="DA238" i="60"/>
  <c r="DZ237" i="60"/>
  <c r="DV237" i="60"/>
  <c r="DS237" i="60"/>
  <c r="DR237" i="60"/>
  <c r="DG236" i="60"/>
  <c r="EH232" i="60"/>
  <c r="EE232" i="60"/>
  <c r="EC232" i="60"/>
  <c r="EB232" i="60"/>
  <c r="EA232" i="60"/>
  <c r="DZ232" i="60"/>
  <c r="DV232" i="60"/>
  <c r="DR232" i="60"/>
  <c r="DL232" i="60"/>
  <c r="DK232" i="60"/>
  <c r="DJ232" i="60"/>
  <c r="EF232" i="60" s="1"/>
  <c r="DI232" i="60"/>
  <c r="DE232" i="60"/>
  <c r="DA232" i="60"/>
  <c r="EF230" i="60"/>
  <c r="EC230" i="60"/>
  <c r="EB230" i="60"/>
  <c r="EA230" i="60"/>
  <c r="DZ230" i="60"/>
  <c r="DV230" i="60"/>
  <c r="DR230" i="60"/>
  <c r="DL230" i="60"/>
  <c r="DK230" i="60"/>
  <c r="DJ230" i="60"/>
  <c r="DI230" i="60"/>
  <c r="DE230" i="60"/>
  <c r="DA230" i="60"/>
  <c r="DX226" i="60"/>
  <c r="DV226" i="60"/>
  <c r="DJ226" i="60"/>
  <c r="DC225" i="60"/>
  <c r="CY225" i="60"/>
  <c r="EA224" i="60"/>
  <c r="DJ224" i="60"/>
  <c r="DC223" i="60"/>
  <c r="CY223" i="60"/>
  <c r="EA222" i="60"/>
  <c r="DJ222" i="60"/>
  <c r="EE220" i="60"/>
  <c r="EC220" i="60"/>
  <c r="EB220" i="60"/>
  <c r="DZ220" i="60"/>
  <c r="DV220" i="60"/>
  <c r="DR220" i="60"/>
  <c r="DG218" i="60"/>
  <c r="EC216" i="60"/>
  <c r="DY216" i="60"/>
  <c r="DU216" i="60"/>
  <c r="DQ216" i="60"/>
  <c r="DF216" i="60"/>
  <c r="DD216" i="60"/>
  <c r="DB216" i="60"/>
  <c r="DA216" i="60"/>
  <c r="CZ216" i="60"/>
  <c r="CX216" i="60"/>
  <c r="DA215" i="60"/>
  <c r="DY214" i="60"/>
  <c r="DZ214" i="60" s="1"/>
  <c r="DX214" i="60"/>
  <c r="DX216" i="60" s="1"/>
  <c r="DW214" i="60"/>
  <c r="DW216" i="60" s="1"/>
  <c r="DU214" i="60"/>
  <c r="DT214" i="60"/>
  <c r="DS214" i="60"/>
  <c r="DQ214" i="60"/>
  <c r="DP214" i="60"/>
  <c r="DO214" i="60"/>
  <c r="DH214" i="60"/>
  <c r="DG214" i="60"/>
  <c r="DF214" i="60"/>
  <c r="DD214" i="60"/>
  <c r="DC214" i="60"/>
  <c r="DB214" i="60"/>
  <c r="CZ214" i="60"/>
  <c r="DA214" i="60" s="1"/>
  <c r="CY214" i="60"/>
  <c r="CY216" i="60" s="1"/>
  <c r="CX214" i="60"/>
  <c r="DJ214" i="60" s="1"/>
  <c r="EH212" i="60"/>
  <c r="EE212" i="60"/>
  <c r="EC212" i="60"/>
  <c r="EB212" i="60"/>
  <c r="EA212" i="60"/>
  <c r="DZ212" i="60"/>
  <c r="DV212" i="60"/>
  <c r="DR212" i="60"/>
  <c r="DN212" i="60"/>
  <c r="DL212" i="60"/>
  <c r="DK212" i="60"/>
  <c r="EG212" i="60" s="1"/>
  <c r="DJ212" i="60"/>
  <c r="DI212" i="60"/>
  <c r="DE212" i="60"/>
  <c r="DA212" i="60"/>
  <c r="EJ211" i="60"/>
  <c r="EF210" i="60"/>
  <c r="EC210" i="60"/>
  <c r="EB210" i="60"/>
  <c r="EA210" i="60"/>
  <c r="DZ210" i="60"/>
  <c r="DV210" i="60"/>
  <c r="DR210" i="60"/>
  <c r="DN210" i="60"/>
  <c r="DL210" i="60"/>
  <c r="EH210" i="60" s="1"/>
  <c r="DK210" i="60"/>
  <c r="DJ210" i="60"/>
  <c r="DI210" i="60"/>
  <c r="DE210" i="60"/>
  <c r="DA210" i="60"/>
  <c r="DX209" i="60"/>
  <c r="EC208" i="60"/>
  <c r="EE208" i="60" s="1"/>
  <c r="EB208" i="60"/>
  <c r="DZ208" i="60"/>
  <c r="DV208" i="60"/>
  <c r="DR208" i="60"/>
  <c r="DN208" i="60"/>
  <c r="DL208" i="60"/>
  <c r="DK208" i="60"/>
  <c r="DI208" i="60"/>
  <c r="DE208" i="60"/>
  <c r="DA208" i="60"/>
  <c r="DX207" i="60"/>
  <c r="DG207" i="60"/>
  <c r="EG206" i="60"/>
  <c r="ED206" i="60"/>
  <c r="EC206" i="60"/>
  <c r="EB206" i="60"/>
  <c r="EA206" i="60"/>
  <c r="DZ206" i="60"/>
  <c r="DV206" i="60"/>
  <c r="DR206" i="60"/>
  <c r="DL206" i="60"/>
  <c r="DK206" i="60"/>
  <c r="DJ206" i="60"/>
  <c r="EF206" i="60" s="1"/>
  <c r="DI206" i="60"/>
  <c r="DE206" i="60"/>
  <c r="DA206" i="60"/>
  <c r="EJ204" i="60"/>
  <c r="EH204" i="60"/>
  <c r="EE204" i="60"/>
  <c r="EC204" i="60"/>
  <c r="EB204" i="60"/>
  <c r="EA204" i="60"/>
  <c r="DZ204" i="60"/>
  <c r="DV204" i="60"/>
  <c r="DR204" i="60"/>
  <c r="DN204" i="60"/>
  <c r="DL204" i="60"/>
  <c r="DK204" i="60"/>
  <c r="EG204" i="60" s="1"/>
  <c r="DJ204" i="60"/>
  <c r="DI204" i="60"/>
  <c r="DE204" i="60"/>
  <c r="DA204" i="60"/>
  <c r="EJ203" i="60"/>
  <c r="DF203" i="60"/>
  <c r="EL202" i="60"/>
  <c r="EH202" i="60"/>
  <c r="EE202" i="60"/>
  <c r="EC202" i="60"/>
  <c r="EB202" i="60"/>
  <c r="DY202" i="60"/>
  <c r="DX202" i="60"/>
  <c r="DU202" i="60"/>
  <c r="DT202" i="60"/>
  <c r="DQ202" i="60"/>
  <c r="DP202" i="60"/>
  <c r="DL202" i="60"/>
  <c r="DK202" i="60"/>
  <c r="DH202" i="60"/>
  <c r="DG202" i="60"/>
  <c r="DD202" i="60"/>
  <c r="DC202" i="60"/>
  <c r="CZ202" i="60"/>
  <c r="CY202" i="60"/>
  <c r="EF201" i="60"/>
  <c r="EA201" i="60"/>
  <c r="DW201" i="60"/>
  <c r="DS201" i="60"/>
  <c r="DO201" i="60"/>
  <c r="DJ201" i="60"/>
  <c r="DF201" i="60"/>
  <c r="DB201" i="60"/>
  <c r="CX201" i="60"/>
  <c r="DO198" i="60"/>
  <c r="CY198" i="60"/>
  <c r="EA196" i="60"/>
  <c r="DT196" i="60"/>
  <c r="DJ196" i="60"/>
  <c r="DG196" i="60"/>
  <c r="CZ196" i="60"/>
  <c r="DI193" i="60"/>
  <c r="EH192" i="60"/>
  <c r="EL192" i="60" s="1"/>
  <c r="EE192" i="60"/>
  <c r="EC192" i="60"/>
  <c r="EB192" i="60"/>
  <c r="EA192" i="60"/>
  <c r="DZ192" i="60"/>
  <c r="DV192" i="60"/>
  <c r="DR192" i="60"/>
  <c r="DN192" i="60"/>
  <c r="DL192" i="60"/>
  <c r="DK192" i="60"/>
  <c r="DJ192" i="60"/>
  <c r="DI192" i="60"/>
  <c r="DE192" i="60"/>
  <c r="DA192" i="60"/>
  <c r="DT191" i="60"/>
  <c r="DM191" i="60"/>
  <c r="DI191" i="60"/>
  <c r="DG191" i="60"/>
  <c r="DE191" i="60"/>
  <c r="DA191" i="60"/>
  <c r="DW190" i="60"/>
  <c r="DS190" i="60"/>
  <c r="DP190" i="60"/>
  <c r="DO190" i="60"/>
  <c r="DL190" i="60"/>
  <c r="DF190" i="60"/>
  <c r="DB190" i="60"/>
  <c r="DA190" i="60"/>
  <c r="CX190" i="60"/>
  <c r="DX189" i="60"/>
  <c r="DA189" i="60"/>
  <c r="EA188" i="60"/>
  <c r="DQ188" i="60"/>
  <c r="DJ188" i="60"/>
  <c r="EA186" i="60"/>
  <c r="DJ186" i="60"/>
  <c r="EF186" i="60" s="1"/>
  <c r="DY184" i="60"/>
  <c r="DX184" i="60"/>
  <c r="DW184" i="60"/>
  <c r="DU184" i="60"/>
  <c r="DT184" i="60"/>
  <c r="DS184" i="60"/>
  <c r="DQ184" i="60"/>
  <c r="DP184" i="60"/>
  <c r="EB184" i="60" s="1"/>
  <c r="DO184" i="60"/>
  <c r="EA184" i="60" s="1"/>
  <c r="DI184" i="60"/>
  <c r="DH184" i="60"/>
  <c r="DG184" i="60"/>
  <c r="DF184" i="60"/>
  <c r="DE184" i="60"/>
  <c r="DD184" i="60"/>
  <c r="DC184" i="60"/>
  <c r="DB184" i="60"/>
  <c r="DA184" i="60"/>
  <c r="CZ184" i="60"/>
  <c r="DL184" i="60" s="1"/>
  <c r="CY184" i="60"/>
  <c r="DK184" i="60" s="1"/>
  <c r="CX184" i="60"/>
  <c r="DX183" i="60"/>
  <c r="DI183" i="60"/>
  <c r="DH183" i="60"/>
  <c r="DE183" i="60"/>
  <c r="DA183" i="60"/>
  <c r="CZ183" i="60"/>
  <c r="EC182" i="60"/>
  <c r="ED182" i="60" s="1"/>
  <c r="EA182" i="60"/>
  <c r="DL182" i="60"/>
  <c r="DK182" i="60"/>
  <c r="DJ182" i="60"/>
  <c r="EF182" i="60" s="1"/>
  <c r="DI182" i="60"/>
  <c r="DE182" i="60"/>
  <c r="DA182" i="60"/>
  <c r="ED180" i="60"/>
  <c r="EC180" i="60"/>
  <c r="EA180" i="60"/>
  <c r="DN180" i="60"/>
  <c r="DM180" i="60"/>
  <c r="DL180" i="60"/>
  <c r="EH180" i="60" s="1"/>
  <c r="DK180" i="60"/>
  <c r="DJ180" i="60"/>
  <c r="DI180" i="60"/>
  <c r="DE180" i="60"/>
  <c r="DA180" i="60"/>
  <c r="DT179" i="60"/>
  <c r="EG178" i="60"/>
  <c r="EC178" i="60"/>
  <c r="EB178" i="60"/>
  <c r="EA178" i="60"/>
  <c r="DZ178" i="60"/>
  <c r="DN178" i="60"/>
  <c r="DL178" i="60"/>
  <c r="EH178" i="60" s="1"/>
  <c r="DK178" i="60"/>
  <c r="DI178" i="60"/>
  <c r="DE178" i="60"/>
  <c r="DA178" i="60"/>
  <c r="CX178" i="60"/>
  <c r="DZ177" i="60"/>
  <c r="DV177" i="60"/>
  <c r="DU177" i="60"/>
  <c r="DR177" i="60"/>
  <c r="DP177" i="60"/>
  <c r="DI177" i="60"/>
  <c r="DE177" i="60"/>
  <c r="DA177" i="60"/>
  <c r="DN174" i="60"/>
  <c r="DL174" i="60"/>
  <c r="DK174" i="60"/>
  <c r="DJ174" i="60"/>
  <c r="DI174" i="60"/>
  <c r="DE174" i="60"/>
  <c r="DA174" i="60"/>
  <c r="DW170" i="60"/>
  <c r="DY168" i="60"/>
  <c r="DX168" i="60"/>
  <c r="DV168" i="60"/>
  <c r="DU168" i="60"/>
  <c r="DT168" i="60"/>
  <c r="DQ168" i="60"/>
  <c r="DP168" i="60"/>
  <c r="EC166" i="60"/>
  <c r="DY166" i="60"/>
  <c r="DZ166" i="60" s="1"/>
  <c r="DR166" i="60"/>
  <c r="DG166" i="60"/>
  <c r="DW164" i="60"/>
  <c r="DN164" i="60"/>
  <c r="DI164" i="60"/>
  <c r="DA164" i="60"/>
  <c r="EL162" i="60"/>
  <c r="EH162" i="60"/>
  <c r="EC162" i="60"/>
  <c r="DY162" i="60"/>
  <c r="DX162" i="60"/>
  <c r="DU162" i="60"/>
  <c r="DT162" i="60"/>
  <c r="DQ162" i="60"/>
  <c r="DP162" i="60"/>
  <c r="DL162" i="60"/>
  <c r="DH162" i="60"/>
  <c r="DG162" i="60"/>
  <c r="DD162" i="60"/>
  <c r="DC162" i="60"/>
  <c r="CZ162" i="60"/>
  <c r="CY162" i="60"/>
  <c r="EF161" i="60"/>
  <c r="EA161" i="60"/>
  <c r="DW161" i="60"/>
  <c r="DS161" i="60"/>
  <c r="DO161" i="60"/>
  <c r="DJ161" i="60"/>
  <c r="DF161" i="60"/>
  <c r="DB161" i="60"/>
  <c r="CX161" i="60"/>
  <c r="EN160" i="60"/>
  <c r="DX158" i="60"/>
  <c r="DP158" i="60"/>
  <c r="EF156" i="60"/>
  <c r="EK156" i="60" s="1"/>
  <c r="EC156" i="60"/>
  <c r="ED155" i="60" s="1"/>
  <c r="EB156" i="60"/>
  <c r="EA156" i="60"/>
  <c r="DZ156" i="60"/>
  <c r="DV156" i="60"/>
  <c r="DR156" i="60"/>
  <c r="DL156" i="60"/>
  <c r="DK156" i="60"/>
  <c r="EG156" i="60" s="1"/>
  <c r="DJ156" i="60"/>
  <c r="DI156" i="60"/>
  <c r="DE156" i="60"/>
  <c r="DA156" i="60"/>
  <c r="EE155" i="60"/>
  <c r="DZ155" i="60"/>
  <c r="DV155" i="60"/>
  <c r="DR155" i="60"/>
  <c r="DI155" i="60"/>
  <c r="DE155" i="60"/>
  <c r="DA155" i="60"/>
  <c r="EL153" i="60"/>
  <c r="EH153" i="60"/>
  <c r="EJ153" i="60" s="1"/>
  <c r="EO153" i="60" s="1"/>
  <c r="EG153" i="60"/>
  <c r="EE153" i="60"/>
  <c r="EC153" i="60"/>
  <c r="EB153" i="60"/>
  <c r="EA153" i="60"/>
  <c r="ED153" i="60" s="1"/>
  <c r="DZ153" i="60"/>
  <c r="DV153" i="60"/>
  <c r="DR153" i="60"/>
  <c r="DN153" i="60"/>
  <c r="DL153" i="60"/>
  <c r="DN152" i="60" s="1"/>
  <c r="DK153" i="60"/>
  <c r="DJ153" i="60"/>
  <c r="DI153" i="60"/>
  <c r="DE153" i="60"/>
  <c r="DA153" i="60"/>
  <c r="EJ152" i="60"/>
  <c r="EE152" i="60"/>
  <c r="DZ152" i="60"/>
  <c r="DV152" i="60"/>
  <c r="DR152" i="60"/>
  <c r="DI152" i="60"/>
  <c r="DE152" i="60"/>
  <c r="DA152" i="60"/>
  <c r="EK150" i="60"/>
  <c r="EF150" i="60"/>
  <c r="EC150" i="60"/>
  <c r="EB150" i="60"/>
  <c r="EG150" i="60" s="1"/>
  <c r="EA150" i="60"/>
  <c r="DZ150" i="60"/>
  <c r="DV150" i="60"/>
  <c r="DR150" i="60"/>
  <c r="DL150" i="60"/>
  <c r="DN149" i="60" s="1"/>
  <c r="DK150" i="60"/>
  <c r="DJ150" i="60"/>
  <c r="DI150" i="60"/>
  <c r="DE150" i="60"/>
  <c r="DA150" i="60"/>
  <c r="EE149" i="60"/>
  <c r="DZ149" i="60"/>
  <c r="DV149" i="60"/>
  <c r="DR149" i="60"/>
  <c r="DI149" i="60"/>
  <c r="DE149" i="60"/>
  <c r="DA149" i="60"/>
  <c r="DZ148" i="60"/>
  <c r="DY148" i="60"/>
  <c r="DX148" i="60"/>
  <c r="DW148" i="60"/>
  <c r="EA148" i="60" s="1"/>
  <c r="DV148" i="60"/>
  <c r="DU148" i="60"/>
  <c r="DT148" i="60"/>
  <c r="DQ148" i="60"/>
  <c r="DP148" i="60"/>
  <c r="EB148" i="60" s="1"/>
  <c r="EG148" i="60" s="1"/>
  <c r="DO148" i="60"/>
  <c r="DN148" i="60"/>
  <c r="DM148" i="60"/>
  <c r="DL148" i="60"/>
  <c r="DN147" i="60" s="1"/>
  <c r="DK148" i="60"/>
  <c r="DJ148" i="60"/>
  <c r="DI148" i="60"/>
  <c r="DE148" i="60"/>
  <c r="DB148" i="60"/>
  <c r="DA148" i="60"/>
  <c r="DZ147" i="60"/>
  <c r="DV147" i="60"/>
  <c r="DM147" i="60"/>
  <c r="DI147" i="60"/>
  <c r="DE147" i="60"/>
  <c r="DA147" i="60"/>
  <c r="EC146" i="60"/>
  <c r="DZ146" i="60"/>
  <c r="DY146" i="60"/>
  <c r="DX146" i="60"/>
  <c r="DW146" i="60"/>
  <c r="DV146" i="60"/>
  <c r="DU146" i="60"/>
  <c r="DT146" i="60"/>
  <c r="DS146" i="60"/>
  <c r="DR146" i="60"/>
  <c r="DQ146" i="60"/>
  <c r="DP146" i="60"/>
  <c r="EB146" i="60" s="1"/>
  <c r="DO146" i="60"/>
  <c r="EA146" i="60" s="1"/>
  <c r="DJ146" i="60"/>
  <c r="DI146" i="60"/>
  <c r="DH146" i="60"/>
  <c r="DG146" i="60"/>
  <c r="DF146" i="60"/>
  <c r="DE146" i="60"/>
  <c r="DD146" i="60"/>
  <c r="DC146" i="60"/>
  <c r="DB146" i="60"/>
  <c r="DA146" i="60"/>
  <c r="CZ146" i="60"/>
  <c r="DL146" i="60" s="1"/>
  <c r="CY146" i="60"/>
  <c r="DK146" i="60" s="1"/>
  <c r="EG146" i="60" s="1"/>
  <c r="CX146" i="60"/>
  <c r="ED145" i="60"/>
  <c r="EC145" i="60"/>
  <c r="EE145" i="60" s="1"/>
  <c r="EB145" i="60"/>
  <c r="EG145" i="60" s="1"/>
  <c r="EA145" i="60"/>
  <c r="EF145" i="60" s="1"/>
  <c r="EK145" i="60" s="1"/>
  <c r="DZ145" i="60"/>
  <c r="DV145" i="60"/>
  <c r="DR145" i="60"/>
  <c r="DM145" i="60"/>
  <c r="DL145" i="60"/>
  <c r="DK145" i="60"/>
  <c r="DJ145" i="60"/>
  <c r="DI145" i="60"/>
  <c r="DE145" i="60"/>
  <c r="DA145" i="60"/>
  <c r="EK144" i="60"/>
  <c r="EK143" i="60"/>
  <c r="EF143" i="60"/>
  <c r="EC143" i="60"/>
  <c r="EB143" i="60"/>
  <c r="EG143" i="60" s="1"/>
  <c r="EA143" i="60"/>
  <c r="DZ143" i="60"/>
  <c r="DV143" i="60"/>
  <c r="DR143" i="60"/>
  <c r="DL143" i="60"/>
  <c r="DK143" i="60"/>
  <c r="DJ143" i="60"/>
  <c r="DI143" i="60"/>
  <c r="DE143" i="60"/>
  <c r="DA143" i="60"/>
  <c r="EE142" i="60"/>
  <c r="ED142" i="60"/>
  <c r="EC142" i="60"/>
  <c r="EH142" i="60" s="1"/>
  <c r="EB142" i="60"/>
  <c r="EG142" i="60" s="1"/>
  <c r="EA142" i="60"/>
  <c r="DZ142" i="60"/>
  <c r="DV142" i="60"/>
  <c r="DR142" i="60"/>
  <c r="DN142" i="60"/>
  <c r="DM142" i="60"/>
  <c r="DL142" i="60"/>
  <c r="DJ142" i="60"/>
  <c r="EF142" i="60" s="1"/>
  <c r="EK142" i="60" s="1"/>
  <c r="DI142" i="60"/>
  <c r="DE142" i="60"/>
  <c r="DA142" i="60"/>
  <c r="DY141" i="60"/>
  <c r="DX141" i="60"/>
  <c r="DW141" i="60"/>
  <c r="DU141" i="60"/>
  <c r="DT141" i="60"/>
  <c r="DS141" i="60"/>
  <c r="DQ141" i="60"/>
  <c r="EC141" i="60" s="1"/>
  <c r="DP141" i="60"/>
  <c r="DO141" i="60"/>
  <c r="DH141" i="60"/>
  <c r="DG141" i="60"/>
  <c r="DF141" i="60"/>
  <c r="DD141" i="60"/>
  <c r="DC141" i="60"/>
  <c r="DB141" i="60"/>
  <c r="CZ141" i="60"/>
  <c r="CY141" i="60"/>
  <c r="CX141" i="60"/>
  <c r="DV140" i="60"/>
  <c r="DS139" i="60"/>
  <c r="DO139" i="60"/>
  <c r="DG139" i="60"/>
  <c r="DC139" i="60"/>
  <c r="DB139" i="60"/>
  <c r="DZ138" i="60"/>
  <c r="DY138" i="60"/>
  <c r="DY139" i="60" s="1"/>
  <c r="DX138" i="60"/>
  <c r="DW138" i="60"/>
  <c r="DV138" i="60"/>
  <c r="DU138" i="60"/>
  <c r="DU139" i="60" s="1"/>
  <c r="DT138" i="60"/>
  <c r="DS138" i="60"/>
  <c r="DR138" i="60"/>
  <c r="DQ138" i="60"/>
  <c r="DP138" i="60"/>
  <c r="EB138" i="60" s="1"/>
  <c r="DO138" i="60"/>
  <c r="EA138" i="60" s="1"/>
  <c r="DI138" i="60"/>
  <c r="DH138" i="60"/>
  <c r="DG138" i="60"/>
  <c r="DF138" i="60"/>
  <c r="DF139" i="60" s="1"/>
  <c r="DE138" i="60"/>
  <c r="DD138" i="60"/>
  <c r="DC138" i="60"/>
  <c r="DB138" i="60"/>
  <c r="DA138" i="60"/>
  <c r="CZ138" i="60"/>
  <c r="DL138" i="60" s="1"/>
  <c r="CY138" i="60"/>
  <c r="DK138" i="60" s="1"/>
  <c r="EG138" i="60" s="1"/>
  <c r="CX138" i="60"/>
  <c r="DJ138" i="60" s="1"/>
  <c r="EF138" i="60" s="1"/>
  <c r="EC137" i="60"/>
  <c r="EB137" i="60"/>
  <c r="EA137" i="60"/>
  <c r="DZ137" i="60"/>
  <c r="DV137" i="60"/>
  <c r="DR137" i="60"/>
  <c r="DL137" i="60"/>
  <c r="DK137" i="60"/>
  <c r="EG137" i="60" s="1"/>
  <c r="DJ137" i="60"/>
  <c r="EF137" i="60" s="1"/>
  <c r="DI137" i="60"/>
  <c r="DE137" i="60"/>
  <c r="DA137" i="60"/>
  <c r="EC135" i="60"/>
  <c r="EB135" i="60"/>
  <c r="EG135" i="60" s="1"/>
  <c r="EA135" i="60"/>
  <c r="ED135" i="60" s="1"/>
  <c r="DZ135" i="60"/>
  <c r="DV135" i="60"/>
  <c r="DR135" i="60"/>
  <c r="DL135" i="60"/>
  <c r="DK135" i="60"/>
  <c r="DJ135" i="60"/>
  <c r="DI135" i="60"/>
  <c r="DE135" i="60"/>
  <c r="DA135" i="60"/>
  <c r="DZ134" i="60"/>
  <c r="DY134" i="60"/>
  <c r="DX134" i="60"/>
  <c r="DW134" i="60"/>
  <c r="DV134" i="60"/>
  <c r="DU134" i="60"/>
  <c r="DT134" i="60"/>
  <c r="DS134" i="60"/>
  <c r="DR134" i="60"/>
  <c r="DQ134" i="60"/>
  <c r="DP134" i="60"/>
  <c r="DO134" i="60"/>
  <c r="DK134" i="60"/>
  <c r="DH134" i="60"/>
  <c r="DG134" i="60"/>
  <c r="DI134" i="60" s="1"/>
  <c r="DF134" i="60"/>
  <c r="DD134" i="60"/>
  <c r="DC134" i="60"/>
  <c r="DE134" i="60" s="1"/>
  <c r="DB134" i="60"/>
  <c r="CZ134" i="60"/>
  <c r="CY134" i="60"/>
  <c r="DA134" i="60" s="1"/>
  <c r="CX134" i="60"/>
  <c r="EC133" i="60"/>
  <c r="EB133" i="60"/>
  <c r="EA133" i="60"/>
  <c r="DZ133" i="60"/>
  <c r="DV133" i="60"/>
  <c r="DR133" i="60"/>
  <c r="DL133" i="60"/>
  <c r="EH133" i="60" s="1"/>
  <c r="DK133" i="60"/>
  <c r="DJ133" i="60"/>
  <c r="DI133" i="60"/>
  <c r="DE133" i="60"/>
  <c r="DA133" i="60"/>
  <c r="EC132" i="60"/>
  <c r="EB132" i="60"/>
  <c r="EA132" i="60"/>
  <c r="DZ132" i="60"/>
  <c r="DV132" i="60"/>
  <c r="DR132" i="60"/>
  <c r="DL132" i="60"/>
  <c r="DK132" i="60"/>
  <c r="DJ132" i="60"/>
  <c r="DJ141" i="60" s="1"/>
  <c r="DJ139" i="60" s="1"/>
  <c r="DI132" i="60"/>
  <c r="DE132" i="60"/>
  <c r="DA132" i="60"/>
  <c r="EC131" i="60"/>
  <c r="DZ131" i="60"/>
  <c r="DY131" i="60"/>
  <c r="DX131" i="60"/>
  <c r="DW131" i="60"/>
  <c r="DV131" i="60"/>
  <c r="DU131" i="60"/>
  <c r="DT131" i="60"/>
  <c r="DS131" i="60"/>
  <c r="DR131" i="60"/>
  <c r="DQ131" i="60"/>
  <c r="DP131" i="60"/>
  <c r="DO131" i="60"/>
  <c r="DI131" i="60"/>
  <c r="DH131" i="60"/>
  <c r="DG131" i="60"/>
  <c r="DF131" i="60"/>
  <c r="DE131" i="60"/>
  <c r="DD131" i="60"/>
  <c r="DC131" i="60"/>
  <c r="DB131" i="60"/>
  <c r="CZ131" i="60"/>
  <c r="DA131" i="60" s="1"/>
  <c r="CY131" i="60"/>
  <c r="CX131" i="60"/>
  <c r="EC130" i="60"/>
  <c r="EB130" i="60"/>
  <c r="EA130" i="60"/>
  <c r="ED130" i="60" s="1"/>
  <c r="DZ130" i="60"/>
  <c r="DV130" i="60"/>
  <c r="DR130" i="60"/>
  <c r="DL130" i="60"/>
  <c r="EH130" i="60" s="1"/>
  <c r="DK130" i="60"/>
  <c r="DJ130" i="60"/>
  <c r="DI130" i="60"/>
  <c r="DE130" i="60"/>
  <c r="DA130" i="60"/>
  <c r="DY129" i="60"/>
  <c r="DX129" i="60"/>
  <c r="DW129" i="60"/>
  <c r="DU129" i="60"/>
  <c r="DT129" i="60"/>
  <c r="DS129" i="60"/>
  <c r="DQ129" i="60"/>
  <c r="DP129" i="60"/>
  <c r="EB129" i="60" s="1"/>
  <c r="DO129" i="60"/>
  <c r="EA129" i="60" s="1"/>
  <c r="DI129" i="60"/>
  <c r="DH129" i="60"/>
  <c r="DG129" i="60"/>
  <c r="DF129" i="60"/>
  <c r="DE129" i="60"/>
  <c r="DD129" i="60"/>
  <c r="DE128" i="60" s="1"/>
  <c r="DC129" i="60"/>
  <c r="DB129" i="60"/>
  <c r="DA129" i="60"/>
  <c r="CZ129" i="60"/>
  <c r="DL129" i="60" s="1"/>
  <c r="CY129" i="60"/>
  <c r="DK129" i="60" s="1"/>
  <c r="CX129" i="60"/>
  <c r="DJ129" i="60" s="1"/>
  <c r="DZ128" i="60"/>
  <c r="DI128" i="60"/>
  <c r="DA128" i="60"/>
  <c r="EC127" i="60"/>
  <c r="EB127" i="60"/>
  <c r="DZ127" i="60"/>
  <c r="DV127" i="60"/>
  <c r="DS127" i="60"/>
  <c r="DR127" i="60"/>
  <c r="DO127" i="60"/>
  <c r="DL127" i="60"/>
  <c r="EH127" i="60" s="1"/>
  <c r="DK127" i="60"/>
  <c r="DJ127" i="60"/>
  <c r="DI127" i="60"/>
  <c r="DE127" i="60"/>
  <c r="DA127" i="60"/>
  <c r="EC126" i="60"/>
  <c r="EB126" i="60"/>
  <c r="EE126" i="60" s="1"/>
  <c r="EA126" i="60"/>
  <c r="ED126" i="60" s="1"/>
  <c r="DZ126" i="60"/>
  <c r="DV126" i="60"/>
  <c r="DR126" i="60"/>
  <c r="DL126" i="60"/>
  <c r="EH126" i="60" s="1"/>
  <c r="DK126" i="60"/>
  <c r="DJ126" i="60"/>
  <c r="DI126" i="60"/>
  <c r="DE126" i="60"/>
  <c r="DA126" i="60"/>
  <c r="EC125" i="60"/>
  <c r="EB125" i="60"/>
  <c r="EG125" i="60" s="1"/>
  <c r="EA125" i="60"/>
  <c r="DZ125" i="60"/>
  <c r="DV125" i="60"/>
  <c r="DR125" i="60"/>
  <c r="DL125" i="60"/>
  <c r="DK125" i="60"/>
  <c r="DJ125" i="60"/>
  <c r="EF125" i="60" s="1"/>
  <c r="DI125" i="60"/>
  <c r="DE125" i="60"/>
  <c r="DA125" i="60"/>
  <c r="EH124" i="60"/>
  <c r="ED124" i="60"/>
  <c r="EC124" i="60"/>
  <c r="EE124" i="60" s="1"/>
  <c r="EB124" i="60"/>
  <c r="EA124" i="60"/>
  <c r="DZ124" i="60"/>
  <c r="DL124" i="60"/>
  <c r="DK124" i="60"/>
  <c r="DJ124" i="60"/>
  <c r="DI124" i="60"/>
  <c r="DE124" i="60"/>
  <c r="DA124" i="60"/>
  <c r="EC123" i="60"/>
  <c r="EB123" i="60"/>
  <c r="EG123" i="60" s="1"/>
  <c r="EA123" i="60"/>
  <c r="DZ123" i="60"/>
  <c r="DL123" i="60"/>
  <c r="DN123" i="60" s="1"/>
  <c r="DK123" i="60"/>
  <c r="DJ123" i="60"/>
  <c r="DI123" i="60"/>
  <c r="DE123" i="60"/>
  <c r="DA123" i="60"/>
  <c r="EB122" i="60"/>
  <c r="DY122" i="60"/>
  <c r="DY158" i="60" s="1"/>
  <c r="DZ157" i="60" s="1"/>
  <c r="DX122" i="60"/>
  <c r="DT122" i="60"/>
  <c r="DS122" i="60"/>
  <c r="DS158" i="60" s="1"/>
  <c r="DD122" i="60"/>
  <c r="EB120" i="60"/>
  <c r="DY120" i="60"/>
  <c r="DX120" i="60"/>
  <c r="DW120" i="60"/>
  <c r="DW122" i="60" s="1"/>
  <c r="DU120" i="60"/>
  <c r="DU122" i="60" s="1"/>
  <c r="DT120" i="60"/>
  <c r="DS120" i="60"/>
  <c r="DQ120" i="60"/>
  <c r="EC120" i="60" s="1"/>
  <c r="EE120" i="60" s="1"/>
  <c r="DP120" i="60"/>
  <c r="DP122" i="60" s="1"/>
  <c r="DP43" i="60" s="1"/>
  <c r="DO120" i="60"/>
  <c r="DO122" i="60" s="1"/>
  <c r="DH120" i="60"/>
  <c r="DG120" i="60"/>
  <c r="DG122" i="60" s="1"/>
  <c r="DF120" i="60"/>
  <c r="DF122" i="60" s="1"/>
  <c r="DD120" i="60"/>
  <c r="DE120" i="60" s="1"/>
  <c r="DC120" i="60"/>
  <c r="DC122" i="60" s="1"/>
  <c r="DB120" i="60"/>
  <c r="DB122" i="60" s="1"/>
  <c r="CZ120" i="60"/>
  <c r="CY120" i="60"/>
  <c r="CY122" i="60" s="1"/>
  <c r="CX120" i="60"/>
  <c r="CX122" i="60" s="1"/>
  <c r="EC119" i="60"/>
  <c r="EB119" i="60"/>
  <c r="EE119" i="60" s="1"/>
  <c r="EA119" i="60"/>
  <c r="ED119" i="60" s="1"/>
  <c r="DZ119" i="60"/>
  <c r="DV119" i="60"/>
  <c r="DR119" i="60"/>
  <c r="DL119" i="60"/>
  <c r="EH119" i="60" s="1"/>
  <c r="DK119" i="60"/>
  <c r="DJ119" i="60"/>
  <c r="DI119" i="60"/>
  <c r="DE119" i="60"/>
  <c r="DA119" i="60"/>
  <c r="EC118" i="60"/>
  <c r="EB118" i="60"/>
  <c r="EG118" i="60" s="1"/>
  <c r="EA118" i="60"/>
  <c r="DZ118" i="60"/>
  <c r="DV118" i="60"/>
  <c r="DR118" i="60"/>
  <c r="DL118" i="60"/>
  <c r="DK118" i="60"/>
  <c r="DJ118" i="60"/>
  <c r="EF118" i="60" s="1"/>
  <c r="DI118" i="60"/>
  <c r="DE118" i="60"/>
  <c r="DA118" i="60"/>
  <c r="EF117" i="60"/>
  <c r="EC117" i="60"/>
  <c r="EB117" i="60"/>
  <c r="EA117" i="60"/>
  <c r="DZ117" i="60"/>
  <c r="DV117" i="60"/>
  <c r="DR117" i="60"/>
  <c r="DL117" i="60"/>
  <c r="DK117" i="60"/>
  <c r="EG117" i="60" s="1"/>
  <c r="DJ117" i="60"/>
  <c r="DI117" i="60"/>
  <c r="DE117" i="60"/>
  <c r="DA117" i="60"/>
  <c r="EC116" i="60"/>
  <c r="EE116" i="60" s="1"/>
  <c r="EB116" i="60"/>
  <c r="EA116" i="60"/>
  <c r="DZ116" i="60"/>
  <c r="DV116" i="60"/>
  <c r="DR116" i="60"/>
  <c r="DL116" i="60"/>
  <c r="EH116" i="60" s="1"/>
  <c r="EJ116" i="60" s="1"/>
  <c r="DK116" i="60"/>
  <c r="EG116" i="60" s="1"/>
  <c r="DJ116" i="60"/>
  <c r="DI116" i="60"/>
  <c r="DE116" i="60"/>
  <c r="DA116" i="60"/>
  <c r="EC115" i="60"/>
  <c r="EE115" i="60" s="1"/>
  <c r="EB115" i="60"/>
  <c r="EA115" i="60"/>
  <c r="DZ115" i="60"/>
  <c r="DV115" i="60"/>
  <c r="DR115" i="60"/>
  <c r="DL115" i="60"/>
  <c r="EH115" i="60" s="1"/>
  <c r="DK115" i="60"/>
  <c r="DJ115" i="60"/>
  <c r="DI115" i="60"/>
  <c r="DE115" i="60"/>
  <c r="DA115" i="60"/>
  <c r="EL114" i="60"/>
  <c r="EH114" i="60"/>
  <c r="EC114" i="60"/>
  <c r="EB114" i="60"/>
  <c r="DY114" i="60"/>
  <c r="DX114" i="60"/>
  <c r="DU114" i="60"/>
  <c r="DU35" i="60" s="1"/>
  <c r="DT114" i="60"/>
  <c r="DT35" i="60" s="1"/>
  <c r="DQ114" i="60"/>
  <c r="DP114" i="60"/>
  <c r="DL114" i="60"/>
  <c r="DK114" i="60"/>
  <c r="DH114" i="60"/>
  <c r="DG114" i="60"/>
  <c r="DD114" i="60"/>
  <c r="DC114" i="60"/>
  <c r="DC35" i="60" s="1"/>
  <c r="CZ114" i="60"/>
  <c r="CY114" i="60"/>
  <c r="EF113" i="60"/>
  <c r="EA113" i="60"/>
  <c r="DW113" i="60"/>
  <c r="DS113" i="60"/>
  <c r="DO113" i="60"/>
  <c r="DJ113" i="60"/>
  <c r="DF113" i="60"/>
  <c r="DB113" i="60"/>
  <c r="CX113" i="60"/>
  <c r="DT110" i="60"/>
  <c r="DO110" i="60"/>
  <c r="DH110" i="60"/>
  <c r="DD110" i="60"/>
  <c r="CY110" i="60"/>
  <c r="EG108" i="60"/>
  <c r="EC108" i="60"/>
  <c r="EB108" i="60"/>
  <c r="EE108" i="60" s="1"/>
  <c r="EA108" i="60"/>
  <c r="DZ108" i="60"/>
  <c r="DV108" i="60"/>
  <c r="DR108" i="60"/>
  <c r="DN108" i="60"/>
  <c r="DL108" i="60"/>
  <c r="DM107" i="60" s="1"/>
  <c r="DK108" i="60"/>
  <c r="DJ108" i="60"/>
  <c r="DI108" i="60"/>
  <c r="DE108" i="60"/>
  <c r="DA108" i="60"/>
  <c r="EE107" i="60"/>
  <c r="DZ107" i="60"/>
  <c r="DV107" i="60"/>
  <c r="DR107" i="60"/>
  <c r="DN107" i="60"/>
  <c r="DI107" i="60"/>
  <c r="DE107" i="60"/>
  <c r="DA107" i="60"/>
  <c r="EG105" i="60"/>
  <c r="EC105" i="60"/>
  <c r="EB105" i="60"/>
  <c r="EA105" i="60"/>
  <c r="DZ105" i="60"/>
  <c r="DV105" i="60"/>
  <c r="DR105" i="60"/>
  <c r="DL105" i="60"/>
  <c r="DK105" i="60"/>
  <c r="DJ105" i="60"/>
  <c r="EF105" i="60" s="1"/>
  <c r="EK105" i="60" s="1"/>
  <c r="DI105" i="60"/>
  <c r="DE105" i="60"/>
  <c r="DA105" i="60"/>
  <c r="EE104" i="60"/>
  <c r="DZ104" i="60"/>
  <c r="DV104" i="60"/>
  <c r="DR104" i="60"/>
  <c r="DM104" i="60"/>
  <c r="DI104" i="60"/>
  <c r="DE104" i="60"/>
  <c r="DA104" i="60"/>
  <c r="EE102" i="60"/>
  <c r="EC102" i="60"/>
  <c r="EB102" i="60"/>
  <c r="EA102" i="60"/>
  <c r="DZ102" i="60"/>
  <c r="DV102" i="60"/>
  <c r="DR102" i="60"/>
  <c r="DL102" i="60"/>
  <c r="DK102" i="60"/>
  <c r="DJ102" i="60"/>
  <c r="EF102" i="60" s="1"/>
  <c r="EK102" i="60" s="1"/>
  <c r="DI102" i="60"/>
  <c r="DE102" i="60"/>
  <c r="DA102" i="60"/>
  <c r="ED101" i="60"/>
  <c r="DZ101" i="60"/>
  <c r="DV101" i="60"/>
  <c r="DR101" i="60"/>
  <c r="DM101" i="60"/>
  <c r="DI101" i="60"/>
  <c r="DE101" i="60"/>
  <c r="DA101" i="60"/>
  <c r="DY100" i="60"/>
  <c r="DX100" i="60"/>
  <c r="DX259" i="60" s="1"/>
  <c r="DW100" i="60"/>
  <c r="DU100" i="60"/>
  <c r="DU23" i="60" s="1"/>
  <c r="DT100" i="60"/>
  <c r="DT259" i="60" s="1"/>
  <c r="DS100" i="60"/>
  <c r="DQ100" i="60"/>
  <c r="DP100" i="60"/>
  <c r="DP259" i="60" s="1"/>
  <c r="DO100" i="60"/>
  <c r="EA100" i="60" s="1"/>
  <c r="DI100" i="60"/>
  <c r="DH100" i="60"/>
  <c r="DH259" i="60" s="1"/>
  <c r="DG100" i="60"/>
  <c r="DG259" i="60" s="1"/>
  <c r="DF100" i="60"/>
  <c r="DE100" i="60"/>
  <c r="DD100" i="60"/>
  <c r="DD259" i="60" s="1"/>
  <c r="DC100" i="60"/>
  <c r="DC259" i="60" s="1"/>
  <c r="DB100" i="60"/>
  <c r="DJ100" i="60" s="1"/>
  <c r="EF100" i="60" s="1"/>
  <c r="EK100" i="60" s="1"/>
  <c r="DA100" i="60"/>
  <c r="CX100" i="60"/>
  <c r="DZ99" i="60"/>
  <c r="DI99" i="60"/>
  <c r="DE99" i="60"/>
  <c r="DA99" i="60"/>
  <c r="DY98" i="60"/>
  <c r="DZ98" i="60" s="1"/>
  <c r="DX98" i="60"/>
  <c r="DW98" i="60"/>
  <c r="DU98" i="60"/>
  <c r="DT98" i="60"/>
  <c r="DS98" i="60"/>
  <c r="DQ98" i="60"/>
  <c r="DP98" i="60"/>
  <c r="DO98" i="60"/>
  <c r="EA98" i="60" s="1"/>
  <c r="DK98" i="60"/>
  <c r="DI98" i="60"/>
  <c r="DH98" i="60"/>
  <c r="DG98" i="60"/>
  <c r="DF98" i="60"/>
  <c r="DE98" i="60"/>
  <c r="DD98" i="60"/>
  <c r="DC98" i="60"/>
  <c r="DB98" i="60"/>
  <c r="DA98" i="60"/>
  <c r="CZ98" i="60"/>
  <c r="DL98" i="60" s="1"/>
  <c r="CY98" i="60"/>
  <c r="CX98" i="60"/>
  <c r="DJ98" i="60" s="1"/>
  <c r="EF97" i="60"/>
  <c r="EK97" i="60" s="1"/>
  <c r="EC97" i="60"/>
  <c r="EB97" i="60"/>
  <c r="EA97" i="60"/>
  <c r="DZ97" i="60"/>
  <c r="DV97" i="60"/>
  <c r="DR97" i="60"/>
  <c r="DL97" i="60"/>
  <c r="DK97" i="60"/>
  <c r="EG97" i="60" s="1"/>
  <c r="DJ97" i="60"/>
  <c r="DI97" i="60"/>
  <c r="DE97" i="60"/>
  <c r="DA97" i="60"/>
  <c r="EK96" i="60"/>
  <c r="DV96" i="60"/>
  <c r="DR96" i="60"/>
  <c r="EC95" i="60"/>
  <c r="EE95" i="60" s="1"/>
  <c r="EB95" i="60"/>
  <c r="EA95" i="60"/>
  <c r="DZ95" i="60"/>
  <c r="DV95" i="60"/>
  <c r="DV100" i="60" s="1"/>
  <c r="DR95" i="60"/>
  <c r="DL95" i="60"/>
  <c r="DK95" i="60"/>
  <c r="EG95" i="60" s="1"/>
  <c r="DJ95" i="60"/>
  <c r="EF95" i="60" s="1"/>
  <c r="EK95" i="60" s="1"/>
  <c r="DI95" i="60"/>
  <c r="DE95" i="60"/>
  <c r="DA95" i="60"/>
  <c r="EC94" i="60"/>
  <c r="EB94" i="60"/>
  <c r="EA94" i="60"/>
  <c r="DZ94" i="60"/>
  <c r="DV94" i="60"/>
  <c r="DR94" i="60"/>
  <c r="DL94" i="60"/>
  <c r="DK94" i="60"/>
  <c r="DJ94" i="60"/>
  <c r="DI94" i="60"/>
  <c r="DE94" i="60"/>
  <c r="DA94" i="60"/>
  <c r="DY93" i="60"/>
  <c r="DX93" i="60"/>
  <c r="DX261" i="60" s="1"/>
  <c r="DW93" i="60"/>
  <c r="DU93" i="60"/>
  <c r="DT93" i="60"/>
  <c r="DT261" i="60" s="1"/>
  <c r="DS93" i="60"/>
  <c r="DQ93" i="60"/>
  <c r="DP93" i="60"/>
  <c r="DP261" i="60" s="1"/>
  <c r="DO93" i="60"/>
  <c r="EA93" i="60" s="1"/>
  <c r="DI93" i="60"/>
  <c r="DH93" i="60"/>
  <c r="DH261" i="60" s="1"/>
  <c r="DG93" i="60"/>
  <c r="DG261" i="60" s="1"/>
  <c r="DF93" i="60"/>
  <c r="DF91" i="60" s="1"/>
  <c r="DE93" i="60"/>
  <c r="DD93" i="60"/>
  <c r="DD261" i="60" s="1"/>
  <c r="DC93" i="60"/>
  <c r="DC261" i="60" s="1"/>
  <c r="DB93" i="60"/>
  <c r="DB91" i="60" s="1"/>
  <c r="DA93" i="60"/>
  <c r="CZ93" i="60"/>
  <c r="CZ261" i="60" s="1"/>
  <c r="CY93" i="60"/>
  <c r="CY261" i="60" s="1"/>
  <c r="CX93" i="60"/>
  <c r="CX91" i="60" s="1"/>
  <c r="DZ92" i="60"/>
  <c r="DI92" i="60"/>
  <c r="DA92" i="60"/>
  <c r="DY91" i="60"/>
  <c r="DQ91" i="60"/>
  <c r="DY90" i="60"/>
  <c r="DX90" i="60"/>
  <c r="DZ90" i="60" s="1"/>
  <c r="DW90" i="60"/>
  <c r="DW91" i="60" s="1"/>
  <c r="DU90" i="60"/>
  <c r="DT90" i="60"/>
  <c r="DS90" i="60"/>
  <c r="DS91" i="60" s="1"/>
  <c r="DQ90" i="60"/>
  <c r="EC90" i="60" s="1"/>
  <c r="DP90" i="60"/>
  <c r="DR90" i="60" s="1"/>
  <c r="DO90" i="60"/>
  <c r="DH90" i="60"/>
  <c r="DH91" i="60" s="1"/>
  <c r="DI91" i="60" s="1"/>
  <c r="DG90" i="60"/>
  <c r="DG91" i="60" s="1"/>
  <c r="DF90" i="60"/>
  <c r="DD90" i="60"/>
  <c r="DC90" i="60"/>
  <c r="DC91" i="60" s="1"/>
  <c r="DB90" i="60"/>
  <c r="CZ90" i="60"/>
  <c r="CY90" i="60"/>
  <c r="CY91" i="60" s="1"/>
  <c r="CX90" i="60"/>
  <c r="DJ90" i="60" s="1"/>
  <c r="ED89" i="60"/>
  <c r="EC89" i="60"/>
  <c r="EE89" i="60" s="1"/>
  <c r="EB89" i="60"/>
  <c r="EA89" i="60"/>
  <c r="DZ89" i="60"/>
  <c r="DV89" i="60"/>
  <c r="DR89" i="60"/>
  <c r="DL89" i="60"/>
  <c r="DN89" i="60" s="1"/>
  <c r="DK89" i="60"/>
  <c r="EG89" i="60" s="1"/>
  <c r="DJ89" i="60"/>
  <c r="DI89" i="60"/>
  <c r="DE89" i="60"/>
  <c r="DA89" i="60"/>
  <c r="EC87" i="60"/>
  <c r="EB87" i="60"/>
  <c r="EE87" i="60" s="1"/>
  <c r="EA87" i="60"/>
  <c r="DZ87" i="60"/>
  <c r="DV87" i="60"/>
  <c r="DR87" i="60"/>
  <c r="DL87" i="60"/>
  <c r="EH87" i="60" s="1"/>
  <c r="DK87" i="60"/>
  <c r="DN87" i="60" s="1"/>
  <c r="DJ87" i="60"/>
  <c r="DI87" i="60"/>
  <c r="DE87" i="60"/>
  <c r="DA87" i="60"/>
  <c r="DY86" i="60"/>
  <c r="DZ86" i="60" s="1"/>
  <c r="DX86" i="60"/>
  <c r="DW86" i="60"/>
  <c r="DU86" i="60"/>
  <c r="DT86" i="60"/>
  <c r="DS86" i="60"/>
  <c r="DQ86" i="60"/>
  <c r="DR86" i="60" s="1"/>
  <c r="DP86" i="60"/>
  <c r="DO86" i="60"/>
  <c r="DH86" i="60"/>
  <c r="DI86" i="60" s="1"/>
  <c r="DG86" i="60"/>
  <c r="DF86" i="60"/>
  <c r="DD86" i="60"/>
  <c r="DE86" i="60" s="1"/>
  <c r="DC86" i="60"/>
  <c r="DB86" i="60"/>
  <c r="CZ86" i="60"/>
  <c r="DA86" i="60" s="1"/>
  <c r="CY86" i="60"/>
  <c r="CX86" i="60"/>
  <c r="EE85" i="60"/>
  <c r="EC85" i="60"/>
  <c r="EC86" i="60" s="1"/>
  <c r="EB85" i="60"/>
  <c r="EB86" i="60" s="1"/>
  <c r="EA85" i="60"/>
  <c r="ED85" i="60" s="1"/>
  <c r="DZ85" i="60"/>
  <c r="DV85" i="60"/>
  <c r="DR85" i="60"/>
  <c r="DL85" i="60"/>
  <c r="DL86" i="60" s="1"/>
  <c r="DK85" i="60"/>
  <c r="DJ85" i="60"/>
  <c r="DI85" i="60"/>
  <c r="DE85" i="60"/>
  <c r="DA85" i="60"/>
  <c r="EC84" i="60"/>
  <c r="EB84" i="60"/>
  <c r="EA84" i="60"/>
  <c r="DZ84" i="60"/>
  <c r="DV84" i="60"/>
  <c r="DR84" i="60"/>
  <c r="DL84" i="60"/>
  <c r="DK84" i="60"/>
  <c r="EG84" i="60" s="1"/>
  <c r="DJ84" i="60"/>
  <c r="EF84" i="60" s="1"/>
  <c r="DI84" i="60"/>
  <c r="DE84" i="60"/>
  <c r="DA84" i="60"/>
  <c r="DZ83" i="60"/>
  <c r="DY83" i="60"/>
  <c r="DX83" i="60"/>
  <c r="DW83" i="60"/>
  <c r="DV83" i="60"/>
  <c r="DU83" i="60"/>
  <c r="DT83" i="60"/>
  <c r="DS83" i="60"/>
  <c r="DR83" i="60"/>
  <c r="DQ83" i="60"/>
  <c r="DP83" i="60"/>
  <c r="DO83" i="60"/>
  <c r="DJ83" i="60"/>
  <c r="DI83" i="60"/>
  <c r="DH83" i="60"/>
  <c r="DG83" i="60"/>
  <c r="DF83" i="60"/>
  <c r="DE83" i="60"/>
  <c r="DD83" i="60"/>
  <c r="DC83" i="60"/>
  <c r="DB83" i="60"/>
  <c r="DA83" i="60"/>
  <c r="CZ83" i="60"/>
  <c r="CY83" i="60"/>
  <c r="CX83" i="60"/>
  <c r="EF82" i="60"/>
  <c r="EC82" i="60"/>
  <c r="EB82" i="60"/>
  <c r="EA82" i="60"/>
  <c r="DZ82" i="60"/>
  <c r="DV82" i="60"/>
  <c r="DR82" i="60"/>
  <c r="DL82" i="60"/>
  <c r="DK82" i="60"/>
  <c r="EG82" i="60" s="1"/>
  <c r="DJ82" i="60"/>
  <c r="DI82" i="60"/>
  <c r="DE82" i="60"/>
  <c r="DA82" i="60"/>
  <c r="EC81" i="60"/>
  <c r="EB81" i="60"/>
  <c r="EA81" i="60"/>
  <c r="DZ81" i="60"/>
  <c r="DV81" i="60"/>
  <c r="DR81" i="60"/>
  <c r="DL81" i="60"/>
  <c r="DK81" i="60"/>
  <c r="EG81" i="60" s="1"/>
  <c r="DJ81" i="60"/>
  <c r="DI81" i="60"/>
  <c r="DE81" i="60"/>
  <c r="DA81" i="60"/>
  <c r="DZ80" i="60"/>
  <c r="DV80" i="60"/>
  <c r="DR80" i="60"/>
  <c r="DI80" i="60"/>
  <c r="DE80" i="60"/>
  <c r="DA80" i="60"/>
  <c r="EC79" i="60"/>
  <c r="EB79" i="60"/>
  <c r="EE79" i="60" s="1"/>
  <c r="EA79" i="60"/>
  <c r="DZ79" i="60"/>
  <c r="DL79" i="60"/>
  <c r="DK79" i="60"/>
  <c r="DJ79" i="60"/>
  <c r="DI79" i="60"/>
  <c r="DE79" i="60"/>
  <c r="DA79" i="60"/>
  <c r="EC78" i="60"/>
  <c r="EE78" i="60" s="1"/>
  <c r="EB78" i="60"/>
  <c r="EA78" i="60"/>
  <c r="DZ78" i="60"/>
  <c r="DL78" i="60"/>
  <c r="DK78" i="60"/>
  <c r="EG78" i="60" s="1"/>
  <c r="DJ78" i="60"/>
  <c r="DI78" i="60"/>
  <c r="DE78" i="60"/>
  <c r="DA78" i="60"/>
  <c r="DZ77" i="60"/>
  <c r="DY77" i="60"/>
  <c r="DY253" i="60" s="1"/>
  <c r="DX77" i="60"/>
  <c r="DX253" i="60" s="1"/>
  <c r="DW77" i="60"/>
  <c r="DV77" i="60"/>
  <c r="DU77" i="60"/>
  <c r="DU253" i="60" s="1"/>
  <c r="DT77" i="60"/>
  <c r="DT253" i="60" s="1"/>
  <c r="DS77" i="60"/>
  <c r="DR77" i="60"/>
  <c r="DQ77" i="60"/>
  <c r="DQ253" i="60" s="1"/>
  <c r="DP77" i="60"/>
  <c r="DP253" i="60" s="1"/>
  <c r="DO77" i="60"/>
  <c r="DO10" i="60" s="1"/>
  <c r="DK77" i="60"/>
  <c r="DH77" i="60"/>
  <c r="DH253" i="60" s="1"/>
  <c r="DG77" i="60"/>
  <c r="DF77" i="60"/>
  <c r="DF110" i="60" s="1"/>
  <c r="DD77" i="60"/>
  <c r="DD253" i="60" s="1"/>
  <c r="DC77" i="60"/>
  <c r="DB77" i="60"/>
  <c r="DB110" i="60" s="1"/>
  <c r="CZ77" i="60"/>
  <c r="CZ253" i="60" s="1"/>
  <c r="CY77" i="60"/>
  <c r="CX77" i="60"/>
  <c r="DZ76" i="60"/>
  <c r="DR76" i="60"/>
  <c r="DE76" i="60"/>
  <c r="DA76" i="60"/>
  <c r="EC75" i="60"/>
  <c r="EB75" i="60"/>
  <c r="EA75" i="60"/>
  <c r="EF75" i="60" s="1"/>
  <c r="DZ75" i="60"/>
  <c r="DV75" i="60"/>
  <c r="DR75" i="60"/>
  <c r="DL75" i="60"/>
  <c r="DM75" i="60" s="1"/>
  <c r="DK75" i="60"/>
  <c r="EG75" i="60" s="1"/>
  <c r="DJ75" i="60"/>
  <c r="DI75" i="60"/>
  <c r="DE75" i="60"/>
  <c r="DA75" i="60"/>
  <c r="EC74" i="60"/>
  <c r="ED74" i="60" s="1"/>
  <c r="EB74" i="60"/>
  <c r="EA74" i="60"/>
  <c r="DL74" i="60"/>
  <c r="DM74" i="60" s="1"/>
  <c r="DK74" i="60"/>
  <c r="DJ74" i="60"/>
  <c r="EC73" i="60"/>
  <c r="EB73" i="60"/>
  <c r="EA73" i="60"/>
  <c r="DL73" i="60"/>
  <c r="DK73" i="60"/>
  <c r="DJ73" i="60"/>
  <c r="EC72" i="60"/>
  <c r="EE72" i="60" s="1"/>
  <c r="EB72" i="60"/>
  <c r="EA72" i="60"/>
  <c r="DZ72" i="60"/>
  <c r="DV72" i="60"/>
  <c r="DR72" i="60"/>
  <c r="DL72" i="60"/>
  <c r="DK72" i="60"/>
  <c r="EG72" i="60" s="1"/>
  <c r="DJ72" i="60"/>
  <c r="DI72" i="60"/>
  <c r="DE72" i="60"/>
  <c r="DA72" i="60"/>
  <c r="EL71" i="60"/>
  <c r="EH71" i="60"/>
  <c r="EC71" i="60"/>
  <c r="DY71" i="60"/>
  <c r="DX71" i="60"/>
  <c r="DU71" i="60"/>
  <c r="DT71" i="60"/>
  <c r="DQ71" i="60"/>
  <c r="DP71" i="60"/>
  <c r="DL71" i="60"/>
  <c r="DH71" i="60"/>
  <c r="DG71" i="60"/>
  <c r="DD71" i="60"/>
  <c r="DC71" i="60"/>
  <c r="CZ71" i="60"/>
  <c r="CY71" i="60"/>
  <c r="EF70" i="60"/>
  <c r="EA70" i="60"/>
  <c r="DW70" i="60"/>
  <c r="DS70" i="60"/>
  <c r="DO70" i="60"/>
  <c r="DJ70" i="60"/>
  <c r="DF70" i="60"/>
  <c r="DB70" i="60"/>
  <c r="CX70" i="60"/>
  <c r="EN69" i="60"/>
  <c r="DZ65" i="60"/>
  <c r="DY65" i="60"/>
  <c r="DY248" i="60" s="1"/>
  <c r="DX65" i="60"/>
  <c r="DX248" i="60" s="1"/>
  <c r="DW65" i="60"/>
  <c r="DW248" i="60" s="1"/>
  <c r="DV65" i="60"/>
  <c r="DU65" i="60"/>
  <c r="DU248" i="60" s="1"/>
  <c r="DT65" i="60"/>
  <c r="DT248" i="60" s="1"/>
  <c r="DS65" i="60"/>
  <c r="DS248" i="60" s="1"/>
  <c r="DR65" i="60"/>
  <c r="DQ65" i="60"/>
  <c r="DQ248" i="60" s="1"/>
  <c r="DP65" i="60"/>
  <c r="DP248" i="60" s="1"/>
  <c r="EB248" i="60" s="1"/>
  <c r="DO65" i="60"/>
  <c r="DO248" i="60" s="1"/>
  <c r="EA248" i="60" s="1"/>
  <c r="DH65" i="60"/>
  <c r="DH248" i="60" s="1"/>
  <c r="DG65" i="60"/>
  <c r="DF65" i="60"/>
  <c r="DF248" i="60" s="1"/>
  <c r="DD65" i="60"/>
  <c r="DD248" i="60" s="1"/>
  <c r="DC65" i="60"/>
  <c r="DB65" i="60"/>
  <c r="DB248" i="60" s="1"/>
  <c r="CZ65" i="60"/>
  <c r="CZ248" i="60" s="1"/>
  <c r="CY65" i="60"/>
  <c r="CX65" i="60"/>
  <c r="DZ64" i="60"/>
  <c r="DR64" i="60"/>
  <c r="DE64" i="60"/>
  <c r="DA64" i="60"/>
  <c r="DZ63" i="60"/>
  <c r="DY63" i="60"/>
  <c r="DY245" i="60" s="1"/>
  <c r="DX63" i="60"/>
  <c r="DX245" i="60" s="1"/>
  <c r="DW63" i="60"/>
  <c r="DW245" i="60" s="1"/>
  <c r="DV63" i="60"/>
  <c r="DU63" i="60"/>
  <c r="DU245" i="60" s="1"/>
  <c r="DT63" i="60"/>
  <c r="DT245" i="60" s="1"/>
  <c r="DS63" i="60"/>
  <c r="DS245" i="60" s="1"/>
  <c r="DR63" i="60"/>
  <c r="DQ63" i="60"/>
  <c r="DQ245" i="60" s="1"/>
  <c r="DP63" i="60"/>
  <c r="DP245" i="60" s="1"/>
  <c r="DO63" i="60"/>
  <c r="DO245" i="60" s="1"/>
  <c r="DK63" i="60"/>
  <c r="DH63" i="60"/>
  <c r="DH245" i="60" s="1"/>
  <c r="DG63" i="60"/>
  <c r="DF63" i="60"/>
  <c r="DF245" i="60" s="1"/>
  <c r="DD63" i="60"/>
  <c r="DD245" i="60" s="1"/>
  <c r="DC63" i="60"/>
  <c r="DB63" i="60"/>
  <c r="DB245" i="60" s="1"/>
  <c r="CZ63" i="60"/>
  <c r="CZ245" i="60" s="1"/>
  <c r="CY63" i="60"/>
  <c r="CX63" i="60"/>
  <c r="CX245" i="60" s="1"/>
  <c r="DZ62" i="60"/>
  <c r="DR62" i="60"/>
  <c r="DE62" i="60"/>
  <c r="DA62" i="60"/>
  <c r="DZ61" i="60"/>
  <c r="DY61" i="60"/>
  <c r="DY243" i="60" s="1"/>
  <c r="DX61" i="60"/>
  <c r="DX243" i="60" s="1"/>
  <c r="DW61" i="60"/>
  <c r="DW243" i="60" s="1"/>
  <c r="DV61" i="60"/>
  <c r="DU61" i="60"/>
  <c r="DU243" i="60" s="1"/>
  <c r="DT61" i="60"/>
  <c r="DT243" i="60" s="1"/>
  <c r="DS61" i="60"/>
  <c r="DS243" i="60" s="1"/>
  <c r="DR61" i="60"/>
  <c r="DQ61" i="60"/>
  <c r="DQ243" i="60" s="1"/>
  <c r="DP61" i="60"/>
  <c r="DP243" i="60" s="1"/>
  <c r="DO61" i="60"/>
  <c r="DO243" i="60" s="1"/>
  <c r="DH61" i="60"/>
  <c r="DH243" i="60" s="1"/>
  <c r="DG61" i="60"/>
  <c r="DK61" i="60" s="1"/>
  <c r="DF61" i="60"/>
  <c r="DF243" i="60" s="1"/>
  <c r="DD61" i="60"/>
  <c r="DD243" i="60" s="1"/>
  <c r="DC61" i="60"/>
  <c r="DE60" i="60" s="1"/>
  <c r="DB61" i="60"/>
  <c r="DB243" i="60" s="1"/>
  <c r="CZ61" i="60"/>
  <c r="CZ243" i="60" s="1"/>
  <c r="CY61" i="60"/>
  <c r="CX61" i="60"/>
  <c r="DZ60" i="60"/>
  <c r="DR60" i="60"/>
  <c r="DZ59" i="60"/>
  <c r="DY59" i="60"/>
  <c r="DZ58" i="60" s="1"/>
  <c r="DX59" i="60"/>
  <c r="DX241" i="60" s="1"/>
  <c r="DW59" i="60"/>
  <c r="DW241" i="60" s="1"/>
  <c r="DV59" i="60"/>
  <c r="DU59" i="60"/>
  <c r="DT59" i="60"/>
  <c r="DT241" i="60" s="1"/>
  <c r="DS59" i="60"/>
  <c r="DS241" i="60" s="1"/>
  <c r="DP59" i="60"/>
  <c r="DP241" i="60" s="1"/>
  <c r="DO59" i="60"/>
  <c r="DO241" i="60" s="1"/>
  <c r="DJ59" i="60"/>
  <c r="DH59" i="60"/>
  <c r="DH241" i="60" s="1"/>
  <c r="DG59" i="60"/>
  <c r="DF59" i="60"/>
  <c r="DF241" i="60" s="1"/>
  <c r="DD59" i="60"/>
  <c r="DD241" i="60" s="1"/>
  <c r="DC59" i="60"/>
  <c r="DB59" i="60"/>
  <c r="DB241" i="60" s="1"/>
  <c r="CZ59" i="60"/>
  <c r="CZ241" i="60" s="1"/>
  <c r="CY59" i="60"/>
  <c r="CX59" i="60"/>
  <c r="CX241" i="60" s="1"/>
  <c r="EG58" i="60"/>
  <c r="DV58" i="60"/>
  <c r="DZ57" i="60"/>
  <c r="DY57" i="60"/>
  <c r="DY239" i="60" s="1"/>
  <c r="DX57" i="60"/>
  <c r="DX239" i="60" s="1"/>
  <c r="DW57" i="60"/>
  <c r="DW239" i="60" s="1"/>
  <c r="DV57" i="60"/>
  <c r="DU57" i="60"/>
  <c r="DU239" i="60" s="1"/>
  <c r="DT57" i="60"/>
  <c r="DT239" i="60" s="1"/>
  <c r="DS57" i="60"/>
  <c r="DS239" i="60" s="1"/>
  <c r="DR57" i="60"/>
  <c r="DQ57" i="60"/>
  <c r="DQ239" i="60" s="1"/>
  <c r="DP57" i="60"/>
  <c r="DP239" i="60" s="1"/>
  <c r="DO57" i="60"/>
  <c r="DO239" i="60" s="1"/>
  <c r="DH57" i="60"/>
  <c r="DH239" i="60" s="1"/>
  <c r="DG57" i="60"/>
  <c r="DF57" i="60"/>
  <c r="DF239" i="60" s="1"/>
  <c r="DD57" i="60"/>
  <c r="DD239" i="60" s="1"/>
  <c r="DC57" i="60"/>
  <c r="DB57" i="60"/>
  <c r="DB239" i="60" s="1"/>
  <c r="CZ57" i="60"/>
  <c r="CZ239" i="60" s="1"/>
  <c r="CY57" i="60"/>
  <c r="CX57" i="60"/>
  <c r="EC56" i="60"/>
  <c r="DZ56" i="60"/>
  <c r="DY56" i="60"/>
  <c r="DY237" i="60" s="1"/>
  <c r="DX56" i="60"/>
  <c r="DX237" i="60" s="1"/>
  <c r="DW56" i="60"/>
  <c r="DW237" i="60" s="1"/>
  <c r="DV56" i="60"/>
  <c r="DU56" i="60"/>
  <c r="DU237" i="60" s="1"/>
  <c r="DT56" i="60"/>
  <c r="DT237" i="60" s="1"/>
  <c r="DS56" i="60"/>
  <c r="DR56" i="60"/>
  <c r="DQ56" i="60"/>
  <c r="DQ237" i="60" s="1"/>
  <c r="DP56" i="60"/>
  <c r="DP237" i="60" s="1"/>
  <c r="DO56" i="60"/>
  <c r="DO237" i="60" s="1"/>
  <c r="DI56" i="60"/>
  <c r="DH56" i="60"/>
  <c r="DH237" i="60" s="1"/>
  <c r="DG56" i="60"/>
  <c r="DG237" i="60" s="1"/>
  <c r="DF56" i="60"/>
  <c r="DF237" i="60" s="1"/>
  <c r="DE56" i="60"/>
  <c r="DD56" i="60"/>
  <c r="DD237" i="60" s="1"/>
  <c r="DC56" i="60"/>
  <c r="DC237" i="60" s="1"/>
  <c r="DB56" i="60"/>
  <c r="DB237" i="60" s="1"/>
  <c r="DA56" i="60"/>
  <c r="CZ56" i="60"/>
  <c r="CZ237" i="60" s="1"/>
  <c r="CY56" i="60"/>
  <c r="CY237" i="60" s="1"/>
  <c r="CX56" i="60"/>
  <c r="CX237" i="60" s="1"/>
  <c r="DY55" i="60"/>
  <c r="DX55" i="60"/>
  <c r="DV55" i="60"/>
  <c r="DU55" i="60"/>
  <c r="DT55" i="60"/>
  <c r="DS55" i="60"/>
  <c r="DF55" i="60"/>
  <c r="DB55" i="60"/>
  <c r="CZ55" i="60"/>
  <c r="CX55" i="60"/>
  <c r="DZ54" i="60"/>
  <c r="DY53" i="60"/>
  <c r="DX53" i="60"/>
  <c r="DX234" i="60" s="1"/>
  <c r="DX236" i="60" s="1"/>
  <c r="DX235" i="60" s="1"/>
  <c r="DW53" i="60"/>
  <c r="DW234" i="60" s="1"/>
  <c r="DW236" i="60" s="1"/>
  <c r="DU53" i="60"/>
  <c r="DT53" i="60"/>
  <c r="DT234" i="60" s="1"/>
  <c r="DT236" i="60" s="1"/>
  <c r="DT235" i="60" s="1"/>
  <c r="DS53" i="60"/>
  <c r="DS234" i="60" s="1"/>
  <c r="DS236" i="60" s="1"/>
  <c r="DS235" i="60" s="1"/>
  <c r="DQ53" i="60"/>
  <c r="DP53" i="60"/>
  <c r="DP234" i="60" s="1"/>
  <c r="DO53" i="60"/>
  <c r="DO234" i="60" s="1"/>
  <c r="DH53" i="60"/>
  <c r="DH234" i="60" s="1"/>
  <c r="DH236" i="60" s="1"/>
  <c r="DG53" i="60"/>
  <c r="DG234" i="60" s="1"/>
  <c r="DF53" i="60"/>
  <c r="DF234" i="60" s="1"/>
  <c r="DF236" i="60" s="1"/>
  <c r="DD53" i="60"/>
  <c r="DD234" i="60" s="1"/>
  <c r="DD236" i="60" s="1"/>
  <c r="DC53" i="60"/>
  <c r="DC234" i="60" s="1"/>
  <c r="DC236" i="60" s="1"/>
  <c r="DB53" i="60"/>
  <c r="DB234" i="60" s="1"/>
  <c r="DB236" i="60" s="1"/>
  <c r="CZ53" i="60"/>
  <c r="CY53" i="60"/>
  <c r="CY234" i="60" s="1"/>
  <c r="CX53" i="60"/>
  <c r="CX234" i="60" s="1"/>
  <c r="EB52" i="60"/>
  <c r="EB231" i="60" s="1"/>
  <c r="DY52" i="60"/>
  <c r="DY231" i="60" s="1"/>
  <c r="DX52" i="60"/>
  <c r="DW52" i="60"/>
  <c r="DW231" i="60" s="1"/>
  <c r="DU52" i="60"/>
  <c r="DU231" i="60" s="1"/>
  <c r="DT52" i="60"/>
  <c r="DS52" i="60"/>
  <c r="DS231" i="60" s="1"/>
  <c r="DQ52" i="60"/>
  <c r="DQ231" i="60" s="1"/>
  <c r="DP52" i="60"/>
  <c r="DO52" i="60"/>
  <c r="DH52" i="60"/>
  <c r="DG52" i="60"/>
  <c r="DG231" i="60" s="1"/>
  <c r="DF52" i="60"/>
  <c r="DF231" i="60" s="1"/>
  <c r="DD52" i="60"/>
  <c r="DC52" i="60"/>
  <c r="DC231" i="60" s="1"/>
  <c r="DB52" i="60"/>
  <c r="DB231" i="60" s="1"/>
  <c r="CZ52" i="60"/>
  <c r="CY52" i="60"/>
  <c r="CY231" i="60" s="1"/>
  <c r="CX52" i="60"/>
  <c r="CX231" i="60" s="1"/>
  <c r="DZ51" i="60"/>
  <c r="DY51" i="60"/>
  <c r="DY229" i="60" s="1"/>
  <c r="DX51" i="60"/>
  <c r="DX229" i="60" s="1"/>
  <c r="DW51" i="60"/>
  <c r="DW229" i="60" s="1"/>
  <c r="DV51" i="60"/>
  <c r="DU51" i="60"/>
  <c r="DU229" i="60" s="1"/>
  <c r="DT51" i="60"/>
  <c r="DT229" i="60" s="1"/>
  <c r="DS51" i="60"/>
  <c r="DS229" i="60" s="1"/>
  <c r="DR51" i="60"/>
  <c r="DQ51" i="60"/>
  <c r="DQ229" i="60" s="1"/>
  <c r="DP51" i="60"/>
  <c r="DP229" i="60" s="1"/>
  <c r="DO51" i="60"/>
  <c r="DO229" i="60" s="1"/>
  <c r="DJ51" i="60"/>
  <c r="DH51" i="60"/>
  <c r="DH229" i="60" s="1"/>
  <c r="DG51" i="60"/>
  <c r="DF51" i="60"/>
  <c r="DF229" i="60" s="1"/>
  <c r="DD51" i="60"/>
  <c r="DD229" i="60" s="1"/>
  <c r="DC51" i="60"/>
  <c r="DB51" i="60"/>
  <c r="DB229" i="60" s="1"/>
  <c r="CZ51" i="60"/>
  <c r="CZ229" i="60" s="1"/>
  <c r="CY51" i="60"/>
  <c r="CX51" i="60"/>
  <c r="CX229" i="60" s="1"/>
  <c r="EA50" i="60"/>
  <c r="DX50" i="60"/>
  <c r="DW50" i="60"/>
  <c r="DT50" i="60"/>
  <c r="DS50" i="60"/>
  <c r="DP50" i="60"/>
  <c r="DO50" i="60"/>
  <c r="DH50" i="60"/>
  <c r="DG50" i="60"/>
  <c r="DF50" i="60"/>
  <c r="DD50" i="60"/>
  <c r="DC50" i="60"/>
  <c r="DK50" i="60" s="1"/>
  <c r="DB50" i="60"/>
  <c r="CZ50" i="60"/>
  <c r="DA49" i="60" s="1"/>
  <c r="CY50" i="60"/>
  <c r="CX50" i="60"/>
  <c r="DJ50" i="60" s="1"/>
  <c r="DZ48" i="60"/>
  <c r="DY48" i="60"/>
  <c r="DY226" i="60" s="1"/>
  <c r="DZ226" i="60" s="1"/>
  <c r="DX48" i="60"/>
  <c r="DW48" i="60"/>
  <c r="DW226" i="60" s="1"/>
  <c r="DV48" i="60"/>
  <c r="DU48" i="60"/>
  <c r="DU226" i="60" s="1"/>
  <c r="DT48" i="60"/>
  <c r="DT226" i="60" s="1"/>
  <c r="DQ48" i="60"/>
  <c r="DQ226" i="60" s="1"/>
  <c r="DP48" i="60"/>
  <c r="DP226" i="60" s="1"/>
  <c r="DO48" i="60"/>
  <c r="DI48" i="60"/>
  <c r="DH48" i="60"/>
  <c r="DH226" i="60" s="1"/>
  <c r="DI226" i="60" s="1"/>
  <c r="DG48" i="60"/>
  <c r="DG226" i="60" s="1"/>
  <c r="DF48" i="60"/>
  <c r="DF225" i="60" s="1"/>
  <c r="DE48" i="60"/>
  <c r="DD48" i="60"/>
  <c r="DD226" i="60" s="1"/>
  <c r="DC48" i="60"/>
  <c r="DB48" i="60"/>
  <c r="DB225" i="60" s="1"/>
  <c r="DA48" i="60"/>
  <c r="CZ48" i="60"/>
  <c r="CZ226" i="60" s="1"/>
  <c r="CY48" i="60"/>
  <c r="CY226" i="60" s="1"/>
  <c r="CX48" i="60"/>
  <c r="CX225" i="60" s="1"/>
  <c r="EC47" i="60"/>
  <c r="DY47" i="60"/>
  <c r="DX47" i="60"/>
  <c r="DX224" i="60" s="1"/>
  <c r="EB224" i="60" s="1"/>
  <c r="DW47" i="60"/>
  <c r="DW223" i="60" s="1"/>
  <c r="DU47" i="60"/>
  <c r="DT47" i="60"/>
  <c r="DS47" i="60"/>
  <c r="DS223" i="60" s="1"/>
  <c r="DQ47" i="60"/>
  <c r="DR47" i="60" s="1"/>
  <c r="DP47" i="60"/>
  <c r="EB47" i="60" s="1"/>
  <c r="DO47" i="60"/>
  <c r="DO223" i="60" s="1"/>
  <c r="DH47" i="60"/>
  <c r="DG47" i="60"/>
  <c r="DG224" i="60" s="1"/>
  <c r="DF47" i="60"/>
  <c r="DF223" i="60" s="1"/>
  <c r="DD47" i="60"/>
  <c r="DC47" i="60"/>
  <c r="DB47" i="60"/>
  <c r="DB223" i="60" s="1"/>
  <c r="CZ47" i="60"/>
  <c r="CY47" i="60"/>
  <c r="DK47" i="60" s="1"/>
  <c r="CX47" i="60"/>
  <c r="CX223" i="60" s="1"/>
  <c r="DY46" i="60"/>
  <c r="DY222" i="60" s="1"/>
  <c r="DX46" i="60"/>
  <c r="DW46" i="60"/>
  <c r="DU46" i="60"/>
  <c r="DU222" i="60" s="1"/>
  <c r="DT46" i="60"/>
  <c r="DS46" i="60"/>
  <c r="EA46" i="60" s="1"/>
  <c r="EA221" i="60" s="1"/>
  <c r="DQ46" i="60"/>
  <c r="DQ222" i="60" s="1"/>
  <c r="DP46" i="60"/>
  <c r="DO46" i="60"/>
  <c r="DH46" i="60"/>
  <c r="DG46" i="60"/>
  <c r="DG222" i="60" s="1"/>
  <c r="DF46" i="60"/>
  <c r="DD46" i="60"/>
  <c r="DC46" i="60"/>
  <c r="DC222" i="60" s="1"/>
  <c r="DB46" i="60"/>
  <c r="CZ46" i="60"/>
  <c r="CY46" i="60"/>
  <c r="CY222" i="60" s="1"/>
  <c r="CX46" i="60"/>
  <c r="DJ46" i="60" s="1"/>
  <c r="EF46" i="60" s="1"/>
  <c r="DZ45" i="60"/>
  <c r="DY45" i="60"/>
  <c r="DY219" i="60" s="1"/>
  <c r="DX45" i="60"/>
  <c r="DX219" i="60" s="1"/>
  <c r="DW45" i="60"/>
  <c r="DW220" i="60" s="1"/>
  <c r="DV45" i="60"/>
  <c r="DU45" i="60"/>
  <c r="DU219" i="60" s="1"/>
  <c r="DT45" i="60"/>
  <c r="DT219" i="60" s="1"/>
  <c r="DS45" i="60"/>
  <c r="DS220" i="60" s="1"/>
  <c r="DR45" i="60"/>
  <c r="DQ45" i="60"/>
  <c r="DQ219" i="60" s="1"/>
  <c r="DP45" i="60"/>
  <c r="DP219" i="60" s="1"/>
  <c r="DO45" i="60"/>
  <c r="DO220" i="60" s="1"/>
  <c r="EA220" i="60" s="1"/>
  <c r="DH45" i="60"/>
  <c r="DH220" i="60" s="1"/>
  <c r="DG45" i="60"/>
  <c r="DF45" i="60"/>
  <c r="DF220" i="60" s="1"/>
  <c r="DD45" i="60"/>
  <c r="DD220" i="60" s="1"/>
  <c r="DC45" i="60"/>
  <c r="DB45" i="60"/>
  <c r="DB220" i="60" s="1"/>
  <c r="CZ45" i="60"/>
  <c r="CZ220" i="60" s="1"/>
  <c r="CY45" i="60"/>
  <c r="CX45" i="60"/>
  <c r="CX220" i="60" s="1"/>
  <c r="EC44" i="60"/>
  <c r="DZ44" i="60"/>
  <c r="DY44" i="60"/>
  <c r="DY218" i="60" s="1"/>
  <c r="DX44" i="60"/>
  <c r="DX218" i="60" s="1"/>
  <c r="DW44" i="60"/>
  <c r="DW218" i="60" s="1"/>
  <c r="DW228" i="60" s="1"/>
  <c r="DW227" i="60" s="1"/>
  <c r="DV44" i="60"/>
  <c r="DU44" i="60"/>
  <c r="DU218" i="60" s="1"/>
  <c r="DT44" i="60"/>
  <c r="DT218" i="60" s="1"/>
  <c r="DS44" i="60"/>
  <c r="DS218" i="60" s="1"/>
  <c r="DR44" i="60"/>
  <c r="DQ44" i="60"/>
  <c r="DQ218" i="60" s="1"/>
  <c r="DP44" i="60"/>
  <c r="DP218" i="60" s="1"/>
  <c r="DO44" i="60"/>
  <c r="DO218" i="60" s="1"/>
  <c r="DI44" i="60"/>
  <c r="DH44" i="60"/>
  <c r="DH218" i="60" s="1"/>
  <c r="DG44" i="60"/>
  <c r="DF44" i="60"/>
  <c r="DF218" i="60" s="1"/>
  <c r="DF228" i="60" s="1"/>
  <c r="DF227" i="60" s="1"/>
  <c r="DE44" i="60"/>
  <c r="DD44" i="60"/>
  <c r="DD218" i="60" s="1"/>
  <c r="DC44" i="60"/>
  <c r="DC218" i="60" s="1"/>
  <c r="DB44" i="60"/>
  <c r="DB218" i="60" s="1"/>
  <c r="DA44" i="60"/>
  <c r="CZ44" i="60"/>
  <c r="CZ218" i="60" s="1"/>
  <c r="CY44" i="60"/>
  <c r="CY218" i="60" s="1"/>
  <c r="CX44" i="60"/>
  <c r="CX218" i="60" s="1"/>
  <c r="DZ43" i="60"/>
  <c r="DY43" i="60"/>
  <c r="DX43" i="60"/>
  <c r="DX265" i="60" s="1"/>
  <c r="DW43" i="60"/>
  <c r="DU43" i="60"/>
  <c r="DS43" i="60"/>
  <c r="DF43" i="60"/>
  <c r="DB43" i="60"/>
  <c r="DB215" i="60" s="1"/>
  <c r="CX43" i="60"/>
  <c r="DJ43" i="60" s="1"/>
  <c r="DZ42" i="60"/>
  <c r="DY41" i="60"/>
  <c r="DX41" i="60"/>
  <c r="DW41" i="60"/>
  <c r="DW213" i="60" s="1"/>
  <c r="DU41" i="60"/>
  <c r="DT41" i="60"/>
  <c r="DS41" i="60"/>
  <c r="DQ41" i="60"/>
  <c r="DP41" i="60"/>
  <c r="EB41" i="60" s="1"/>
  <c r="DO41" i="60"/>
  <c r="EA41" i="60" s="1"/>
  <c r="DI41" i="60"/>
  <c r="DH41" i="60"/>
  <c r="DG41" i="60"/>
  <c r="DF41" i="60"/>
  <c r="DF213" i="60" s="1"/>
  <c r="DE41" i="60"/>
  <c r="DD41" i="60"/>
  <c r="DD213" i="60" s="1"/>
  <c r="DC41" i="60"/>
  <c r="DB41" i="60"/>
  <c r="DB213" i="60" s="1"/>
  <c r="CZ41" i="60"/>
  <c r="DA41" i="60" s="1"/>
  <c r="CY41" i="60"/>
  <c r="CY213" i="60" s="1"/>
  <c r="CX41" i="60"/>
  <c r="CX213" i="60" s="1"/>
  <c r="DY40" i="60"/>
  <c r="DY211" i="60" s="1"/>
  <c r="DX40" i="60"/>
  <c r="DW40" i="60"/>
  <c r="DW211" i="60" s="1"/>
  <c r="DU40" i="60"/>
  <c r="DU211" i="60" s="1"/>
  <c r="DT40" i="60"/>
  <c r="EB40" i="60" s="1"/>
  <c r="EB211" i="60" s="1"/>
  <c r="DS40" i="60"/>
  <c r="DS211" i="60" s="1"/>
  <c r="DQ40" i="60"/>
  <c r="DQ211" i="60" s="1"/>
  <c r="DP40" i="60"/>
  <c r="DO40" i="60"/>
  <c r="DO211" i="60" s="1"/>
  <c r="DH40" i="60"/>
  <c r="DG40" i="60"/>
  <c r="DG211" i="60" s="1"/>
  <c r="DF40" i="60"/>
  <c r="DF211" i="60" s="1"/>
  <c r="DD40" i="60"/>
  <c r="DC40" i="60"/>
  <c r="DC211" i="60" s="1"/>
  <c r="DB40" i="60"/>
  <c r="DB211" i="60" s="1"/>
  <c r="CZ40" i="60"/>
  <c r="CY40" i="60"/>
  <c r="CY211" i="60" s="1"/>
  <c r="CX40" i="60"/>
  <c r="CX211" i="60" s="1"/>
  <c r="DZ39" i="60"/>
  <c r="DY39" i="60"/>
  <c r="DX39" i="60"/>
  <c r="DW39" i="60"/>
  <c r="DW209" i="60" s="1"/>
  <c r="DV39" i="60"/>
  <c r="DU39" i="60"/>
  <c r="DT39" i="60"/>
  <c r="DS39" i="60"/>
  <c r="DS209" i="60" s="1"/>
  <c r="DR39" i="60"/>
  <c r="DQ39" i="60"/>
  <c r="EC39" i="60" s="1"/>
  <c r="DP39" i="60"/>
  <c r="EB39" i="60" s="1"/>
  <c r="DO39" i="60"/>
  <c r="DO209" i="60" s="1"/>
  <c r="DH39" i="60"/>
  <c r="DH209" i="60" s="1"/>
  <c r="DG39" i="60"/>
  <c r="DF39" i="60"/>
  <c r="DF209" i="60" s="1"/>
  <c r="DD39" i="60"/>
  <c r="DD209" i="60" s="1"/>
  <c r="DC39" i="60"/>
  <c r="DK39" i="60" s="1"/>
  <c r="DB39" i="60"/>
  <c r="DB209" i="60" s="1"/>
  <c r="CZ39" i="60"/>
  <c r="CZ209" i="60" s="1"/>
  <c r="CY39" i="60"/>
  <c r="CX39" i="60"/>
  <c r="CX209" i="60" s="1"/>
  <c r="EC38" i="60"/>
  <c r="DY38" i="60"/>
  <c r="DX38" i="60"/>
  <c r="DW38" i="60"/>
  <c r="DW208" i="60" s="1"/>
  <c r="DU38" i="60"/>
  <c r="DT38" i="60"/>
  <c r="DS38" i="60"/>
  <c r="DS208" i="60" s="1"/>
  <c r="DQ38" i="60"/>
  <c r="DP38" i="60"/>
  <c r="DO38" i="60"/>
  <c r="DO208" i="60" s="1"/>
  <c r="EA208" i="60" s="1"/>
  <c r="DI38" i="60"/>
  <c r="DH38" i="60"/>
  <c r="DH207" i="60" s="1"/>
  <c r="DG38" i="60"/>
  <c r="DF38" i="60"/>
  <c r="DF208" i="60" s="1"/>
  <c r="DE38" i="60"/>
  <c r="DD38" i="60"/>
  <c r="DD207" i="60" s="1"/>
  <c r="DC38" i="60"/>
  <c r="DC207" i="60" s="1"/>
  <c r="DB38" i="60"/>
  <c r="DB208" i="60" s="1"/>
  <c r="DA38" i="60"/>
  <c r="CZ38" i="60"/>
  <c r="CZ207" i="60" s="1"/>
  <c r="CY38" i="60"/>
  <c r="CY207" i="60" s="1"/>
  <c r="CX38" i="60"/>
  <c r="CX208" i="60" s="1"/>
  <c r="DJ208" i="60" s="1"/>
  <c r="DY37" i="60"/>
  <c r="DX37" i="60"/>
  <c r="DX205" i="60" s="1"/>
  <c r="DW37" i="60"/>
  <c r="DW205" i="60" s="1"/>
  <c r="DU37" i="60"/>
  <c r="DT37" i="60"/>
  <c r="DT205" i="60" s="1"/>
  <c r="DS37" i="60"/>
  <c r="DS205" i="60" s="1"/>
  <c r="DQ37" i="60"/>
  <c r="DP37" i="60"/>
  <c r="DP205" i="60" s="1"/>
  <c r="DO37" i="60"/>
  <c r="DO205" i="60" s="1"/>
  <c r="DL37" i="60"/>
  <c r="DI37" i="60"/>
  <c r="DH37" i="60"/>
  <c r="DH205" i="60" s="1"/>
  <c r="DG37" i="60"/>
  <c r="DG205" i="60" s="1"/>
  <c r="DF37" i="60"/>
  <c r="DF205" i="60" s="1"/>
  <c r="DE37" i="60"/>
  <c r="DD37" i="60"/>
  <c r="DD205" i="60" s="1"/>
  <c r="DC37" i="60"/>
  <c r="DC205" i="60" s="1"/>
  <c r="DB37" i="60"/>
  <c r="DB205" i="60" s="1"/>
  <c r="DA37" i="60"/>
  <c r="CZ37" i="60"/>
  <c r="CZ205" i="60" s="1"/>
  <c r="CY37" i="60"/>
  <c r="CY205" i="60" s="1"/>
  <c r="CX37" i="60"/>
  <c r="CX205" i="60" s="1"/>
  <c r="EB36" i="60"/>
  <c r="EB203" i="60" s="1"/>
  <c r="DY36" i="60"/>
  <c r="DY203" i="60" s="1"/>
  <c r="DX36" i="60"/>
  <c r="DW36" i="60"/>
  <c r="DW203" i="60" s="1"/>
  <c r="DU36" i="60"/>
  <c r="DT36" i="60"/>
  <c r="DS36" i="60"/>
  <c r="DS203" i="60" s="1"/>
  <c r="DQ36" i="60"/>
  <c r="DP36" i="60"/>
  <c r="DO36" i="60"/>
  <c r="DO203" i="60" s="1"/>
  <c r="DH36" i="60"/>
  <c r="DG36" i="60"/>
  <c r="DF36" i="60"/>
  <c r="DD36" i="60"/>
  <c r="DC36" i="60"/>
  <c r="DB36" i="60"/>
  <c r="DB203" i="60" s="1"/>
  <c r="CZ36" i="60"/>
  <c r="CY36" i="60"/>
  <c r="DK36" i="60" s="1"/>
  <c r="CX36" i="60"/>
  <c r="DJ36" i="60" s="1"/>
  <c r="EL35" i="60"/>
  <c r="EK35" i="60"/>
  <c r="EJ35" i="60"/>
  <c r="EJ202" i="60" s="1"/>
  <c r="EI35" i="60"/>
  <c r="EI202" i="60" s="1"/>
  <c r="EH35" i="60"/>
  <c r="EG35" i="60"/>
  <c r="EF35" i="60"/>
  <c r="EE35" i="60"/>
  <c r="EC35" i="60"/>
  <c r="EA35" i="60"/>
  <c r="DZ35" i="60"/>
  <c r="DY35" i="60"/>
  <c r="DX35" i="60"/>
  <c r="DW35" i="60"/>
  <c r="DV35" i="60"/>
  <c r="DS35" i="60"/>
  <c r="DR35" i="60"/>
  <c r="DQ35" i="60"/>
  <c r="DP35" i="60"/>
  <c r="DO35" i="60"/>
  <c r="DN35" i="60"/>
  <c r="DN202" i="60" s="1"/>
  <c r="DL35" i="60"/>
  <c r="DJ35" i="60"/>
  <c r="DI35" i="60"/>
  <c r="DH35" i="60"/>
  <c r="DG35" i="60"/>
  <c r="DF35" i="60"/>
  <c r="DE35" i="60"/>
  <c r="DD35" i="60"/>
  <c r="DB35" i="60"/>
  <c r="DA35" i="60"/>
  <c r="CZ35" i="60"/>
  <c r="CY35" i="60"/>
  <c r="CX35" i="60"/>
  <c r="EF34" i="60"/>
  <c r="EA34" i="60"/>
  <c r="DW34" i="60"/>
  <c r="DS34" i="60"/>
  <c r="DO34" i="60"/>
  <c r="DJ34" i="60"/>
  <c r="DF34" i="60"/>
  <c r="DB34" i="60"/>
  <c r="CX34" i="60"/>
  <c r="EC29" i="60"/>
  <c r="DZ29" i="60"/>
  <c r="DY29" i="60"/>
  <c r="DY196" i="60" s="1"/>
  <c r="DX29" i="60"/>
  <c r="DX196" i="60" s="1"/>
  <c r="DW29" i="60"/>
  <c r="DW195" i="60" s="1"/>
  <c r="DV29" i="60"/>
  <c r="DU29" i="60"/>
  <c r="DT29" i="60"/>
  <c r="DS29" i="60"/>
  <c r="DS195" i="60" s="1"/>
  <c r="DR29" i="60"/>
  <c r="DQ29" i="60"/>
  <c r="DP29" i="60"/>
  <c r="DP196" i="60" s="1"/>
  <c r="EB196" i="60" s="1"/>
  <c r="DO29" i="60"/>
  <c r="DO195" i="60" s="1"/>
  <c r="DI29" i="60"/>
  <c r="DH29" i="60"/>
  <c r="DH196" i="60" s="1"/>
  <c r="DG29" i="60"/>
  <c r="DF29" i="60"/>
  <c r="DF195" i="60" s="1"/>
  <c r="DE29" i="60"/>
  <c r="DD29" i="60"/>
  <c r="DD196" i="60" s="1"/>
  <c r="DC29" i="60"/>
  <c r="DC196" i="60" s="1"/>
  <c r="DB29" i="60"/>
  <c r="DB195" i="60" s="1"/>
  <c r="DA29" i="60"/>
  <c r="CZ29" i="60"/>
  <c r="DL29" i="60" s="1"/>
  <c r="CY29" i="60"/>
  <c r="CY196" i="60" s="1"/>
  <c r="CX29" i="60"/>
  <c r="CX195" i="60" s="1"/>
  <c r="DZ28" i="60"/>
  <c r="DI28" i="60"/>
  <c r="DA28" i="60"/>
  <c r="EC27" i="60"/>
  <c r="DY27" i="60"/>
  <c r="DY194" i="60" s="1"/>
  <c r="DX27" i="60"/>
  <c r="DX194" i="60" s="1"/>
  <c r="DW27" i="60"/>
  <c r="DW194" i="60" s="1"/>
  <c r="DU27" i="60"/>
  <c r="DT27" i="60"/>
  <c r="DT194" i="60" s="1"/>
  <c r="DS27" i="60"/>
  <c r="DS194" i="60" s="1"/>
  <c r="EA194" i="60" s="1"/>
  <c r="DQ27" i="60"/>
  <c r="DP27" i="60"/>
  <c r="DP194" i="60" s="1"/>
  <c r="EB194" i="60" s="1"/>
  <c r="DO27" i="60"/>
  <c r="DO194" i="60" s="1"/>
  <c r="DI27" i="60"/>
  <c r="DH27" i="60"/>
  <c r="DH194" i="60" s="1"/>
  <c r="DI194" i="60" s="1"/>
  <c r="DG27" i="60"/>
  <c r="DG194" i="60" s="1"/>
  <c r="DF27" i="60"/>
  <c r="DF194" i="60" s="1"/>
  <c r="DE27" i="60"/>
  <c r="DD27" i="60"/>
  <c r="DD194" i="60" s="1"/>
  <c r="DC27" i="60"/>
  <c r="DC194" i="60" s="1"/>
  <c r="DK194" i="60" s="1"/>
  <c r="DB27" i="60"/>
  <c r="DB194" i="60" s="1"/>
  <c r="DA27" i="60"/>
  <c r="CZ27" i="60"/>
  <c r="CZ194" i="60" s="1"/>
  <c r="CY27" i="60"/>
  <c r="CY194" i="60" s="1"/>
  <c r="CX27" i="60"/>
  <c r="CX194" i="60" s="1"/>
  <c r="DJ194" i="60" s="1"/>
  <c r="DZ26" i="60"/>
  <c r="DI26" i="60"/>
  <c r="DA26" i="60"/>
  <c r="DZ25" i="60"/>
  <c r="DY25" i="60"/>
  <c r="DY191" i="60" s="1"/>
  <c r="DX25" i="60"/>
  <c r="DX191" i="60" s="1"/>
  <c r="DW25" i="60"/>
  <c r="DW191" i="60" s="1"/>
  <c r="DV25" i="60"/>
  <c r="DV191" i="60" s="1"/>
  <c r="DU25" i="60"/>
  <c r="DU191" i="60" s="1"/>
  <c r="DT25" i="60"/>
  <c r="DS25" i="60"/>
  <c r="DS191" i="60" s="1"/>
  <c r="DR25" i="60"/>
  <c r="DQ25" i="60"/>
  <c r="EC25" i="60" s="1"/>
  <c r="DP25" i="60"/>
  <c r="DP191" i="60" s="1"/>
  <c r="DO25" i="60"/>
  <c r="DO191" i="60" s="1"/>
  <c r="DJ25" i="60"/>
  <c r="DI25" i="60"/>
  <c r="DH25" i="60"/>
  <c r="DH191" i="60" s="1"/>
  <c r="DF25" i="60"/>
  <c r="DF191" i="60" s="1"/>
  <c r="DE25" i="60"/>
  <c r="DD25" i="60"/>
  <c r="DC25" i="60"/>
  <c r="DC191" i="60" s="1"/>
  <c r="DB25" i="60"/>
  <c r="DB191" i="60" s="1"/>
  <c r="DA25" i="60"/>
  <c r="CZ25" i="60"/>
  <c r="CY25" i="60"/>
  <c r="CY191" i="60" s="1"/>
  <c r="CX25" i="60"/>
  <c r="CX191" i="60" s="1"/>
  <c r="DZ24" i="60"/>
  <c r="DV24" i="60"/>
  <c r="DI24" i="60"/>
  <c r="DY23" i="60"/>
  <c r="DX23" i="60"/>
  <c r="DW23" i="60"/>
  <c r="DW189" i="60" s="1"/>
  <c r="DT23" i="60"/>
  <c r="DS23" i="60"/>
  <c r="DS189" i="60" s="1"/>
  <c r="DQ23" i="60"/>
  <c r="DR23" i="60" s="1"/>
  <c r="DP23" i="60"/>
  <c r="EB23" i="60" s="1"/>
  <c r="DO23" i="60"/>
  <c r="DO189" i="60" s="1"/>
  <c r="DH23" i="60"/>
  <c r="DF23" i="60"/>
  <c r="DF189" i="60" s="1"/>
  <c r="DD23" i="60"/>
  <c r="DB23" i="60"/>
  <c r="CZ23" i="60"/>
  <c r="CY23" i="60"/>
  <c r="CX23" i="60"/>
  <c r="CX189" i="60" s="1"/>
  <c r="DI22" i="60"/>
  <c r="DZ21" i="60"/>
  <c r="DY21" i="60"/>
  <c r="DY188" i="60" s="1"/>
  <c r="DX21" i="60"/>
  <c r="DX188" i="60" s="1"/>
  <c r="DW21" i="60"/>
  <c r="DW187" i="60" s="1"/>
  <c r="DV21" i="60"/>
  <c r="DU21" i="60"/>
  <c r="DU188" i="60" s="1"/>
  <c r="DT21" i="60"/>
  <c r="DT188" i="60" s="1"/>
  <c r="DS21" i="60"/>
  <c r="DS187" i="60" s="1"/>
  <c r="DR21" i="60"/>
  <c r="DQ21" i="60"/>
  <c r="EC21" i="60" s="1"/>
  <c r="DP21" i="60"/>
  <c r="DP188" i="60" s="1"/>
  <c r="EB188" i="60" s="1"/>
  <c r="DO21" i="60"/>
  <c r="DO187" i="60" s="1"/>
  <c r="DG21" i="60"/>
  <c r="DG188" i="60" s="1"/>
  <c r="DG190" i="60" s="1"/>
  <c r="DF21" i="60"/>
  <c r="DF187" i="60" s="1"/>
  <c r="DD21" i="60"/>
  <c r="DD188" i="60" s="1"/>
  <c r="DC21" i="60"/>
  <c r="DC23" i="60" s="1"/>
  <c r="DB21" i="60"/>
  <c r="DB187" i="60" s="1"/>
  <c r="CZ21" i="60"/>
  <c r="CZ188" i="60" s="1"/>
  <c r="CY21" i="60"/>
  <c r="CX21" i="60"/>
  <c r="CX187" i="60" s="1"/>
  <c r="EC20" i="60"/>
  <c r="DZ20" i="60"/>
  <c r="DY20" i="60"/>
  <c r="DY186" i="60" s="1"/>
  <c r="DX20" i="60"/>
  <c r="DX186" i="60" s="1"/>
  <c r="DX190" i="60" s="1"/>
  <c r="DW20" i="60"/>
  <c r="DW185" i="60" s="1"/>
  <c r="DV20" i="60"/>
  <c r="DU20" i="60"/>
  <c r="DU186" i="60" s="1"/>
  <c r="DT20" i="60"/>
  <c r="DT186" i="60" s="1"/>
  <c r="DT190" i="60" s="1"/>
  <c r="DT189" i="60" s="1"/>
  <c r="DS20" i="60"/>
  <c r="DS185" i="60" s="1"/>
  <c r="DR20" i="60"/>
  <c r="DQ20" i="60"/>
  <c r="DQ186" i="60" s="1"/>
  <c r="DP20" i="60"/>
  <c r="DP186" i="60" s="1"/>
  <c r="EB186" i="60" s="1"/>
  <c r="EB190" i="60" s="1"/>
  <c r="DO20" i="60"/>
  <c r="DO185" i="60" s="1"/>
  <c r="DI20" i="60"/>
  <c r="DH20" i="60"/>
  <c r="DH186" i="60" s="1"/>
  <c r="DI186" i="60" s="1"/>
  <c r="DG20" i="60"/>
  <c r="DG186" i="60" s="1"/>
  <c r="DF20" i="60"/>
  <c r="DF185" i="60" s="1"/>
  <c r="DE20" i="60"/>
  <c r="DD20" i="60"/>
  <c r="DD186" i="60" s="1"/>
  <c r="DC20" i="60"/>
  <c r="DC186" i="60" s="1"/>
  <c r="DB20" i="60"/>
  <c r="DB185" i="60" s="1"/>
  <c r="DA20" i="60"/>
  <c r="CZ20" i="60"/>
  <c r="CZ186" i="60" s="1"/>
  <c r="DL186" i="60" s="1"/>
  <c r="CY20" i="60"/>
  <c r="CY186" i="60" s="1"/>
  <c r="CX20" i="60"/>
  <c r="CX185" i="60" s="1"/>
  <c r="DZ19" i="60"/>
  <c r="DY19" i="60"/>
  <c r="DY16" i="60" s="1"/>
  <c r="DX19" i="60"/>
  <c r="DW19" i="60"/>
  <c r="DW183" i="60" s="1"/>
  <c r="DT19" i="60"/>
  <c r="DT183" i="60" s="1"/>
  <c r="DS19" i="60"/>
  <c r="DS183" i="60" s="1"/>
  <c r="DR19" i="60"/>
  <c r="DQ19" i="60"/>
  <c r="DP19" i="60"/>
  <c r="EB19" i="60" s="1"/>
  <c r="DO19" i="60"/>
  <c r="DO183" i="60" s="1"/>
  <c r="DI19" i="60"/>
  <c r="DH19" i="60"/>
  <c r="DG19" i="60"/>
  <c r="DG183" i="60" s="1"/>
  <c r="DF19" i="60"/>
  <c r="DE19" i="60"/>
  <c r="DD19" i="60"/>
  <c r="DD183" i="60" s="1"/>
  <c r="DC19" i="60"/>
  <c r="DC183" i="60" s="1"/>
  <c r="DB19" i="60"/>
  <c r="DB31" i="60" s="1"/>
  <c r="DA19" i="60"/>
  <c r="CZ19" i="60"/>
  <c r="DL19" i="60" s="1"/>
  <c r="CY19" i="60"/>
  <c r="CY183" i="60" s="1"/>
  <c r="CX19" i="60"/>
  <c r="DJ19" i="60" s="1"/>
  <c r="DZ18" i="60"/>
  <c r="DI18" i="60"/>
  <c r="DA18" i="60"/>
  <c r="DY17" i="60"/>
  <c r="DX17" i="60"/>
  <c r="DW17" i="60"/>
  <c r="DU17" i="60"/>
  <c r="DV17" i="60" s="1"/>
  <c r="DT17" i="60"/>
  <c r="DS17" i="60"/>
  <c r="DQ17" i="60"/>
  <c r="DP17" i="60"/>
  <c r="EB17" i="60" s="1"/>
  <c r="DO17" i="60"/>
  <c r="EA17" i="60" s="1"/>
  <c r="EF17" i="60" s="1"/>
  <c r="DL17" i="60"/>
  <c r="DM17" i="60" s="1"/>
  <c r="DI17" i="60"/>
  <c r="DH17" i="60"/>
  <c r="DG17" i="60"/>
  <c r="DF17" i="60"/>
  <c r="DE17" i="60"/>
  <c r="DD17" i="60"/>
  <c r="DC17" i="60"/>
  <c r="DB17" i="60"/>
  <c r="DA17" i="60"/>
  <c r="CZ17" i="60"/>
  <c r="CY17" i="60"/>
  <c r="DK17" i="60" s="1"/>
  <c r="CX17" i="60"/>
  <c r="DJ17" i="60" s="1"/>
  <c r="DX16" i="60"/>
  <c r="DX181" i="60" s="1"/>
  <c r="DW16" i="60"/>
  <c r="DW181" i="60" s="1"/>
  <c r="DT16" i="60"/>
  <c r="DT181" i="60" s="1"/>
  <c r="DS16" i="60"/>
  <c r="DS181" i="60" s="1"/>
  <c r="DP16" i="60"/>
  <c r="DP181" i="60" s="1"/>
  <c r="DO16" i="60"/>
  <c r="DO181" i="60" s="1"/>
  <c r="DH16" i="60"/>
  <c r="DF16" i="60"/>
  <c r="DF181" i="60" s="1"/>
  <c r="DD16" i="60"/>
  <c r="DC16" i="60"/>
  <c r="DC181" i="60" s="1"/>
  <c r="DB16" i="60"/>
  <c r="DB181" i="60" s="1"/>
  <c r="CZ16" i="60"/>
  <c r="CX16" i="60"/>
  <c r="CX181" i="60" s="1"/>
  <c r="DZ15" i="60"/>
  <c r="DY15" i="60"/>
  <c r="DY179" i="60" s="1"/>
  <c r="DX15" i="60"/>
  <c r="DX179" i="60" s="1"/>
  <c r="DW15" i="60"/>
  <c r="DW179" i="60" s="1"/>
  <c r="DV15" i="60"/>
  <c r="DU15" i="60"/>
  <c r="DU179" i="60" s="1"/>
  <c r="DT15" i="60"/>
  <c r="DS15" i="60"/>
  <c r="DS179" i="60" s="1"/>
  <c r="DR15" i="60"/>
  <c r="DQ15" i="60"/>
  <c r="DQ179" i="60" s="1"/>
  <c r="DP15" i="60"/>
  <c r="DP179" i="60" s="1"/>
  <c r="DO15" i="60"/>
  <c r="DO179" i="60" s="1"/>
  <c r="DH15" i="60"/>
  <c r="DH179" i="60" s="1"/>
  <c r="DG15" i="60"/>
  <c r="DF15" i="60"/>
  <c r="DF179" i="60" s="1"/>
  <c r="DD15" i="60"/>
  <c r="DD179" i="60" s="1"/>
  <c r="DC15" i="60"/>
  <c r="DB15" i="60"/>
  <c r="DB179" i="60" s="1"/>
  <c r="CZ15" i="60"/>
  <c r="CZ179" i="60" s="1"/>
  <c r="CY15" i="60"/>
  <c r="CX15" i="60"/>
  <c r="CX179" i="60" s="1"/>
  <c r="DZ14" i="60"/>
  <c r="DY14" i="60"/>
  <c r="DY177" i="60" s="1"/>
  <c r="DX14" i="60"/>
  <c r="DX177" i="60" s="1"/>
  <c r="DW14" i="60"/>
  <c r="DW177" i="60" s="1"/>
  <c r="DV14" i="60"/>
  <c r="DU14" i="60"/>
  <c r="DV13" i="60" s="1"/>
  <c r="DT14" i="60"/>
  <c r="DT177" i="60" s="1"/>
  <c r="DS14" i="60"/>
  <c r="DS177" i="60" s="1"/>
  <c r="DR14" i="60"/>
  <c r="DQ14" i="60"/>
  <c r="DQ177" i="60" s="1"/>
  <c r="DP14" i="60"/>
  <c r="EB14" i="60" s="1"/>
  <c r="EB177" i="60" s="1"/>
  <c r="DO14" i="60"/>
  <c r="DO177" i="60" s="1"/>
  <c r="DK14" i="60"/>
  <c r="DH14" i="60"/>
  <c r="DH177" i="60" s="1"/>
  <c r="DG14" i="60"/>
  <c r="DF14" i="60"/>
  <c r="DF177" i="60" s="1"/>
  <c r="DD14" i="60"/>
  <c r="DD177" i="60" s="1"/>
  <c r="DC14" i="60"/>
  <c r="DB14" i="60"/>
  <c r="DB177" i="60" s="1"/>
  <c r="CZ14" i="60"/>
  <c r="CZ177" i="60" s="1"/>
  <c r="CY14" i="60"/>
  <c r="CX14" i="60"/>
  <c r="DJ14" i="60" s="1"/>
  <c r="DZ13" i="60"/>
  <c r="DR13" i="60"/>
  <c r="DE13" i="60"/>
  <c r="DA13" i="60"/>
  <c r="DZ12" i="60"/>
  <c r="DY12" i="60"/>
  <c r="DY176" i="60" s="1"/>
  <c r="DZ176" i="60" s="1"/>
  <c r="DX12" i="60"/>
  <c r="DX176" i="60" s="1"/>
  <c r="DW12" i="60"/>
  <c r="DW176" i="60" s="1"/>
  <c r="DV12" i="60"/>
  <c r="DU12" i="60"/>
  <c r="DU176" i="60" s="1"/>
  <c r="DT12" i="60"/>
  <c r="DT176" i="60" s="1"/>
  <c r="DS12" i="60"/>
  <c r="DS176" i="60" s="1"/>
  <c r="DR12" i="60"/>
  <c r="DQ12" i="60"/>
  <c r="EC12" i="60" s="1"/>
  <c r="DP12" i="60"/>
  <c r="DP176" i="60" s="1"/>
  <c r="EB176" i="60" s="1"/>
  <c r="DO12" i="60"/>
  <c r="DK12" i="60"/>
  <c r="DH12" i="60"/>
  <c r="DH176" i="60" s="1"/>
  <c r="DG12" i="60"/>
  <c r="DF12" i="60"/>
  <c r="DF176" i="60" s="1"/>
  <c r="DD12" i="60"/>
  <c r="DD176" i="60" s="1"/>
  <c r="DC12" i="60"/>
  <c r="DB12" i="60"/>
  <c r="DB176" i="60" s="1"/>
  <c r="CZ12" i="60"/>
  <c r="CZ176" i="60" s="1"/>
  <c r="CY12" i="60"/>
  <c r="CX12" i="60"/>
  <c r="CX176" i="60" s="1"/>
  <c r="DY11" i="60"/>
  <c r="DY174" i="60" s="1"/>
  <c r="DZ174" i="60" s="1"/>
  <c r="DX11" i="60"/>
  <c r="DX174" i="60" s="1"/>
  <c r="DW11" i="60"/>
  <c r="DU11" i="60"/>
  <c r="DU174" i="60" s="1"/>
  <c r="DT11" i="60"/>
  <c r="DT174" i="60" s="1"/>
  <c r="DS11" i="60"/>
  <c r="DQ11" i="60"/>
  <c r="DQ174" i="60" s="1"/>
  <c r="EC174" i="60" s="1"/>
  <c r="DP11" i="60"/>
  <c r="DP174" i="60" s="1"/>
  <c r="EB174" i="60" s="1"/>
  <c r="EG174" i="60" s="1"/>
  <c r="DO11" i="60"/>
  <c r="DO174" i="60" s="1"/>
  <c r="EA174" i="60" s="1"/>
  <c r="DI11" i="60"/>
  <c r="DH11" i="60"/>
  <c r="DG11" i="60"/>
  <c r="DF11" i="60"/>
  <c r="DE11" i="60"/>
  <c r="DD11" i="60"/>
  <c r="DC11" i="60"/>
  <c r="DB11" i="60"/>
  <c r="DA11" i="60"/>
  <c r="CZ11" i="60"/>
  <c r="DL11" i="60" s="1"/>
  <c r="CY11" i="60"/>
  <c r="DK11" i="60" s="1"/>
  <c r="DK173" i="60" s="1"/>
  <c r="CX11" i="60"/>
  <c r="DJ11" i="60" s="1"/>
  <c r="DY10" i="60"/>
  <c r="DY31" i="60" s="1"/>
  <c r="DZ30" i="60" s="1"/>
  <c r="DX10" i="60"/>
  <c r="DX31" i="60" s="1"/>
  <c r="DV10" i="60"/>
  <c r="DU10" i="60"/>
  <c r="DV9" i="60" s="1"/>
  <c r="DT10" i="60"/>
  <c r="DT31" i="60" s="1"/>
  <c r="DQ10" i="60"/>
  <c r="DR9" i="60" s="1"/>
  <c r="DP10" i="60"/>
  <c r="DP31" i="60" s="1"/>
  <c r="DJ10" i="60"/>
  <c r="DH10" i="60"/>
  <c r="DH31" i="60" s="1"/>
  <c r="DF10" i="60"/>
  <c r="DD10" i="60"/>
  <c r="DB10" i="60"/>
  <c r="CZ10" i="60"/>
  <c r="CZ31" i="60" s="1"/>
  <c r="CX10" i="60"/>
  <c r="DZ9" i="60"/>
  <c r="DY8" i="60"/>
  <c r="DX8" i="60"/>
  <c r="DW8" i="60"/>
  <c r="DU8" i="60"/>
  <c r="DV8" i="60" s="1"/>
  <c r="DT8" i="60"/>
  <c r="DS8" i="60"/>
  <c r="DS170" i="60" s="1"/>
  <c r="DS172" i="60" s="1"/>
  <c r="DQ8" i="60"/>
  <c r="DP8" i="60"/>
  <c r="EB8" i="60" s="1"/>
  <c r="DO8" i="60"/>
  <c r="DO170" i="60" s="1"/>
  <c r="DO172" i="60" s="1"/>
  <c r="DL8" i="60"/>
  <c r="DI8" i="60"/>
  <c r="DH8" i="60"/>
  <c r="DH170" i="60" s="1"/>
  <c r="DG8" i="60"/>
  <c r="DG170" i="60" s="1"/>
  <c r="DG172" i="60" s="1"/>
  <c r="DF8" i="60"/>
  <c r="DF170" i="60" s="1"/>
  <c r="DE8" i="60"/>
  <c r="DD8" i="60"/>
  <c r="DD170" i="60" s="1"/>
  <c r="DC8" i="60"/>
  <c r="DC170" i="60" s="1"/>
  <c r="DC172" i="60" s="1"/>
  <c r="DB8" i="60"/>
  <c r="DB170" i="60" s="1"/>
  <c r="DA8" i="60"/>
  <c r="CZ8" i="60"/>
  <c r="CZ170" i="60" s="1"/>
  <c r="CY8" i="60"/>
  <c r="CY170" i="60" s="1"/>
  <c r="CY172" i="60" s="1"/>
  <c r="CX8" i="60"/>
  <c r="CX170" i="60" s="1"/>
  <c r="DJ170" i="60" s="1"/>
  <c r="EB7" i="60"/>
  <c r="DY7" i="60"/>
  <c r="DY170" i="60" s="1"/>
  <c r="DX7" i="60"/>
  <c r="DW7" i="60"/>
  <c r="DW168" i="60" s="1"/>
  <c r="DU7" i="60"/>
  <c r="DU170" i="60" s="1"/>
  <c r="DT7" i="60"/>
  <c r="DS7" i="60"/>
  <c r="DS168" i="60" s="1"/>
  <c r="DQ7" i="60"/>
  <c r="DQ170" i="60" s="1"/>
  <c r="DP7" i="60"/>
  <c r="DO7" i="60"/>
  <c r="DO168" i="60" s="1"/>
  <c r="DH7" i="60"/>
  <c r="DG7" i="60"/>
  <c r="DG168" i="60" s="1"/>
  <c r="DF7" i="60"/>
  <c r="DF168" i="60" s="1"/>
  <c r="DD7" i="60"/>
  <c r="DC7" i="60"/>
  <c r="DC168" i="60" s="1"/>
  <c r="DB7" i="60"/>
  <c r="DB168" i="60" s="1"/>
  <c r="CZ7" i="60"/>
  <c r="CY7" i="60"/>
  <c r="CY168" i="60" s="1"/>
  <c r="DK168" i="60" s="1"/>
  <c r="CX7" i="60"/>
  <c r="CX168" i="60" s="1"/>
  <c r="DZ6" i="60"/>
  <c r="DY6" i="60"/>
  <c r="DX6" i="60"/>
  <c r="DX166" i="60" s="1"/>
  <c r="DW6" i="60"/>
  <c r="DW166" i="60" s="1"/>
  <c r="DV6" i="60"/>
  <c r="DU6" i="60"/>
  <c r="DU166" i="60" s="1"/>
  <c r="DV166" i="60" s="1"/>
  <c r="DT6" i="60"/>
  <c r="DT166" i="60" s="1"/>
  <c r="DS6" i="60"/>
  <c r="DS166" i="60" s="1"/>
  <c r="DR6" i="60"/>
  <c r="DQ6" i="60"/>
  <c r="DQ166" i="60" s="1"/>
  <c r="DP6" i="60"/>
  <c r="DP166" i="60" s="1"/>
  <c r="EB166" i="60" s="1"/>
  <c r="DO6" i="60"/>
  <c r="DO166" i="60" s="1"/>
  <c r="DH6" i="60"/>
  <c r="DH166" i="60" s="1"/>
  <c r="DI166" i="60" s="1"/>
  <c r="DG6" i="60"/>
  <c r="DI6" i="60" s="1"/>
  <c r="DF6" i="60"/>
  <c r="DF166" i="60" s="1"/>
  <c r="DD6" i="60"/>
  <c r="DD166" i="60" s="1"/>
  <c r="DC6" i="60"/>
  <c r="DB6" i="60"/>
  <c r="DB166" i="60" s="1"/>
  <c r="CZ6" i="60"/>
  <c r="CZ166" i="60" s="1"/>
  <c r="CY6" i="60"/>
  <c r="CX6" i="60"/>
  <c r="CX166" i="60" s="1"/>
  <c r="DJ166" i="60" s="1"/>
  <c r="EC5" i="60"/>
  <c r="DY5" i="60"/>
  <c r="DY164" i="60" s="1"/>
  <c r="DZ164" i="60" s="1"/>
  <c r="DX5" i="60"/>
  <c r="DX164" i="60" s="1"/>
  <c r="DW5" i="60"/>
  <c r="DU5" i="60"/>
  <c r="DU164" i="60" s="1"/>
  <c r="DV164" i="60" s="1"/>
  <c r="DT5" i="60"/>
  <c r="DT164" i="60" s="1"/>
  <c r="DS5" i="60"/>
  <c r="DQ5" i="60"/>
  <c r="DQ164" i="60" s="1"/>
  <c r="DP5" i="60"/>
  <c r="DP164" i="60" s="1"/>
  <c r="EB164" i="60" s="1"/>
  <c r="DO5" i="60"/>
  <c r="DO164" i="60" s="1"/>
  <c r="EA164" i="60" s="1"/>
  <c r="DI5" i="60"/>
  <c r="DH5" i="60"/>
  <c r="DH164" i="60" s="1"/>
  <c r="DG5" i="60"/>
  <c r="DG164" i="60" s="1"/>
  <c r="DF5" i="60"/>
  <c r="DF164" i="60" s="1"/>
  <c r="DF172" i="60" s="1"/>
  <c r="DE5" i="60"/>
  <c r="DD5" i="60"/>
  <c r="DD164" i="60" s="1"/>
  <c r="DE164" i="60" s="1"/>
  <c r="DC5" i="60"/>
  <c r="DC164" i="60" s="1"/>
  <c r="DB5" i="60"/>
  <c r="DB164" i="60" s="1"/>
  <c r="DA5" i="60"/>
  <c r="CZ5" i="60"/>
  <c r="CZ164" i="60" s="1"/>
  <c r="DL164" i="60" s="1"/>
  <c r="CY5" i="60"/>
  <c r="CY164" i="60" s="1"/>
  <c r="DK164" i="60" s="1"/>
  <c r="CX5" i="60"/>
  <c r="CX164" i="60" s="1"/>
  <c r="DJ164" i="60" s="1"/>
  <c r="EK4" i="60"/>
  <c r="ED4" i="60"/>
  <c r="EA4" i="60"/>
  <c r="DM4" i="60"/>
  <c r="DJ4" i="60"/>
  <c r="EN2" i="60"/>
  <c r="BG223" i="60"/>
  <c r="BO248" i="60"/>
  <c r="BO245" i="60"/>
  <c r="BO243" i="60"/>
  <c r="BO241" i="60"/>
  <c r="BO239" i="60"/>
  <c r="BO237" i="60"/>
  <c r="BO234" i="60"/>
  <c r="BO236" i="60" s="1"/>
  <c r="BO235" i="60" s="1"/>
  <c r="BO231" i="60"/>
  <c r="BO229" i="60"/>
  <c r="BO214" i="60"/>
  <c r="BO216" i="60" s="1"/>
  <c r="BK248" i="60"/>
  <c r="BK245" i="60"/>
  <c r="BK243" i="60"/>
  <c r="BK242" i="60"/>
  <c r="BK241" i="60" s="1"/>
  <c r="BK239" i="60"/>
  <c r="BK237" i="60"/>
  <c r="BK236" i="60"/>
  <c r="BK235" i="60" s="1"/>
  <c r="BK234" i="60"/>
  <c r="BK231" i="60"/>
  <c r="BK229" i="60"/>
  <c r="BK225" i="60"/>
  <c r="BK223" i="60"/>
  <c r="BK214" i="60"/>
  <c r="BG248" i="60"/>
  <c r="BG245" i="60"/>
  <c r="BG243" i="60"/>
  <c r="BG241" i="60"/>
  <c r="BG239" i="60"/>
  <c r="BG237" i="60"/>
  <c r="BG234" i="60"/>
  <c r="BG236" i="60" s="1"/>
  <c r="BG235" i="60" s="1"/>
  <c r="BG231" i="60"/>
  <c r="BG229" i="60"/>
  <c r="BG225" i="60"/>
  <c r="BG216" i="60"/>
  <c r="BG214" i="60"/>
  <c r="BG196" i="60"/>
  <c r="BO196" i="60"/>
  <c r="BO194" i="60"/>
  <c r="BO191" i="60"/>
  <c r="BO186" i="60"/>
  <c r="BO184" i="60"/>
  <c r="BO183" i="60"/>
  <c r="BO181" i="60"/>
  <c r="BO179" i="60"/>
  <c r="BO177" i="60"/>
  <c r="BO164" i="60"/>
  <c r="BK196" i="60"/>
  <c r="BK194" i="60"/>
  <c r="BK191" i="60"/>
  <c r="BK188" i="60"/>
  <c r="BK186" i="60"/>
  <c r="BK190" i="60" s="1"/>
  <c r="BK189" i="60" s="1"/>
  <c r="BK184" i="60"/>
  <c r="BK183" i="60" s="1"/>
  <c r="BK181" i="60"/>
  <c r="BK179" i="60"/>
  <c r="BK177" i="60"/>
  <c r="BK164" i="60"/>
  <c r="BG194" i="60"/>
  <c r="BG191" i="60"/>
  <c r="BG189" i="60"/>
  <c r="BG188" i="60"/>
  <c r="BG186" i="60"/>
  <c r="BG184" i="60"/>
  <c r="BG183" i="60" s="1"/>
  <c r="BG181" i="60"/>
  <c r="BG179" i="60"/>
  <c r="BG177" i="60"/>
  <c r="BG164" i="60"/>
  <c r="BO146" i="60"/>
  <c r="BO141" i="60"/>
  <c r="BO138" i="60"/>
  <c r="BO139" i="60" s="1"/>
  <c r="BO134" i="60"/>
  <c r="BO131" i="60"/>
  <c r="BO129" i="60"/>
  <c r="BO122" i="60"/>
  <c r="BO158" i="60" s="1"/>
  <c r="BO120" i="60"/>
  <c r="BK146" i="60"/>
  <c r="BK141" i="60"/>
  <c r="BK139" i="60" s="1"/>
  <c r="BK138" i="60"/>
  <c r="BK134" i="60"/>
  <c r="BK131" i="60"/>
  <c r="BK129" i="60"/>
  <c r="BK120" i="60"/>
  <c r="BK122" i="60" s="1"/>
  <c r="BK158" i="60" s="1"/>
  <c r="BG146" i="60"/>
  <c r="BG141" i="60"/>
  <c r="BG139" i="60"/>
  <c r="BG138" i="60"/>
  <c r="BG134" i="60"/>
  <c r="BG131" i="60"/>
  <c r="BG129" i="60"/>
  <c r="BG120" i="60"/>
  <c r="BG122" i="60" s="1"/>
  <c r="BG158" i="60" s="1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T137" i="60" s="1"/>
  <c r="AN137" i="60"/>
  <c r="AP137" i="60" s="1"/>
  <c r="BI137" i="60"/>
  <c r="BM137" i="60"/>
  <c r="BQ137" i="60"/>
  <c r="BR137" i="60"/>
  <c r="BS137" i="60"/>
  <c r="BT137" i="60"/>
  <c r="BZ137" i="60"/>
  <c r="CD137" i="60"/>
  <c r="CH137" i="60"/>
  <c r="CI137" i="60"/>
  <c r="CJ137" i="60"/>
  <c r="CK137" i="60"/>
  <c r="BH184" i="60"/>
  <c r="DA60" i="60" l="1"/>
  <c r="CZ213" i="60"/>
  <c r="DM115" i="60"/>
  <c r="EJ130" i="60"/>
  <c r="EF135" i="60"/>
  <c r="DN117" i="60"/>
  <c r="DN130" i="60"/>
  <c r="EG39" i="60"/>
  <c r="EH72" i="60"/>
  <c r="EJ72" i="60" s="1"/>
  <c r="DM85" i="60"/>
  <c r="EF89" i="60"/>
  <c r="DN94" i="60"/>
  <c r="ED94" i="60"/>
  <c r="DR100" i="60"/>
  <c r="DN116" i="60"/>
  <c r="ED116" i="60"/>
  <c r="DM117" i="60"/>
  <c r="DM123" i="60"/>
  <c r="DM127" i="60"/>
  <c r="EG130" i="60"/>
  <c r="EF132" i="60"/>
  <c r="ED133" i="60"/>
  <c r="EA134" i="60"/>
  <c r="DM138" i="60"/>
  <c r="EA141" i="60"/>
  <c r="EA139" i="60" s="1"/>
  <c r="EF73" i="60"/>
  <c r="EE74" i="60"/>
  <c r="DN80" i="60"/>
  <c r="DM89" i="60"/>
  <c r="EG127" i="60"/>
  <c r="EJ127" i="60" s="1"/>
  <c r="CP137" i="60"/>
  <c r="AO137" i="60"/>
  <c r="X137" i="60"/>
  <c r="EF81" i="60"/>
  <c r="EK81" i="60" s="1"/>
  <c r="ED80" i="60"/>
  <c r="ED82" i="60"/>
  <c r="EA83" i="60"/>
  <c r="EE94" i="60"/>
  <c r="ED115" i="60"/>
  <c r="DN127" i="60"/>
  <c r="EG133" i="60"/>
  <c r="EJ133" i="60" s="1"/>
  <c r="EH81" i="60"/>
  <c r="EL81" i="60" s="1"/>
  <c r="EH94" i="60"/>
  <c r="EG47" i="60"/>
  <c r="EF50" i="60"/>
  <c r="EK50" i="60" s="1"/>
  <c r="DN75" i="60"/>
  <c r="DM80" i="60"/>
  <c r="EE80" i="60"/>
  <c r="DM81" i="60"/>
  <c r="ED81" i="60"/>
  <c r="DN85" i="60"/>
  <c r="EH85" i="60"/>
  <c r="EH86" i="60" s="1"/>
  <c r="EH89" i="60"/>
  <c r="ED95" i="60"/>
  <c r="EF98" i="60"/>
  <c r="EK98" i="60" s="1"/>
  <c r="DN72" i="60"/>
  <c r="DM73" i="60"/>
  <c r="DN81" i="60"/>
  <c r="EE81" i="60"/>
  <c r="EG83" i="60"/>
  <c r="DM72" i="60"/>
  <c r="ED79" i="60"/>
  <c r="EB83" i="60"/>
  <c r="EG85" i="60"/>
  <c r="DM11" i="60"/>
  <c r="EG17" i="60"/>
  <c r="DM19" i="60"/>
  <c r="ED26" i="60"/>
  <c r="DV23" i="60"/>
  <c r="DV22" i="60"/>
  <c r="DK203" i="60"/>
  <c r="EG36" i="60"/>
  <c r="EG203" i="60" s="1"/>
  <c r="ED24" i="60"/>
  <c r="EC191" i="60"/>
  <c r="DM28" i="60"/>
  <c r="EC164" i="60"/>
  <c r="DR164" i="60"/>
  <c r="EG61" i="60"/>
  <c r="DE6" i="60"/>
  <c r="DC166" i="60"/>
  <c r="EA166" i="60"/>
  <c r="ED166" i="60" s="1"/>
  <c r="EA6" i="60"/>
  <c r="EA168" i="60"/>
  <c r="DT170" i="60"/>
  <c r="DT172" i="60" s="1"/>
  <c r="DV7" i="60"/>
  <c r="DC171" i="60"/>
  <c r="DK172" i="60"/>
  <c r="DG198" i="60"/>
  <c r="DS198" i="60"/>
  <c r="EA172" i="60"/>
  <c r="EC11" i="60"/>
  <c r="EC173" i="60" s="1"/>
  <c r="DJ176" i="60"/>
  <c r="DC176" i="60"/>
  <c r="DE176" i="60" s="1"/>
  <c r="DE12" i="60"/>
  <c r="DO226" i="60"/>
  <c r="DO176" i="60"/>
  <c r="EA176" i="60" s="1"/>
  <c r="EA12" i="60"/>
  <c r="DC177" i="60"/>
  <c r="DE14" i="60"/>
  <c r="EA14" i="60"/>
  <c r="EA177" i="60" s="1"/>
  <c r="CY179" i="60"/>
  <c r="DA15" i="60"/>
  <c r="DJ15" i="60"/>
  <c r="DJ179" i="60" s="1"/>
  <c r="DH181" i="60"/>
  <c r="DJ20" i="60"/>
  <c r="EB189" i="60"/>
  <c r="DA21" i="60"/>
  <c r="CY188" i="60"/>
  <c r="DK21" i="60"/>
  <c r="DH21" i="60"/>
  <c r="DL21" i="60" s="1"/>
  <c r="DH189" i="60"/>
  <c r="DZ23" i="60"/>
  <c r="DZ22" i="60"/>
  <c r="EG194" i="60"/>
  <c r="DQ194" i="60"/>
  <c r="DR26" i="60"/>
  <c r="DU194" i="60"/>
  <c r="DV26" i="60"/>
  <c r="DZ194" i="60"/>
  <c r="DZ193" i="60"/>
  <c r="DN28" i="60"/>
  <c r="DJ29" i="60"/>
  <c r="CX31" i="60"/>
  <c r="DF31" i="60"/>
  <c r="DG271" i="60"/>
  <c r="DG203" i="60"/>
  <c r="DT271" i="60"/>
  <c r="DV36" i="60"/>
  <c r="DT203" i="60"/>
  <c r="DQ209" i="60"/>
  <c r="DQ207" i="60"/>
  <c r="DU209" i="60"/>
  <c r="DU207" i="60"/>
  <c r="DY209" i="60"/>
  <c r="DY207" i="60"/>
  <c r="EE39" i="60"/>
  <c r="DD211" i="60"/>
  <c r="DE40" i="60"/>
  <c r="DK40" i="60"/>
  <c r="DU213" i="60"/>
  <c r="DV41" i="60"/>
  <c r="DJ218" i="60"/>
  <c r="CX228" i="60"/>
  <c r="DB228" i="60"/>
  <c r="DJ44" i="60"/>
  <c r="CY220" i="60"/>
  <c r="DA45" i="60"/>
  <c r="DJ45" i="60"/>
  <c r="DH222" i="60"/>
  <c r="DI46" i="60"/>
  <c r="DP222" i="60"/>
  <c r="DR46" i="60"/>
  <c r="CZ224" i="60"/>
  <c r="DA47" i="60"/>
  <c r="EB223" i="60"/>
  <c r="CY229" i="60"/>
  <c r="DA51" i="60"/>
  <c r="DJ229" i="60"/>
  <c r="DO231" i="60"/>
  <c r="DO55" i="60"/>
  <c r="DT231" i="60"/>
  <c r="DV52" i="60"/>
  <c r="CZ234" i="60"/>
  <c r="DL53" i="60"/>
  <c r="DE236" i="60"/>
  <c r="DE235" i="60"/>
  <c r="DD235" i="60"/>
  <c r="DI236" i="60"/>
  <c r="DI235" i="60"/>
  <c r="DH235" i="60"/>
  <c r="EB234" i="60"/>
  <c r="DP236" i="60"/>
  <c r="DU234" i="60"/>
  <c r="DU236" i="60" s="1"/>
  <c r="DV53" i="60"/>
  <c r="DV234" i="60" s="1"/>
  <c r="EB53" i="60"/>
  <c r="DG241" i="60"/>
  <c r="DI59" i="60"/>
  <c r="DC245" i="60"/>
  <c r="DE63" i="60"/>
  <c r="CX248" i="60"/>
  <c r="DJ248" i="60" s="1"/>
  <c r="DJ65" i="60"/>
  <c r="DC248" i="60"/>
  <c r="DE248" i="60" s="1"/>
  <c r="DE65" i="60"/>
  <c r="EE75" i="60"/>
  <c r="ED75" i="60"/>
  <c r="DN78" i="60"/>
  <c r="DM78" i="60"/>
  <c r="EH78" i="60"/>
  <c r="EH79" i="60"/>
  <c r="DN79" i="60"/>
  <c r="DM79" i="60"/>
  <c r="EE86" i="60"/>
  <c r="ED87" i="60"/>
  <c r="EA86" i="60"/>
  <c r="ED86" i="60" s="1"/>
  <c r="EF87" i="60"/>
  <c r="DO91" i="60"/>
  <c r="EA90" i="60"/>
  <c r="EF90" i="60" s="1"/>
  <c r="DV90" i="60"/>
  <c r="DT91" i="60"/>
  <c r="DU261" i="60"/>
  <c r="DV92" i="60"/>
  <c r="DV93" i="60"/>
  <c r="EC93" i="60"/>
  <c r="EE117" i="60"/>
  <c r="ED117" i="60"/>
  <c r="EH117" i="60"/>
  <c r="EG119" i="60"/>
  <c r="EJ119" i="60" s="1"/>
  <c r="DN119" i="60"/>
  <c r="DK131" i="60"/>
  <c r="EG132" i="60"/>
  <c r="EG131" i="60" s="1"/>
  <c r="DR168" i="60"/>
  <c r="EC168" i="60"/>
  <c r="DV183" i="60"/>
  <c r="DV184" i="60"/>
  <c r="DJ203" i="60"/>
  <c r="EF204" i="60"/>
  <c r="DM204" i="60"/>
  <c r="EF212" i="60"/>
  <c r="EI212" i="60" s="1"/>
  <c r="DM212" i="60"/>
  <c r="EF164" i="60"/>
  <c r="DF171" i="60"/>
  <c r="DF198" i="60"/>
  <c r="DJ5" i="60"/>
  <c r="CY166" i="60"/>
  <c r="DK166" i="60" s="1"/>
  <c r="DA6" i="60"/>
  <c r="DJ6" i="60"/>
  <c r="DJ165" i="60" s="1"/>
  <c r="DI7" i="60"/>
  <c r="DH168" i="60"/>
  <c r="DI168" i="60" s="1"/>
  <c r="DR7" i="60"/>
  <c r="DP170" i="60"/>
  <c r="DU172" i="60"/>
  <c r="DV170" i="60"/>
  <c r="EA7" i="60"/>
  <c r="CZ172" i="60"/>
  <c r="DA170" i="60"/>
  <c r="DD172" i="60"/>
  <c r="DE170" i="60"/>
  <c r="DH172" i="60"/>
  <c r="DI170" i="60"/>
  <c r="DZ8" i="60"/>
  <c r="DD31" i="60"/>
  <c r="DZ10" i="60"/>
  <c r="CY176" i="60"/>
  <c r="DA176" i="60" s="1"/>
  <c r="DA12" i="60"/>
  <c r="DL176" i="60"/>
  <c r="DJ12" i="60"/>
  <c r="EF12" i="60" s="1"/>
  <c r="ED12" i="60"/>
  <c r="CY177" i="60"/>
  <c r="DA14" i="60"/>
  <c r="DK15" i="60"/>
  <c r="CY16" i="60"/>
  <c r="DE16" i="60"/>
  <c r="EA16" i="60"/>
  <c r="EA181" i="60" s="1"/>
  <c r="DZ17" i="60"/>
  <c r="DM18" i="60"/>
  <c r="DK186" i="60"/>
  <c r="EC186" i="60"/>
  <c r="DR186" i="60"/>
  <c r="DQ190" i="60"/>
  <c r="DR185" i="60"/>
  <c r="DV185" i="60"/>
  <c r="DV186" i="60"/>
  <c r="DV190" i="60" s="1"/>
  <c r="DU190" i="60"/>
  <c r="DZ186" i="60"/>
  <c r="DZ185" i="60"/>
  <c r="DY190" i="60"/>
  <c r="DR22" i="60"/>
  <c r="DI23" i="60"/>
  <c r="DL25" i="60"/>
  <c r="CZ191" i="60"/>
  <c r="DA24" i="60"/>
  <c r="DD191" i="60"/>
  <c r="DE24" i="60"/>
  <c r="DR27" i="60"/>
  <c r="DV27" i="60"/>
  <c r="DZ27" i="60"/>
  <c r="DM29" i="60"/>
  <c r="DQ196" i="60"/>
  <c r="DR28" i="60"/>
  <c r="DU196" i="60"/>
  <c r="DV28" i="60"/>
  <c r="DZ195" i="60"/>
  <c r="DZ196" i="60"/>
  <c r="DQ31" i="60"/>
  <c r="DR30" i="60" s="1"/>
  <c r="DC271" i="60"/>
  <c r="DC203" i="60"/>
  <c r="DH271" i="60"/>
  <c r="DH203" i="60"/>
  <c r="DI36" i="60"/>
  <c r="DP271" i="60"/>
  <c r="DP203" i="60"/>
  <c r="DR36" i="60"/>
  <c r="EA36" i="60"/>
  <c r="EF36" i="60" s="1"/>
  <c r="DY205" i="60"/>
  <c r="DZ37" i="60"/>
  <c r="DR38" i="60"/>
  <c r="DV38" i="60"/>
  <c r="DZ38" i="60"/>
  <c r="DG209" i="60"/>
  <c r="DI39" i="60"/>
  <c r="CZ211" i="60"/>
  <c r="DA40" i="60"/>
  <c r="DL40" i="60"/>
  <c r="DX211" i="60"/>
  <c r="DZ40" i="60"/>
  <c r="DQ213" i="60"/>
  <c r="DR41" i="60"/>
  <c r="DQ228" i="60"/>
  <c r="EC218" i="60"/>
  <c r="DR218" i="60"/>
  <c r="DU228" i="60"/>
  <c r="DV218" i="60"/>
  <c r="DY228" i="60"/>
  <c r="DZ218" i="60"/>
  <c r="DA220" i="60"/>
  <c r="DL220" i="60"/>
  <c r="DK45" i="60"/>
  <c r="DK222" i="60"/>
  <c r="DD222" i="60"/>
  <c r="DD228" i="60" s="1"/>
  <c r="DE46" i="60"/>
  <c r="DK46" i="60"/>
  <c r="EB46" i="60"/>
  <c r="DY224" i="60"/>
  <c r="DZ47" i="60"/>
  <c r="DJ48" i="60"/>
  <c r="DK51" i="60"/>
  <c r="DK229" i="60" s="1"/>
  <c r="DP231" i="60"/>
  <c r="DP55" i="60"/>
  <c r="DR52" i="60"/>
  <c r="EA52" i="60"/>
  <c r="EA231" i="60" s="1"/>
  <c r="DA53" i="60"/>
  <c r="DA234" i="60" s="1"/>
  <c r="DE53" i="60"/>
  <c r="DE234" i="60" s="1"/>
  <c r="DI53" i="60"/>
  <c r="DI234" i="60" s="1"/>
  <c r="DG239" i="60"/>
  <c r="DI57" i="60"/>
  <c r="EA57" i="60"/>
  <c r="EA239" i="60" s="1"/>
  <c r="DI58" i="60"/>
  <c r="DC241" i="60"/>
  <c r="DE59" i="60"/>
  <c r="DE58" i="60"/>
  <c r="CY245" i="60"/>
  <c r="DA63" i="60"/>
  <c r="DJ63" i="60"/>
  <c r="EF63" i="60" s="1"/>
  <c r="EK63" i="60" s="1"/>
  <c r="DK65" i="60"/>
  <c r="EG65" i="60" s="1"/>
  <c r="DS67" i="60"/>
  <c r="CX110" i="60"/>
  <c r="DJ77" i="60"/>
  <c r="DC253" i="60"/>
  <c r="DE77" i="60"/>
  <c r="DC10" i="60"/>
  <c r="DC110" i="60"/>
  <c r="DE110" i="60" s="1"/>
  <c r="DN82" i="60"/>
  <c r="EH82" i="60"/>
  <c r="EI82" i="60" s="1"/>
  <c r="DM82" i="60"/>
  <c r="EE84" i="60"/>
  <c r="EE82" i="60"/>
  <c r="ED84" i="60"/>
  <c r="EC83" i="60"/>
  <c r="EB90" i="60"/>
  <c r="EE90" i="60" s="1"/>
  <c r="DU91" i="60"/>
  <c r="DV91" i="60" s="1"/>
  <c r="DQ261" i="60"/>
  <c r="DR92" i="60"/>
  <c r="DR93" i="60"/>
  <c r="DR110" i="60" s="1"/>
  <c r="DN95" i="60"/>
  <c r="EH95" i="60"/>
  <c r="DM95" i="60"/>
  <c r="DY259" i="60"/>
  <c r="DZ100" i="60"/>
  <c r="DZ110" i="60" s="1"/>
  <c r="EG102" i="60"/>
  <c r="DN101" i="60"/>
  <c r="DN104" i="60"/>
  <c r="DN105" i="60"/>
  <c r="DM105" i="60"/>
  <c r="EH105" i="60"/>
  <c r="ED107" i="60"/>
  <c r="EF108" i="60"/>
  <c r="EK108" i="60" s="1"/>
  <c r="DC158" i="60"/>
  <c r="DC43" i="60"/>
  <c r="DH122" i="60"/>
  <c r="DI120" i="60"/>
  <c r="EE123" i="60"/>
  <c r="ED123" i="60"/>
  <c r="EE125" i="60"/>
  <c r="ED125" i="60"/>
  <c r="EF129" i="60"/>
  <c r="EK129" i="60" s="1"/>
  <c r="DM128" i="60"/>
  <c r="DM129" i="60"/>
  <c r="DR141" i="60"/>
  <c r="DP139" i="60"/>
  <c r="EB141" i="60"/>
  <c r="EB139" i="60" s="1"/>
  <c r="DR140" i="60"/>
  <c r="EE146" i="60"/>
  <c r="ED146" i="60"/>
  <c r="EF153" i="60"/>
  <c r="DM152" i="60"/>
  <c r="DM153" i="60"/>
  <c r="EK186" i="60"/>
  <c r="DO197" i="60"/>
  <c r="DK6" i="60"/>
  <c r="DK167" i="60"/>
  <c r="EG168" i="60"/>
  <c r="EG167" i="60" s="1"/>
  <c r="DD168" i="60"/>
  <c r="DE168" i="60" s="1"/>
  <c r="DE7" i="60"/>
  <c r="DK7" i="60"/>
  <c r="EG7" i="60" s="1"/>
  <c r="DQ172" i="60"/>
  <c r="DR170" i="60"/>
  <c r="EC170" i="60"/>
  <c r="EC10" i="60"/>
  <c r="EE174" i="60"/>
  <c r="ED174" i="60"/>
  <c r="EH174" i="60"/>
  <c r="EG12" i="60"/>
  <c r="DK177" i="60"/>
  <c r="EG14" i="60"/>
  <c r="EG177" i="60" s="1"/>
  <c r="DI15" i="60"/>
  <c r="DG179" i="60"/>
  <c r="CZ181" i="60"/>
  <c r="DL16" i="60"/>
  <c r="DL181" i="60" s="1"/>
  <c r="EB16" i="60"/>
  <c r="DI189" i="60"/>
  <c r="DG189" i="60"/>
  <c r="DI190" i="60"/>
  <c r="EA21" i="60"/>
  <c r="ED21" i="60" s="1"/>
  <c r="CY189" i="60"/>
  <c r="DK23" i="60"/>
  <c r="EG23" i="60" s="1"/>
  <c r="DD189" i="60"/>
  <c r="DE23" i="60"/>
  <c r="DL23" i="60"/>
  <c r="EC23" i="60"/>
  <c r="EE26" i="60"/>
  <c r="EH29" i="60"/>
  <c r="DD271" i="60"/>
  <c r="DD203" i="60"/>
  <c r="DE36" i="60"/>
  <c r="DU205" i="60"/>
  <c r="DV37" i="60"/>
  <c r="EB37" i="60"/>
  <c r="EB205" i="60" s="1"/>
  <c r="ED208" i="60"/>
  <c r="EC209" i="60"/>
  <c r="EC207" i="60"/>
  <c r="DC209" i="60"/>
  <c r="DE39" i="60"/>
  <c r="EA39" i="60"/>
  <c r="EA209" i="60" s="1"/>
  <c r="DT211" i="60"/>
  <c r="DV40" i="60"/>
  <c r="DG220" i="60"/>
  <c r="DI220" i="60" s="1"/>
  <c r="DI45" i="60"/>
  <c r="CZ222" i="60"/>
  <c r="DA46" i="60"/>
  <c r="DL46" i="60"/>
  <c r="DX222" i="60"/>
  <c r="DZ46" i="60"/>
  <c r="DH224" i="60"/>
  <c r="DI224" i="60" s="1"/>
  <c r="DI47" i="60"/>
  <c r="EE47" i="60"/>
  <c r="EC226" i="60"/>
  <c r="DR226" i="60"/>
  <c r="DE50" i="60"/>
  <c r="DE49" i="60"/>
  <c r="EA51" i="60"/>
  <c r="EA229" i="60" s="1"/>
  <c r="DH231" i="60"/>
  <c r="DH55" i="60"/>
  <c r="DI52" i="60"/>
  <c r="DZ55" i="60"/>
  <c r="CX239" i="60"/>
  <c r="DJ57" i="60"/>
  <c r="DC239" i="60"/>
  <c r="DE57" i="60"/>
  <c r="CY241" i="60"/>
  <c r="DA59" i="60"/>
  <c r="DA58" i="60"/>
  <c r="DK59" i="60"/>
  <c r="DJ241" i="60"/>
  <c r="EA59" i="60"/>
  <c r="EF59" i="60" s="1"/>
  <c r="EK59" i="60" s="1"/>
  <c r="DG243" i="60"/>
  <c r="DI61" i="60"/>
  <c r="DI60" i="60"/>
  <c r="EA61" i="60"/>
  <c r="EA243" i="60" s="1"/>
  <c r="DK245" i="60"/>
  <c r="DB67" i="60"/>
  <c r="DW67" i="60"/>
  <c r="EF72" i="60"/>
  <c r="ED72" i="60"/>
  <c r="EF78" i="60"/>
  <c r="ED78" i="60"/>
  <c r="EF85" i="60"/>
  <c r="EI85" i="60" s="1"/>
  <c r="DK86" i="60"/>
  <c r="DN86" i="60" s="1"/>
  <c r="EG87" i="60"/>
  <c r="ED90" i="60"/>
  <c r="DU259" i="60"/>
  <c r="DV99" i="60"/>
  <c r="DU110" i="60"/>
  <c r="DV109" i="60" s="1"/>
  <c r="DO158" i="60"/>
  <c r="EA122" i="60"/>
  <c r="DO43" i="60"/>
  <c r="DN124" i="60"/>
  <c r="EG124" i="60"/>
  <c r="EJ124" i="60" s="1"/>
  <c r="DN128" i="60"/>
  <c r="EG129" i="60"/>
  <c r="DN137" i="60"/>
  <c r="EH137" i="60"/>
  <c r="DM137" i="60"/>
  <c r="DZ139" i="60"/>
  <c r="EE150" i="60"/>
  <c r="ED150" i="60"/>
  <c r="ED149" i="60"/>
  <c r="DZ191" i="60"/>
  <c r="DG235" i="60"/>
  <c r="ED245" i="60"/>
  <c r="EE246" i="60"/>
  <c r="ED246" i="60"/>
  <c r="EE245" i="60"/>
  <c r="DR5" i="60"/>
  <c r="DV5" i="60"/>
  <c r="DZ5" i="60"/>
  <c r="CZ168" i="60"/>
  <c r="DA7" i="60"/>
  <c r="DL7" i="60"/>
  <c r="DX170" i="60"/>
  <c r="DX172" i="60" s="1"/>
  <c r="DZ7" i="60"/>
  <c r="DR8" i="60"/>
  <c r="EC8" i="60"/>
  <c r="EH8" i="60" s="1"/>
  <c r="DR10" i="60"/>
  <c r="DN11" i="60"/>
  <c r="DR11" i="60"/>
  <c r="DV11" i="60"/>
  <c r="DZ11" i="60"/>
  <c r="DG176" i="60"/>
  <c r="DI176" i="60" s="1"/>
  <c r="DI12" i="60"/>
  <c r="DG177" i="60"/>
  <c r="DI14" i="60"/>
  <c r="DI13" i="60"/>
  <c r="DC179" i="60"/>
  <c r="DE15" i="60"/>
  <c r="EA15" i="60"/>
  <c r="EA179" i="60" s="1"/>
  <c r="DG16" i="60"/>
  <c r="DG181" i="60" s="1"/>
  <c r="DN17" i="60"/>
  <c r="DR17" i="60"/>
  <c r="EC17" i="60"/>
  <c r="EH17" i="60" s="1"/>
  <c r="DR18" i="60"/>
  <c r="DQ16" i="60"/>
  <c r="DU19" i="60"/>
  <c r="DY181" i="60"/>
  <c r="DZ16" i="60"/>
  <c r="DE21" i="60"/>
  <c r="DC188" i="60"/>
  <c r="DC190" i="60" s="1"/>
  <c r="DJ21" i="60"/>
  <c r="DE22" i="60"/>
  <c r="CZ189" i="60"/>
  <c r="DA22" i="60"/>
  <c r="DA23" i="60"/>
  <c r="DQ191" i="60"/>
  <c r="DR24" i="60"/>
  <c r="EF194" i="60"/>
  <c r="DJ193" i="60"/>
  <c r="DJ27" i="60"/>
  <c r="ED27" i="60"/>
  <c r="DU31" i="60"/>
  <c r="DV30" i="60" s="1"/>
  <c r="EG202" i="60"/>
  <c r="EG114" i="60"/>
  <c r="CZ271" i="60"/>
  <c r="CZ203" i="60"/>
  <c r="DA36" i="60"/>
  <c r="DL36" i="60"/>
  <c r="DX271" i="60"/>
  <c r="DX203" i="60"/>
  <c r="DZ36" i="60"/>
  <c r="DR37" i="60"/>
  <c r="DQ205" i="60"/>
  <c r="EC37" i="60"/>
  <c r="EF208" i="60"/>
  <c r="DJ38" i="60"/>
  <c r="CY209" i="60"/>
  <c r="DA39" i="60"/>
  <c r="DJ39" i="60"/>
  <c r="DH211" i="60"/>
  <c r="DI40" i="60"/>
  <c r="DP211" i="60"/>
  <c r="DR40" i="60"/>
  <c r="EA40" i="60"/>
  <c r="EA211" i="60" s="1"/>
  <c r="DZ41" i="60"/>
  <c r="CX215" i="60"/>
  <c r="CX67" i="60"/>
  <c r="DF215" i="60"/>
  <c r="DF67" i="60"/>
  <c r="DU265" i="60"/>
  <c r="DY265" i="60"/>
  <c r="DY215" i="60"/>
  <c r="DJ220" i="60"/>
  <c r="DC220" i="60"/>
  <c r="DE45" i="60"/>
  <c r="ED220" i="60"/>
  <c r="EA45" i="60"/>
  <c r="EA219" i="60" s="1"/>
  <c r="DT222" i="60"/>
  <c r="DT228" i="60" s="1"/>
  <c r="DV46" i="60"/>
  <c r="DD224" i="60"/>
  <c r="DE47" i="60"/>
  <c r="DL47" i="60"/>
  <c r="DE226" i="60"/>
  <c r="DR48" i="60"/>
  <c r="EC48" i="60"/>
  <c r="CY266" i="60"/>
  <c r="DA50" i="60"/>
  <c r="DC229" i="60"/>
  <c r="DE51" i="60"/>
  <c r="DC55" i="60"/>
  <c r="DC267" i="60" s="1"/>
  <c r="DD231" i="60"/>
  <c r="DD55" i="60"/>
  <c r="DE52" i="60"/>
  <c r="DK52" i="60"/>
  <c r="EG52" i="60" s="1"/>
  <c r="DY234" i="60"/>
  <c r="DY236" i="60" s="1"/>
  <c r="DZ53" i="60"/>
  <c r="DZ234" i="60" s="1"/>
  <c r="DZ236" i="60" s="1"/>
  <c r="ED56" i="60"/>
  <c r="DK57" i="60"/>
  <c r="CX243" i="60"/>
  <c r="DJ61" i="60"/>
  <c r="DC243" i="60"/>
  <c r="DE61" i="60"/>
  <c r="EA63" i="60"/>
  <c r="DG248" i="60"/>
  <c r="DI65" i="60"/>
  <c r="DI64" i="60"/>
  <c r="EA247" i="60"/>
  <c r="EA65" i="60"/>
  <c r="EH75" i="60"/>
  <c r="DO31" i="60"/>
  <c r="DS110" i="60"/>
  <c r="DS10" i="60"/>
  <c r="DS31" i="60" s="1"/>
  <c r="DW110" i="60"/>
  <c r="DW10" i="60"/>
  <c r="DW31" i="60" s="1"/>
  <c r="EA77" i="60"/>
  <c r="EA110" i="60" s="1"/>
  <c r="EA111" i="60" s="1"/>
  <c r="DN84" i="60"/>
  <c r="DL83" i="60"/>
  <c r="EH84" i="60"/>
  <c r="DM84" i="60"/>
  <c r="DE90" i="60"/>
  <c r="DD91" i="60"/>
  <c r="DE91" i="60" s="1"/>
  <c r="DK90" i="60"/>
  <c r="EG90" i="60" s="1"/>
  <c r="EA91" i="60"/>
  <c r="DY261" i="60"/>
  <c r="DZ93" i="60"/>
  <c r="DM94" i="60"/>
  <c r="EF94" i="60"/>
  <c r="DQ259" i="60"/>
  <c r="EC100" i="60"/>
  <c r="DR99" i="60"/>
  <c r="ED104" i="60"/>
  <c r="EE105" i="60"/>
  <c r="ED105" i="60"/>
  <c r="EF116" i="60"/>
  <c r="EI116" i="60" s="1"/>
  <c r="DM116" i="60"/>
  <c r="DL120" i="60"/>
  <c r="CZ122" i="60"/>
  <c r="DA120" i="60"/>
  <c r="DE121" i="60"/>
  <c r="DD43" i="60"/>
  <c r="DD158" i="60"/>
  <c r="DE122" i="60"/>
  <c r="DM126" i="60"/>
  <c r="EF126" i="60"/>
  <c r="EI126" i="60" s="1"/>
  <c r="DV128" i="60"/>
  <c r="DU50" i="60"/>
  <c r="DU67" i="60" s="1"/>
  <c r="DV129" i="60"/>
  <c r="DN135" i="60"/>
  <c r="DL134" i="60"/>
  <c r="EH135" i="60"/>
  <c r="DM135" i="60"/>
  <c r="DN138" i="60"/>
  <c r="CY139" i="60"/>
  <c r="CY55" i="60"/>
  <c r="DE141" i="60"/>
  <c r="DD139" i="60"/>
  <c r="DE139" i="60" s="1"/>
  <c r="DE140" i="60"/>
  <c r="DK141" i="60"/>
  <c r="EJ142" i="60"/>
  <c r="EI142" i="60"/>
  <c r="EE166" i="60"/>
  <c r="DL170" i="60"/>
  <c r="DD181" i="60"/>
  <c r="DP189" i="60"/>
  <c r="DV47" i="60"/>
  <c r="DI50" i="60"/>
  <c r="DI49" i="60"/>
  <c r="DG229" i="60"/>
  <c r="DI51" i="60"/>
  <c r="DG55" i="60"/>
  <c r="DG267" i="60" s="1"/>
  <c r="DA52" i="60"/>
  <c r="CZ231" i="60"/>
  <c r="DL52" i="60"/>
  <c r="DX231" i="60"/>
  <c r="DZ52" i="60"/>
  <c r="DB235" i="60"/>
  <c r="DQ234" i="60"/>
  <c r="DR53" i="60"/>
  <c r="DR234" i="60" s="1"/>
  <c r="EC53" i="60"/>
  <c r="DQ55" i="60"/>
  <c r="DU267" i="60"/>
  <c r="DV54" i="60"/>
  <c r="DJ56" i="60"/>
  <c r="CY239" i="60"/>
  <c r="DA57" i="60"/>
  <c r="CY243" i="60"/>
  <c r="DA61" i="60"/>
  <c r="DG245" i="60"/>
  <c r="DI63" i="60"/>
  <c r="DI62" i="60"/>
  <c r="CY248" i="60"/>
  <c r="DK248" i="60" s="1"/>
  <c r="DA65" i="60"/>
  <c r="EE73" i="60"/>
  <c r="ED73" i="60"/>
  <c r="CY253" i="60"/>
  <c r="DA77" i="60"/>
  <c r="CY10" i="60"/>
  <c r="EG79" i="60"/>
  <c r="EF79" i="60"/>
  <c r="DK83" i="60"/>
  <c r="EF83" i="60"/>
  <c r="DV86" i="60"/>
  <c r="DM87" i="60"/>
  <c r="DJ86" i="60"/>
  <c r="DM86" i="60" s="1"/>
  <c r="DA90" i="60"/>
  <c r="DL90" i="60"/>
  <c r="CZ91" i="60"/>
  <c r="DA91" i="60" s="1"/>
  <c r="DP91" i="60"/>
  <c r="DR91" i="60" s="1"/>
  <c r="DX91" i="60"/>
  <c r="DZ91" i="60" s="1"/>
  <c r="EG94" i="60"/>
  <c r="EJ94" i="60" s="1"/>
  <c r="DN97" i="60"/>
  <c r="EH97" i="60"/>
  <c r="DM97" i="60"/>
  <c r="EH102" i="60"/>
  <c r="DM102" i="60"/>
  <c r="DN102" i="60"/>
  <c r="EE118" i="60"/>
  <c r="ED118" i="60"/>
  <c r="DG158" i="60"/>
  <c r="DG43" i="60"/>
  <c r="DP67" i="60"/>
  <c r="DV122" i="60"/>
  <c r="DU158" i="60"/>
  <c r="DV121" i="60"/>
  <c r="DT43" i="60"/>
  <c r="DT158" i="60"/>
  <c r="DR128" i="60"/>
  <c r="EC129" i="60"/>
  <c r="EH129" i="60" s="1"/>
  <c r="DQ50" i="60"/>
  <c r="DR129" i="60"/>
  <c r="EE132" i="60"/>
  <c r="ED132" i="60"/>
  <c r="DQ139" i="60"/>
  <c r="DR139" i="60" s="1"/>
  <c r="EC138" i="60"/>
  <c r="DV139" i="60"/>
  <c r="DN145" i="60"/>
  <c r="EH145" i="60"/>
  <c r="EF146" i="60"/>
  <c r="EK146" i="60" s="1"/>
  <c r="EC148" i="60"/>
  <c r="DR147" i="60"/>
  <c r="DQ59" i="60"/>
  <c r="DR148" i="60"/>
  <c r="DN156" i="60"/>
  <c r="DM155" i="60"/>
  <c r="EH156" i="60"/>
  <c r="DM156" i="60"/>
  <c r="DN155" i="60"/>
  <c r="DW172" i="60"/>
  <c r="EA170" i="60"/>
  <c r="DR183" i="60"/>
  <c r="EC184" i="60"/>
  <c r="DQ183" i="60"/>
  <c r="DR184" i="60"/>
  <c r="DL196" i="60"/>
  <c r="DA196" i="60"/>
  <c r="DA195" i="60"/>
  <c r="EA203" i="60"/>
  <c r="ED204" i="60"/>
  <c r="EF74" i="60"/>
  <c r="DG253" i="60"/>
  <c r="DG110" i="60"/>
  <c r="DI77" i="60"/>
  <c r="DI76" i="60"/>
  <c r="DG10" i="60"/>
  <c r="DV110" i="60"/>
  <c r="DI90" i="60"/>
  <c r="DJ93" i="60"/>
  <c r="EE97" i="60"/>
  <c r="ED97" i="60"/>
  <c r="DN98" i="60"/>
  <c r="DM98" i="60"/>
  <c r="EB98" i="60"/>
  <c r="EG98" i="60" s="1"/>
  <c r="DV98" i="60"/>
  <c r="EC98" i="60"/>
  <c r="ED102" i="60"/>
  <c r="EE101" i="60"/>
  <c r="EG115" i="60"/>
  <c r="EJ115" i="60" s="1"/>
  <c r="DN115" i="60"/>
  <c r="DM119" i="60"/>
  <c r="EF119" i="60"/>
  <c r="EI119" i="60" s="1"/>
  <c r="CY158" i="60"/>
  <c r="DK122" i="60"/>
  <c r="CY43" i="60"/>
  <c r="DZ122" i="60"/>
  <c r="DZ121" i="60"/>
  <c r="EF123" i="60"/>
  <c r="EG126" i="60"/>
  <c r="EJ126" i="60" s="1"/>
  <c r="DN126" i="60"/>
  <c r="EA127" i="60"/>
  <c r="EF127" i="60" s="1"/>
  <c r="EI127" i="60" s="1"/>
  <c r="DS48" i="60"/>
  <c r="DS226" i="60" s="1"/>
  <c r="EE127" i="60"/>
  <c r="DY50" i="60"/>
  <c r="DY67" i="60" s="1"/>
  <c r="DZ66" i="60" s="1"/>
  <c r="DZ129" i="60"/>
  <c r="DM130" i="60"/>
  <c r="EF130" i="60"/>
  <c r="DJ131" i="60"/>
  <c r="DI141" i="60"/>
  <c r="DH139" i="60"/>
  <c r="DI139" i="60" s="1"/>
  <c r="DI140" i="60"/>
  <c r="ED140" i="60"/>
  <c r="EE141" i="60"/>
  <c r="EE140" i="60"/>
  <c r="DW139" i="60"/>
  <c r="DW55" i="60"/>
  <c r="EE143" i="60"/>
  <c r="ED143" i="60"/>
  <c r="EH146" i="60"/>
  <c r="DZ168" i="60"/>
  <c r="EB168" i="60"/>
  <c r="EB167" i="60" s="1"/>
  <c r="DZ183" i="60"/>
  <c r="DZ184" i="60"/>
  <c r="DY183" i="60"/>
  <c r="EA190" i="60"/>
  <c r="EA189" i="60" s="1"/>
  <c r="DR187" i="60"/>
  <c r="EC188" i="60"/>
  <c r="DR188" i="60"/>
  <c r="EI210" i="60"/>
  <c r="DN184" i="60"/>
  <c r="ED192" i="60"/>
  <c r="EA191" i="60"/>
  <c r="ED191" i="60"/>
  <c r="EF192" i="60"/>
  <c r="DN206" i="60"/>
  <c r="DL205" i="60"/>
  <c r="EH206" i="60"/>
  <c r="DO216" i="60"/>
  <c r="DO213" i="60"/>
  <c r="DT213" i="60"/>
  <c r="DT216" i="60"/>
  <c r="DV215" i="60" s="1"/>
  <c r="EF224" i="60"/>
  <c r="EJ260" i="60"/>
  <c r="EL260" i="60"/>
  <c r="EG164" i="60"/>
  <c r="DK5" i="60"/>
  <c r="EA5" i="60"/>
  <c r="EA163" i="60" s="1"/>
  <c r="DL166" i="60"/>
  <c r="DE166" i="60"/>
  <c r="DL6" i="60"/>
  <c r="EB6" i="60"/>
  <c r="EB165" i="60" s="1"/>
  <c r="DY172" i="60"/>
  <c r="EC7" i="60"/>
  <c r="EF170" i="60"/>
  <c r="DB172" i="60"/>
  <c r="DJ8" i="60"/>
  <c r="DJ169" i="60" s="1"/>
  <c r="DE9" i="60"/>
  <c r="EA11" i="60"/>
  <c r="EF11" i="60" s="1"/>
  <c r="DL12" i="60"/>
  <c r="EB175" i="60"/>
  <c r="EB12" i="60"/>
  <c r="EE12" i="60" s="1"/>
  <c r="DL14" i="60"/>
  <c r="DL15" i="60"/>
  <c r="EB15" i="60"/>
  <c r="DE18" i="60"/>
  <c r="DK19" i="60"/>
  <c r="DN19" i="60" s="1"/>
  <c r="EA19" i="60"/>
  <c r="EF19" i="60" s="1"/>
  <c r="EK19" i="60" s="1"/>
  <c r="DK20" i="60"/>
  <c r="EA20" i="60"/>
  <c r="ED20" i="60" s="1"/>
  <c r="DA188" i="60"/>
  <c r="EB21" i="60"/>
  <c r="EB187" i="60" s="1"/>
  <c r="DJ23" i="60"/>
  <c r="EF23" i="60" s="1"/>
  <c r="EK23" i="60" s="1"/>
  <c r="DK25" i="60"/>
  <c r="EA25" i="60"/>
  <c r="ED25" i="60" s="1"/>
  <c r="DE26" i="60"/>
  <c r="DK27" i="60"/>
  <c r="EG27" i="60" s="1"/>
  <c r="EA27" i="60"/>
  <c r="EA193" i="60" s="1"/>
  <c r="DE28" i="60"/>
  <c r="DK196" i="60"/>
  <c r="DK29" i="60"/>
  <c r="EA29" i="60"/>
  <c r="DQ271" i="60"/>
  <c r="DQ203" i="60"/>
  <c r="DU271" i="60"/>
  <c r="DU203" i="60"/>
  <c r="EC36" i="60"/>
  <c r="DJ37" i="60"/>
  <c r="DK38" i="60"/>
  <c r="EA38" i="60"/>
  <c r="EA207" i="60" s="1"/>
  <c r="DL39" i="60"/>
  <c r="EC40" i="60"/>
  <c r="DJ41" i="60"/>
  <c r="EF41" i="60" s="1"/>
  <c r="CY228" i="60"/>
  <c r="DK218" i="60"/>
  <c r="DC228" i="60"/>
  <c r="DC227" i="60" s="1"/>
  <c r="DK44" i="60"/>
  <c r="DO228" i="60"/>
  <c r="EA218" i="60"/>
  <c r="DS228" i="60"/>
  <c r="DS227" i="60" s="1"/>
  <c r="EA44" i="60"/>
  <c r="ED44" i="60" s="1"/>
  <c r="DE220" i="60"/>
  <c r="DL45" i="60"/>
  <c r="EB45" i="60"/>
  <c r="EB219" i="60" s="1"/>
  <c r="EC222" i="60"/>
  <c r="EC46" i="60"/>
  <c r="DJ47" i="60"/>
  <c r="DK226" i="60"/>
  <c r="DK48" i="60"/>
  <c r="DL50" i="60"/>
  <c r="DX266" i="60"/>
  <c r="EB50" i="60"/>
  <c r="EG50" i="60" s="1"/>
  <c r="DL51" i="60"/>
  <c r="EB51" i="60"/>
  <c r="EB229" i="60" s="1"/>
  <c r="EC52" i="60"/>
  <c r="CX236" i="60"/>
  <c r="CX235" i="60" s="1"/>
  <c r="DJ234" i="60"/>
  <c r="DF235" i="60"/>
  <c r="DJ53" i="60"/>
  <c r="DK56" i="60"/>
  <c r="EA56" i="60"/>
  <c r="EA237" i="60" s="1"/>
  <c r="DL57" i="60"/>
  <c r="EB57" i="60"/>
  <c r="EB239" i="60" s="1"/>
  <c r="DL59" i="60"/>
  <c r="EB59" i="60"/>
  <c r="EB241" i="60" s="1"/>
  <c r="DV60" i="60"/>
  <c r="DL61" i="60"/>
  <c r="EB61" i="60"/>
  <c r="EB243" i="60" s="1"/>
  <c r="DV62" i="60"/>
  <c r="DL63" i="60"/>
  <c r="EB63" i="60"/>
  <c r="EB245" i="60" s="1"/>
  <c r="DV64" i="60"/>
  <c r="DL248" i="60"/>
  <c r="DA247" i="60"/>
  <c r="DI247" i="60"/>
  <c r="DI248" i="60"/>
  <c r="DL65" i="60"/>
  <c r="EB65" i="60"/>
  <c r="EB247" i="60" s="1"/>
  <c r="DX67" i="60"/>
  <c r="DV76" i="60"/>
  <c r="DL77" i="60"/>
  <c r="EB77" i="60"/>
  <c r="EG77" i="60" s="1"/>
  <c r="DE92" i="60"/>
  <c r="DK93" i="60"/>
  <c r="DR98" i="60"/>
  <c r="ED108" i="60"/>
  <c r="CZ110" i="60"/>
  <c r="DP110" i="60"/>
  <c r="DX110" i="60"/>
  <c r="EF115" i="60"/>
  <c r="EI115" i="60" s="1"/>
  <c r="EA120" i="60"/>
  <c r="ED120" i="60" s="1"/>
  <c r="EH123" i="60"/>
  <c r="DN129" i="60"/>
  <c r="DN132" i="60"/>
  <c r="DL131" i="60"/>
  <c r="EH132" i="60"/>
  <c r="DM132" i="60"/>
  <c r="EA131" i="60"/>
  <c r="ED131" i="60" s="1"/>
  <c r="EB134" i="60"/>
  <c r="EG134" i="60"/>
  <c r="CX139" i="60"/>
  <c r="DA140" i="60"/>
  <c r="DA141" i="60"/>
  <c r="CZ139" i="60"/>
  <c r="DA139" i="60" s="1"/>
  <c r="DL141" i="60"/>
  <c r="DZ141" i="60"/>
  <c r="DZ140" i="60"/>
  <c r="DX139" i="60"/>
  <c r="DM146" i="60"/>
  <c r="EF148" i="60"/>
  <c r="EK148" i="60" s="1"/>
  <c r="CX172" i="60"/>
  <c r="DQ176" i="60"/>
  <c r="EC176" i="60" s="1"/>
  <c r="EF180" i="60"/>
  <c r="EH182" i="60"/>
  <c r="DP183" i="60"/>
  <c r="DN183" i="60"/>
  <c r="DL183" i="60"/>
  <c r="EG184" i="60"/>
  <c r="DA186" i="60"/>
  <c r="EF188" i="60"/>
  <c r="DB189" i="60"/>
  <c r="EF196" i="60"/>
  <c r="DJ195" i="60"/>
  <c r="DM206" i="60"/>
  <c r="DP216" i="60"/>
  <c r="EB214" i="60"/>
  <c r="EB213" i="60" s="1"/>
  <c r="DP213" i="60"/>
  <c r="DV214" i="60"/>
  <c r="EA214" i="60"/>
  <c r="EA213" i="60" s="1"/>
  <c r="DU250" i="60"/>
  <c r="DU215" i="60"/>
  <c r="EH164" i="60"/>
  <c r="DL5" i="60"/>
  <c r="EB5" i="60"/>
  <c r="EE5" i="60" s="1"/>
  <c r="EC6" i="60"/>
  <c r="DJ168" i="60"/>
  <c r="DJ7" i="60"/>
  <c r="EF7" i="60" s="1"/>
  <c r="CY171" i="60"/>
  <c r="DK8" i="60"/>
  <c r="EG8" i="60" s="1"/>
  <c r="DO171" i="60"/>
  <c r="EA8" i="60"/>
  <c r="DL10" i="60"/>
  <c r="EB10" i="60"/>
  <c r="EB11" i="60"/>
  <c r="EG11" i="60" s="1"/>
  <c r="EG173" i="60" s="1"/>
  <c r="EC14" i="60"/>
  <c r="EC15" i="60"/>
  <c r="DJ16" i="60"/>
  <c r="DN186" i="60"/>
  <c r="DM186" i="60"/>
  <c r="DE186" i="60"/>
  <c r="DL20" i="60"/>
  <c r="DL185" i="60" s="1"/>
  <c r="EB20" i="60"/>
  <c r="EE20" i="60" s="1"/>
  <c r="DV188" i="60"/>
  <c r="DV187" i="60"/>
  <c r="DZ188" i="60"/>
  <c r="DZ187" i="60"/>
  <c r="EA23" i="60"/>
  <c r="EB25" i="60"/>
  <c r="EB191" i="60" s="1"/>
  <c r="DA194" i="60"/>
  <c r="DA193" i="60"/>
  <c r="DL194" i="60"/>
  <c r="DE194" i="60"/>
  <c r="DE193" i="60"/>
  <c r="DL27" i="60"/>
  <c r="EB27" i="60"/>
  <c r="EB193" i="60" s="1"/>
  <c r="DE195" i="60"/>
  <c r="DE196" i="60"/>
  <c r="DI196" i="60"/>
  <c r="DI195" i="60"/>
  <c r="EB29" i="60"/>
  <c r="EE28" i="60" s="1"/>
  <c r="DK37" i="60"/>
  <c r="EA37" i="60"/>
  <c r="EA205" i="60" s="1"/>
  <c r="DL38" i="60"/>
  <c r="DP209" i="60"/>
  <c r="DP207" i="60"/>
  <c r="DT207" i="60"/>
  <c r="DT209" i="60"/>
  <c r="EB38" i="60"/>
  <c r="EB207" i="60" s="1"/>
  <c r="DJ40" i="60"/>
  <c r="DJ211" i="60" s="1"/>
  <c r="DK41" i="60"/>
  <c r="EG41" i="60" s="1"/>
  <c r="CZ228" i="60"/>
  <c r="DA218" i="60"/>
  <c r="DL218" i="60"/>
  <c r="DE218" i="60"/>
  <c r="DH228" i="60"/>
  <c r="DH266" i="60" s="1"/>
  <c r="DI218" i="60"/>
  <c r="DL44" i="60"/>
  <c r="DP228" i="60"/>
  <c r="DP266" i="60" s="1"/>
  <c r="EB218" i="60"/>
  <c r="DX228" i="60"/>
  <c r="DX227" i="60" s="1"/>
  <c r="EB44" i="60"/>
  <c r="EE44" i="60" s="1"/>
  <c r="EC45" i="60"/>
  <c r="EA47" i="60"/>
  <c r="EA223" i="60" s="1"/>
  <c r="DA226" i="60"/>
  <c r="DL226" i="60"/>
  <c r="DL48" i="60"/>
  <c r="EB226" i="60"/>
  <c r="EB48" i="60"/>
  <c r="EC51" i="60"/>
  <c r="DJ52" i="60"/>
  <c r="CY236" i="60"/>
  <c r="DK234" i="60"/>
  <c r="DC235" i="60"/>
  <c r="DK53" i="60"/>
  <c r="EA234" i="60"/>
  <c r="DO236" i="60"/>
  <c r="DO235" i="60" s="1"/>
  <c r="DW235" i="60"/>
  <c r="EA53" i="60"/>
  <c r="DT267" i="60"/>
  <c r="DX267" i="60"/>
  <c r="DL56" i="60"/>
  <c r="EB56" i="60"/>
  <c r="EB237" i="60" s="1"/>
  <c r="EC57" i="60"/>
  <c r="EC61" i="60"/>
  <c r="EC63" i="60"/>
  <c r="EC245" i="60" s="1"/>
  <c r="EC248" i="60"/>
  <c r="DR248" i="60"/>
  <c r="DR247" i="60"/>
  <c r="DV247" i="60"/>
  <c r="DV248" i="60"/>
  <c r="DZ247" i="60"/>
  <c r="DZ248" i="60"/>
  <c r="EC65" i="60"/>
  <c r="EC77" i="60"/>
  <c r="DL93" i="60"/>
  <c r="EB93" i="60"/>
  <c r="EB91" i="60" s="1"/>
  <c r="DK100" i="60"/>
  <c r="EG100" i="60" s="1"/>
  <c r="EH108" i="60"/>
  <c r="DM108" i="60"/>
  <c r="DQ110" i="60"/>
  <c r="DR109" i="60" s="1"/>
  <c r="DY110" i="60"/>
  <c r="DZ109" i="60" s="1"/>
  <c r="DN118" i="60"/>
  <c r="EH118" i="60"/>
  <c r="DM118" i="60"/>
  <c r="CX158" i="60"/>
  <c r="DJ122" i="60"/>
  <c r="DB158" i="60"/>
  <c r="DF158" i="60"/>
  <c r="DW158" i="60"/>
  <c r="DQ122" i="60"/>
  <c r="EF124" i="60"/>
  <c r="EI124" i="60" s="1"/>
  <c r="DM124" i="60"/>
  <c r="DN125" i="60"/>
  <c r="EH125" i="60"/>
  <c r="DM125" i="60"/>
  <c r="EI130" i="60"/>
  <c r="EB131" i="60"/>
  <c r="EE131" i="60" s="1"/>
  <c r="EF133" i="60"/>
  <c r="EF134" i="60" s="1"/>
  <c r="DM133" i="60"/>
  <c r="DJ134" i="60"/>
  <c r="EC134" i="60"/>
  <c r="EE135" i="60"/>
  <c r="EE137" i="60"/>
  <c r="ED137" i="60"/>
  <c r="DV141" i="60"/>
  <c r="DT139" i="60"/>
  <c r="DN143" i="60"/>
  <c r="EH143" i="60"/>
  <c r="DM143" i="60"/>
  <c r="DN146" i="60"/>
  <c r="DN150" i="60"/>
  <c r="DM149" i="60"/>
  <c r="EH150" i="60"/>
  <c r="DM150" i="60"/>
  <c r="ED152" i="60"/>
  <c r="EE156" i="60"/>
  <c r="ED156" i="60"/>
  <c r="DK163" i="60"/>
  <c r="DM164" i="60"/>
  <c r="DK170" i="60"/>
  <c r="EF174" i="60"/>
  <c r="DM174" i="60"/>
  <c r="DJ173" i="60"/>
  <c r="EL178" i="60"/>
  <c r="EJ178" i="60"/>
  <c r="EO178" i="60" s="1"/>
  <c r="EJ177" i="60"/>
  <c r="EB183" i="60"/>
  <c r="DV236" i="60"/>
  <c r="EE240" i="60"/>
  <c r="EE239" i="60"/>
  <c r="EI240" i="60"/>
  <c r="DL100" i="60"/>
  <c r="EB100" i="60"/>
  <c r="DJ120" i="60"/>
  <c r="EF120" i="60" s="1"/>
  <c r="DL173" i="60"/>
  <c r="DM192" i="60"/>
  <c r="DJ191" i="60"/>
  <c r="DR191" i="60"/>
  <c r="EE210" i="60"/>
  <c r="DG216" i="60"/>
  <c r="DG213" i="60"/>
  <c r="EF222" i="60"/>
  <c r="DJ221" i="60"/>
  <c r="DR236" i="60"/>
  <c r="EH238" i="60"/>
  <c r="DM238" i="60"/>
  <c r="DN238" i="60"/>
  <c r="DK120" i="60"/>
  <c r="EG120" i="60" s="1"/>
  <c r="CX177" i="60"/>
  <c r="DJ178" i="60"/>
  <c r="EE178" i="60"/>
  <c r="EE177" i="60"/>
  <c r="ED178" i="60"/>
  <c r="ED177" i="60"/>
  <c r="DN182" i="60"/>
  <c r="DM182" i="60"/>
  <c r="CX183" i="60"/>
  <c r="DB183" i="60"/>
  <c r="DF183" i="60"/>
  <c r="DJ184" i="60"/>
  <c r="DM183" i="60" s="1"/>
  <c r="DJ190" i="60"/>
  <c r="DK191" i="60"/>
  <c r="EG192" i="60"/>
  <c r="DN191" i="60"/>
  <c r="EE206" i="60"/>
  <c r="ED212" i="60"/>
  <c r="EJ212" i="60"/>
  <c r="DJ213" i="60"/>
  <c r="DC216" i="60"/>
  <c r="DK216" i="60" s="1"/>
  <c r="DC213" i="60"/>
  <c r="DH213" i="60"/>
  <c r="DI214" i="60"/>
  <c r="DH216" i="60"/>
  <c r="DX250" i="60"/>
  <c r="DX215" i="60"/>
  <c r="ED230" i="60"/>
  <c r="EE230" i="60"/>
  <c r="DN177" i="60"/>
  <c r="DK207" i="60"/>
  <c r="EG208" i="60"/>
  <c r="EG210" i="60"/>
  <c r="ED210" i="60"/>
  <c r="CY215" i="60"/>
  <c r="DE214" i="60"/>
  <c r="DK214" i="60"/>
  <c r="DR214" i="60"/>
  <c r="DW250" i="60"/>
  <c r="DW215" i="60"/>
  <c r="DC226" i="60"/>
  <c r="EG230" i="60"/>
  <c r="DN230" i="60"/>
  <c r="DK237" i="60"/>
  <c r="ED238" i="60"/>
  <c r="EE237" i="60"/>
  <c r="EC237" i="60"/>
  <c r="EG240" i="60"/>
  <c r="DN240" i="60"/>
  <c r="DQ241" i="60"/>
  <c r="EC242" i="60"/>
  <c r="DR241" i="60"/>
  <c r="DR242" i="60"/>
  <c r="DM208" i="60"/>
  <c r="EH208" i="60"/>
  <c r="DL214" i="60"/>
  <c r="DS216" i="60"/>
  <c r="DS213" i="60"/>
  <c r="DX213" i="60"/>
  <c r="DZ216" i="60"/>
  <c r="DZ215" i="60"/>
  <c r="DC224" i="60"/>
  <c r="EG232" i="60"/>
  <c r="DN232" i="60"/>
  <c r="DK241" i="60"/>
  <c r="EG242" i="60"/>
  <c r="DN242" i="60"/>
  <c r="EC214" i="60"/>
  <c r="CX250" i="60"/>
  <c r="CX249" i="60" s="1"/>
  <c r="DF250" i="60"/>
  <c r="DF249" i="60" s="1"/>
  <c r="DJ216" i="60"/>
  <c r="ED232" i="60"/>
  <c r="EF242" i="60"/>
  <c r="EL258" i="60"/>
  <c r="EJ258" i="60"/>
  <c r="DM210" i="60"/>
  <c r="DY213" i="60"/>
  <c r="CY224" i="60"/>
  <c r="DK224" i="60" s="1"/>
  <c r="DJ225" i="60"/>
  <c r="DM232" i="60"/>
  <c r="EI232" i="60"/>
  <c r="ED244" i="60"/>
  <c r="EE243" i="60"/>
  <c r="ED243" i="60"/>
  <c r="EE244" i="60"/>
  <c r="DN245" i="60"/>
  <c r="DN246" i="60"/>
  <c r="DM246" i="60"/>
  <c r="DM245" i="60"/>
  <c r="EA245" i="60"/>
  <c r="EH246" i="60"/>
  <c r="EH230" i="60"/>
  <c r="DM230" i="60"/>
  <c r="DK243" i="60"/>
  <c r="EG244" i="60"/>
  <c r="EG243" i="60" s="1"/>
  <c r="DM241" i="60"/>
  <c r="DN241" i="60"/>
  <c r="DU241" i="60"/>
  <c r="DY241" i="60"/>
  <c r="EH244" i="60"/>
  <c r="DM244" i="60"/>
  <c r="DN243" i="60"/>
  <c r="DN244" i="60"/>
  <c r="EF246" i="60"/>
  <c r="DJ245" i="60"/>
  <c r="EL262" i="60"/>
  <c r="EJ262" i="60"/>
  <c r="EF244" i="60"/>
  <c r="EL254" i="60"/>
  <c r="EH264" i="60"/>
  <c r="EJ264" i="60" s="1"/>
  <c r="EJ254" i="60"/>
  <c r="CN137" i="60"/>
  <c r="CQ137" i="60" s="1"/>
  <c r="BK216" i="60"/>
  <c r="BV137" i="60"/>
  <c r="CM137" i="60"/>
  <c r="V137" i="60"/>
  <c r="CL137" i="60"/>
  <c r="CO137" i="60"/>
  <c r="CR137" i="60" s="1"/>
  <c r="BU137" i="60"/>
  <c r="AR137" i="60"/>
  <c r="AQ137" i="60"/>
  <c r="AU137" i="60"/>
  <c r="ED141" i="60" l="1"/>
  <c r="EF141" i="60"/>
  <c r="EA158" i="60"/>
  <c r="EA159" i="60" s="1"/>
  <c r="EI72" i="60"/>
  <c r="EI133" i="60"/>
  <c r="ED39" i="60"/>
  <c r="EB225" i="60"/>
  <c r="DK231" i="60"/>
  <c r="EB185" i="60"/>
  <c r="EF131" i="60"/>
  <c r="EF38" i="60"/>
  <c r="EB158" i="60"/>
  <c r="EB159" i="60" s="1"/>
  <c r="EG15" i="60"/>
  <c r="EG46" i="60"/>
  <c r="EF14" i="60"/>
  <c r="EK14" i="60" s="1"/>
  <c r="EB217" i="60"/>
  <c r="EG44" i="60"/>
  <c r="EJ81" i="60"/>
  <c r="EO81" i="60" s="1"/>
  <c r="EI80" i="60"/>
  <c r="EI81" i="60"/>
  <c r="EG53" i="60"/>
  <c r="EB173" i="60"/>
  <c r="EA185" i="60"/>
  <c r="EJ80" i="60"/>
  <c r="ED38" i="60"/>
  <c r="EF45" i="60"/>
  <c r="EJ89" i="60"/>
  <c r="EI89" i="60"/>
  <c r="DM21" i="60"/>
  <c r="EH21" i="60"/>
  <c r="DN21" i="60"/>
  <c r="EG216" i="60"/>
  <c r="DK190" i="60"/>
  <c r="DE190" i="60"/>
  <c r="DE189" i="60"/>
  <c r="DC189" i="60"/>
  <c r="DC198" i="60"/>
  <c r="DT227" i="60"/>
  <c r="DT266" i="60"/>
  <c r="EI8" i="60"/>
  <c r="EJ8" i="60"/>
  <c r="DD227" i="60"/>
  <c r="DE228" i="60"/>
  <c r="DE227" i="60"/>
  <c r="DD266" i="60"/>
  <c r="DD250" i="60"/>
  <c r="DV193" i="60"/>
  <c r="DV194" i="60"/>
  <c r="EK244" i="60"/>
  <c r="EJ246" i="60"/>
  <c r="EO246" i="60" s="1"/>
  <c r="EH245" i="60"/>
  <c r="EL246" i="60"/>
  <c r="EI246" i="60"/>
  <c r="EJ245" i="60"/>
  <c r="EI245" i="60"/>
  <c r="DS250" i="60"/>
  <c r="DS249" i="60" s="1"/>
  <c r="DS215" i="60"/>
  <c r="ED241" i="60"/>
  <c r="EE242" i="60"/>
  <c r="ED242" i="60"/>
  <c r="EE241" i="60"/>
  <c r="EJ239" i="60"/>
  <c r="DJ177" i="60"/>
  <c r="DM178" i="60"/>
  <c r="EF178" i="60"/>
  <c r="DM177" i="60"/>
  <c r="EJ240" i="60"/>
  <c r="DK169" i="60"/>
  <c r="EI143" i="60"/>
  <c r="EJ143" i="60"/>
  <c r="DN56" i="60"/>
  <c r="EH56" i="60"/>
  <c r="DM56" i="60"/>
  <c r="EF52" i="60"/>
  <c r="DJ55" i="60"/>
  <c r="DJ67" i="60" s="1"/>
  <c r="EC179" i="60"/>
  <c r="EE15" i="60"/>
  <c r="ED15" i="60"/>
  <c r="EE6" i="60"/>
  <c r="ED6" i="60"/>
  <c r="EJ163" i="60"/>
  <c r="EJ164" i="60"/>
  <c r="EI164" i="60"/>
  <c r="EK188" i="60"/>
  <c r="DJ172" i="60"/>
  <c r="CX171" i="60"/>
  <c r="CX198" i="60"/>
  <c r="CX197" i="60" s="1"/>
  <c r="DM131" i="60"/>
  <c r="DN131" i="60"/>
  <c r="DM61" i="60"/>
  <c r="DM60" i="60"/>
  <c r="DN60" i="60"/>
  <c r="DN61" i="60"/>
  <c r="EH61" i="60"/>
  <c r="EC231" i="60"/>
  <c r="ED52" i="60"/>
  <c r="EE52" i="60"/>
  <c r="EC55" i="60"/>
  <c r="EG38" i="60"/>
  <c r="EG207" i="60" s="1"/>
  <c r="DL179" i="60"/>
  <c r="DM15" i="60"/>
  <c r="EH15" i="60"/>
  <c r="DN15" i="60"/>
  <c r="DM12" i="60"/>
  <c r="EH12" i="60"/>
  <c r="DN12" i="60"/>
  <c r="ED7" i="60"/>
  <c r="EE7" i="60"/>
  <c r="DL165" i="60"/>
  <c r="EH166" i="60"/>
  <c r="DM166" i="60"/>
  <c r="DN166" i="60"/>
  <c r="DK158" i="60"/>
  <c r="DK159" i="60" s="1"/>
  <c r="EG122" i="60"/>
  <c r="ED98" i="60"/>
  <c r="EE98" i="60"/>
  <c r="EE183" i="60"/>
  <c r="EE184" i="60"/>
  <c r="ED183" i="60"/>
  <c r="ED184" i="60"/>
  <c r="EH184" i="60"/>
  <c r="DQ266" i="60"/>
  <c r="EC50" i="60"/>
  <c r="DR50" i="60"/>
  <c r="DR49" i="60"/>
  <c r="DT265" i="60"/>
  <c r="DT67" i="60"/>
  <c r="DV66" i="60" s="1"/>
  <c r="DV43" i="60"/>
  <c r="EL97" i="60"/>
  <c r="EI97" i="60"/>
  <c r="EJ97" i="60"/>
  <c r="EO97" i="60" s="1"/>
  <c r="DK247" i="60"/>
  <c r="EG248" i="60"/>
  <c r="EG247" i="60" s="1"/>
  <c r="DJ237" i="60"/>
  <c r="EF56" i="60"/>
  <c r="EF237" i="60" s="1"/>
  <c r="EK237" i="60" s="1"/>
  <c r="EH170" i="60"/>
  <c r="DN170" i="60"/>
  <c r="DL169" i="60"/>
  <c r="DM170" i="60"/>
  <c r="EK94" i="60"/>
  <c r="EI94" i="60"/>
  <c r="DY235" i="60"/>
  <c r="DZ235" i="60"/>
  <c r="DV42" i="60"/>
  <c r="EK194" i="60"/>
  <c r="EI17" i="60"/>
  <c r="EJ17" i="60"/>
  <c r="DX171" i="60"/>
  <c r="DX198" i="60"/>
  <c r="DX197" i="60" s="1"/>
  <c r="EA43" i="60"/>
  <c r="DO67" i="60"/>
  <c r="EH46" i="60"/>
  <c r="DN46" i="60"/>
  <c r="DM46" i="60"/>
  <c r="DL189" i="60"/>
  <c r="DN22" i="60"/>
  <c r="EH23" i="60"/>
  <c r="DN23" i="60"/>
  <c r="DM22" i="60"/>
  <c r="DM23" i="60"/>
  <c r="EE10" i="60"/>
  <c r="EE9" i="60"/>
  <c r="DQ198" i="60"/>
  <c r="EC172" i="60"/>
  <c r="DQ171" i="60"/>
  <c r="DP267" i="60"/>
  <c r="EB55" i="60"/>
  <c r="EH220" i="60"/>
  <c r="DM220" i="60"/>
  <c r="DL219" i="60"/>
  <c r="DZ189" i="60"/>
  <c r="DY189" i="60"/>
  <c r="DR190" i="60"/>
  <c r="CY181" i="60"/>
  <c r="DK16" i="60"/>
  <c r="EG16" i="60" s="1"/>
  <c r="DE172" i="60"/>
  <c r="DD171" i="60"/>
  <c r="DD198" i="60"/>
  <c r="DE171" i="60"/>
  <c r="EG166" i="60"/>
  <c r="DK165" i="60"/>
  <c r="EE168" i="60"/>
  <c r="ED168" i="60"/>
  <c r="EC167" i="60"/>
  <c r="EB233" i="60"/>
  <c r="DL234" i="60"/>
  <c r="CZ236" i="60"/>
  <c r="DB227" i="60"/>
  <c r="DB250" i="60"/>
  <c r="DB249" i="60" s="1"/>
  <c r="EG193" i="60"/>
  <c r="DY250" i="60"/>
  <c r="EH214" i="60"/>
  <c r="DN214" i="60"/>
  <c r="DM214" i="60"/>
  <c r="EA241" i="60"/>
  <c r="DL237" i="60"/>
  <c r="DG215" i="60"/>
  <c r="EC229" i="60"/>
  <c r="ED51" i="60"/>
  <c r="EE51" i="60"/>
  <c r="DL228" i="60"/>
  <c r="CZ227" i="60"/>
  <c r="DA228" i="60"/>
  <c r="DA227" i="60"/>
  <c r="DL207" i="60"/>
  <c r="EH38" i="60"/>
  <c r="DN38" i="60"/>
  <c r="DM38" i="60"/>
  <c r="EH20" i="60"/>
  <c r="DN20" i="60"/>
  <c r="DM20" i="60"/>
  <c r="EC177" i="60"/>
  <c r="EE13" i="60"/>
  <c r="EE14" i="60"/>
  <c r="ED13" i="60"/>
  <c r="ED14" i="60"/>
  <c r="DP250" i="60"/>
  <c r="DP249" i="60" s="1"/>
  <c r="DP215" i="60"/>
  <c r="EB216" i="60"/>
  <c r="DM63" i="60"/>
  <c r="DM62" i="60"/>
  <c r="EH63" i="60"/>
  <c r="DN63" i="60"/>
  <c r="DN62" i="60"/>
  <c r="DJ223" i="60"/>
  <c r="EF47" i="60"/>
  <c r="EF223" i="60" s="1"/>
  <c r="EC211" i="60"/>
  <c r="ED40" i="60"/>
  <c r="EE40" i="60"/>
  <c r="EG19" i="60"/>
  <c r="EG183" i="60" s="1"/>
  <c r="DN18" i="60"/>
  <c r="DM6" i="60"/>
  <c r="EH6" i="60"/>
  <c r="DN6" i="60"/>
  <c r="EI191" i="60"/>
  <c r="EK192" i="60"/>
  <c r="EI192" i="60"/>
  <c r="EJ129" i="60"/>
  <c r="EO129" i="60" s="1"/>
  <c r="EI128" i="60"/>
  <c r="EI129" i="60"/>
  <c r="EJ128" i="60"/>
  <c r="EL129" i="60"/>
  <c r="DM196" i="60"/>
  <c r="DN195" i="60"/>
  <c r="DN196" i="60"/>
  <c r="DL195" i="60"/>
  <c r="DM195" i="60"/>
  <c r="EE138" i="60"/>
  <c r="ED138" i="60"/>
  <c r="EH138" i="60"/>
  <c r="DG228" i="60"/>
  <c r="EF39" i="60"/>
  <c r="EF209" i="60" s="1"/>
  <c r="DJ209" i="60"/>
  <c r="EE17" i="60"/>
  <c r="ED17" i="60"/>
  <c r="EH7" i="60"/>
  <c r="DN7" i="60"/>
  <c r="DM7" i="60"/>
  <c r="DJ239" i="60"/>
  <c r="EF57" i="60"/>
  <c r="EF239" i="60" s="1"/>
  <c r="EK239" i="60" s="1"/>
  <c r="EE27" i="60"/>
  <c r="DZ224" i="60"/>
  <c r="EC224" i="60"/>
  <c r="DV228" i="60"/>
  <c r="DV227" i="60"/>
  <c r="DU227" i="60"/>
  <c r="EH40" i="60"/>
  <c r="DN40" i="60"/>
  <c r="DL211" i="60"/>
  <c r="DM40" i="60"/>
  <c r="DL191" i="60"/>
  <c r="DN24" i="60"/>
  <c r="DM25" i="60"/>
  <c r="DM24" i="60"/>
  <c r="EH25" i="60"/>
  <c r="DN25" i="60"/>
  <c r="DU198" i="60"/>
  <c r="DV171" i="60"/>
  <c r="DU171" i="60"/>
  <c r="DV172" i="60"/>
  <c r="EB222" i="60"/>
  <c r="EB221" i="60" s="1"/>
  <c r="DK211" i="60"/>
  <c r="EG40" i="60"/>
  <c r="EG211" i="60" s="1"/>
  <c r="EE21" i="60"/>
  <c r="DL243" i="60"/>
  <c r="EL244" i="60"/>
  <c r="EI243" i="60"/>
  <c r="EJ243" i="60"/>
  <c r="EI244" i="60"/>
  <c r="EH243" i="60"/>
  <c r="EJ244" i="60"/>
  <c r="EO244" i="60" s="1"/>
  <c r="EH242" i="60"/>
  <c r="DJ231" i="60"/>
  <c r="DK223" i="60"/>
  <c r="EG224" i="60"/>
  <c r="EG223" i="60" s="1"/>
  <c r="DJ215" i="60"/>
  <c r="EF216" i="60"/>
  <c r="DL245" i="60"/>
  <c r="DR215" i="60"/>
  <c r="DK209" i="60"/>
  <c r="DX249" i="60"/>
  <c r="EA183" i="60"/>
  <c r="DN99" i="60"/>
  <c r="EH100" i="60"/>
  <c r="DM99" i="60"/>
  <c r="DN100" i="60"/>
  <c r="DM100" i="60"/>
  <c r="EI125" i="60"/>
  <c r="EJ125" i="60"/>
  <c r="DR121" i="60"/>
  <c r="DR122" i="60"/>
  <c r="DR158" i="60" s="1"/>
  <c r="EC122" i="60"/>
  <c r="DQ158" i="60"/>
  <c r="DR157" i="60" s="1"/>
  <c r="DQ43" i="60"/>
  <c r="EI118" i="60"/>
  <c r="EJ118" i="60"/>
  <c r="DN92" i="60"/>
  <c r="DL91" i="60"/>
  <c r="EH93" i="60"/>
  <c r="DN93" i="60"/>
  <c r="DM92" i="60"/>
  <c r="DM93" i="60"/>
  <c r="EC239" i="60"/>
  <c r="ED57" i="60"/>
  <c r="EE57" i="60"/>
  <c r="EG234" i="60"/>
  <c r="EG233" i="60" s="1"/>
  <c r="DK233" i="60"/>
  <c r="EH44" i="60"/>
  <c r="DN44" i="60"/>
  <c r="DM44" i="60"/>
  <c r="DM194" i="60"/>
  <c r="DN193" i="60"/>
  <c r="DM193" i="60"/>
  <c r="DN194" i="60"/>
  <c r="DL193" i="60"/>
  <c r="EB163" i="60"/>
  <c r="EE176" i="60"/>
  <c r="ED176" i="60"/>
  <c r="EC175" i="60"/>
  <c r="DN141" i="60"/>
  <c r="DN140" i="60"/>
  <c r="DM141" i="60"/>
  <c r="DM140" i="60"/>
  <c r="DL139" i="60"/>
  <c r="DL110" i="60"/>
  <c r="DM77" i="60"/>
  <c r="DM76" i="60"/>
  <c r="EH77" i="60"/>
  <c r="DN77" i="60"/>
  <c r="DN76" i="60"/>
  <c r="DE247" i="60"/>
  <c r="DM247" i="60"/>
  <c r="EH248" i="60"/>
  <c r="DM248" i="60"/>
  <c r="DN247" i="60"/>
  <c r="DN248" i="60"/>
  <c r="DL247" i="60"/>
  <c r="EF234" i="60"/>
  <c r="DJ233" i="60"/>
  <c r="DJ236" i="60"/>
  <c r="DL229" i="60"/>
  <c r="DM51" i="60"/>
  <c r="EH51" i="60"/>
  <c r="EH229" i="60" s="1"/>
  <c r="DN51" i="60"/>
  <c r="CZ266" i="60"/>
  <c r="ED46" i="60"/>
  <c r="EE46" i="60"/>
  <c r="EA217" i="60"/>
  <c r="EG218" i="60"/>
  <c r="EG217" i="60" s="1"/>
  <c r="DK217" i="60"/>
  <c r="DL209" i="60"/>
  <c r="DM39" i="60"/>
  <c r="EH39" i="60"/>
  <c r="DN39" i="60"/>
  <c r="EC203" i="60"/>
  <c r="ED36" i="60"/>
  <c r="EE36" i="60"/>
  <c r="EA173" i="60"/>
  <c r="DY198" i="60"/>
  <c r="DZ172" i="60"/>
  <c r="DY171" i="60"/>
  <c r="DZ171" i="60"/>
  <c r="EG5" i="60"/>
  <c r="EJ206" i="60"/>
  <c r="EJ205" i="60"/>
  <c r="EI206" i="60"/>
  <c r="DK183" i="60"/>
  <c r="EC139" i="60"/>
  <c r="ED127" i="60"/>
  <c r="DZ158" i="60"/>
  <c r="EA169" i="60"/>
  <c r="EI156" i="60"/>
  <c r="EJ155" i="60"/>
  <c r="EL156" i="60"/>
  <c r="EI155" i="60"/>
  <c r="EJ156" i="60"/>
  <c r="EO156" i="60" s="1"/>
  <c r="EC59" i="60"/>
  <c r="DR59" i="60"/>
  <c r="DR58" i="60"/>
  <c r="EJ145" i="60"/>
  <c r="EI145" i="60"/>
  <c r="EK141" i="60"/>
  <c r="EF139" i="60"/>
  <c r="DV157" i="60"/>
  <c r="DP265" i="60"/>
  <c r="EH90" i="60"/>
  <c r="DN90" i="60"/>
  <c r="DM90" i="60"/>
  <c r="EN81" i="60"/>
  <c r="EM81" i="60"/>
  <c r="CY31" i="60"/>
  <c r="DK10" i="60"/>
  <c r="DK171" i="60" s="1"/>
  <c r="DA10" i="60"/>
  <c r="DA9" i="60"/>
  <c r="DQ236" i="60"/>
  <c r="EC234" i="60"/>
  <c r="DL231" i="60"/>
  <c r="DL55" i="60"/>
  <c r="EH52" i="60"/>
  <c r="DN52" i="60"/>
  <c r="DM52" i="60"/>
  <c r="EG141" i="60"/>
  <c r="EG139" i="60" s="1"/>
  <c r="DK139" i="60"/>
  <c r="CY267" i="60"/>
  <c r="DK55" i="60"/>
  <c r="EG55" i="60" s="1"/>
  <c r="DA55" i="60"/>
  <c r="DA54" i="60"/>
  <c r="EH141" i="60"/>
  <c r="EJ135" i="60"/>
  <c r="EI135" i="60"/>
  <c r="EH134" i="60"/>
  <c r="DE157" i="60"/>
  <c r="DE158" i="60"/>
  <c r="DA121" i="60"/>
  <c r="DA122" i="60"/>
  <c r="CZ43" i="60"/>
  <c r="CZ158" i="60"/>
  <c r="DL122" i="60"/>
  <c r="ED99" i="60"/>
  <c r="EE100" i="60"/>
  <c r="EE99" i="60"/>
  <c r="ED100" i="60"/>
  <c r="DM83" i="60"/>
  <c r="DN83" i="60"/>
  <c r="DJ243" i="60"/>
  <c r="EF61" i="60"/>
  <c r="EK61" i="60" s="1"/>
  <c r="EE56" i="60"/>
  <c r="EE48" i="60"/>
  <c r="EF207" i="60"/>
  <c r="EF27" i="60"/>
  <c r="EK27" i="60" s="1"/>
  <c r="DV18" i="60"/>
  <c r="DU16" i="60"/>
  <c r="DV19" i="60"/>
  <c r="DV31" i="60" s="1"/>
  <c r="DR31" i="60"/>
  <c r="EI137" i="60"/>
  <c r="EJ137" i="60"/>
  <c r="EG63" i="60"/>
  <c r="EG245" i="60" s="1"/>
  <c r="DH267" i="60"/>
  <c r="DI54" i="60"/>
  <c r="DI55" i="60"/>
  <c r="ED47" i="60"/>
  <c r="DL222" i="60"/>
  <c r="EE38" i="60"/>
  <c r="EI28" i="60"/>
  <c r="EI29" i="60"/>
  <c r="EL29" i="60"/>
  <c r="EF25" i="60"/>
  <c r="EK25" i="60" s="1"/>
  <c r="DM16" i="60"/>
  <c r="EE170" i="60"/>
  <c r="ED170" i="60"/>
  <c r="EC169" i="60"/>
  <c r="EG6" i="60"/>
  <c r="EF190" i="60"/>
  <c r="EK153" i="60"/>
  <c r="EI153" i="60"/>
  <c r="EI152" i="60"/>
  <c r="DE109" i="60"/>
  <c r="EJ105" i="60"/>
  <c r="EO105" i="60" s="1"/>
  <c r="EJ104" i="60"/>
  <c r="EI105" i="60"/>
  <c r="EI104" i="60"/>
  <c r="EL105" i="60"/>
  <c r="EE83" i="60"/>
  <c r="ED83" i="60"/>
  <c r="DC31" i="60"/>
  <c r="DE30" i="60" s="1"/>
  <c r="DE10" i="60"/>
  <c r="EA55" i="60"/>
  <c r="EG51" i="60"/>
  <c r="EG229" i="60" s="1"/>
  <c r="EG222" i="60"/>
  <c r="DK221" i="60"/>
  <c r="DV196" i="60"/>
  <c r="DV195" i="60"/>
  <c r="DZ190" i="60"/>
  <c r="EG186" i="60"/>
  <c r="DK185" i="60"/>
  <c r="DL175" i="60"/>
  <c r="EH176" i="60"/>
  <c r="DM176" i="60"/>
  <c r="DZ31" i="60"/>
  <c r="DI172" i="60"/>
  <c r="DI198" i="60" s="1"/>
  <c r="DH171" i="60"/>
  <c r="DH198" i="60"/>
  <c r="DI171" i="60"/>
  <c r="DA172" i="60"/>
  <c r="CZ171" i="60"/>
  <c r="CZ198" i="60"/>
  <c r="DL172" i="60"/>
  <c r="DA171" i="60"/>
  <c r="DP172" i="60"/>
  <c r="EB170" i="60"/>
  <c r="EB169" i="60" s="1"/>
  <c r="EF6" i="60"/>
  <c r="EF5" i="60"/>
  <c r="EF163" i="60" s="1"/>
  <c r="DJ163" i="60"/>
  <c r="DU183" i="60"/>
  <c r="EE93" i="60"/>
  <c r="EE92" i="60"/>
  <c r="ED93" i="60"/>
  <c r="ED92" i="60"/>
  <c r="EC91" i="60"/>
  <c r="EJ79" i="60"/>
  <c r="EI79" i="60"/>
  <c r="EF65" i="60"/>
  <c r="EK65" i="60" s="1"/>
  <c r="DU235" i="60"/>
  <c r="DV235" i="60"/>
  <c r="DK220" i="60"/>
  <c r="DN220" i="60" s="1"/>
  <c r="EF218" i="60"/>
  <c r="DJ217" i="60"/>
  <c r="EB195" i="60"/>
  <c r="EC194" i="60"/>
  <c r="DR193" i="60"/>
  <c r="DR194" i="60"/>
  <c r="EG21" i="60"/>
  <c r="DJ185" i="60"/>
  <c r="EF20" i="60"/>
  <c r="EF185" i="60" s="1"/>
  <c r="EK185" i="60" s="1"/>
  <c r="EA175" i="60"/>
  <c r="EF176" i="60"/>
  <c r="EF175" i="60" s="1"/>
  <c r="DJ175" i="60"/>
  <c r="DS197" i="60"/>
  <c r="DK198" i="60"/>
  <c r="DT171" i="60"/>
  <c r="DT198" i="60"/>
  <c r="DT197" i="60" s="1"/>
  <c r="DL41" i="60"/>
  <c r="EE24" i="60"/>
  <c r="EC19" i="60"/>
  <c r="EF184" i="60"/>
  <c r="DJ183" i="60"/>
  <c r="DM184" i="60"/>
  <c r="ED65" i="60"/>
  <c r="EE64" i="60"/>
  <c r="ED64" i="60"/>
  <c r="EE65" i="60"/>
  <c r="EE62" i="60"/>
  <c r="ED62" i="60"/>
  <c r="EE63" i="60"/>
  <c r="ED63" i="60"/>
  <c r="DN48" i="60"/>
  <c r="DM48" i="60"/>
  <c r="EH48" i="60"/>
  <c r="EC219" i="60"/>
  <c r="EE45" i="60"/>
  <c r="ED45" i="60"/>
  <c r="DH227" i="60"/>
  <c r="DI227" i="60"/>
  <c r="EB31" i="60"/>
  <c r="DU249" i="60"/>
  <c r="EK196" i="60"/>
  <c r="DA109" i="60"/>
  <c r="DA110" i="60"/>
  <c r="EF53" i="60"/>
  <c r="EG226" i="60"/>
  <c r="DK225" i="60"/>
  <c r="EG29" i="60"/>
  <c r="EJ28" i="60" s="1"/>
  <c r="EF8" i="60"/>
  <c r="DM8" i="60"/>
  <c r="DT250" i="60"/>
  <c r="DT249" i="60" s="1"/>
  <c r="DT215" i="60"/>
  <c r="DY266" i="60"/>
  <c r="DZ49" i="60"/>
  <c r="DZ50" i="60"/>
  <c r="DZ67" i="60" s="1"/>
  <c r="EF93" i="60"/>
  <c r="DJ91" i="60"/>
  <c r="DI110" i="60"/>
  <c r="DI109" i="60"/>
  <c r="EE147" i="60"/>
  <c r="ED148" i="60"/>
  <c r="EE148" i="60"/>
  <c r="EH148" i="60"/>
  <c r="ED147" i="60"/>
  <c r="EE53" i="60"/>
  <c r="ED53" i="60"/>
  <c r="DU266" i="60"/>
  <c r="DV49" i="60"/>
  <c r="DV50" i="60"/>
  <c r="EG57" i="60"/>
  <c r="EG239" i="60" s="1"/>
  <c r="EE37" i="60"/>
  <c r="ED37" i="60"/>
  <c r="EC41" i="60"/>
  <c r="EH37" i="60"/>
  <c r="DL203" i="60"/>
  <c r="EH36" i="60"/>
  <c r="DN36" i="60"/>
  <c r="DM36" i="60"/>
  <c r="EE29" i="60"/>
  <c r="DJ187" i="60"/>
  <c r="EF21" i="60"/>
  <c r="EF187" i="60" s="1"/>
  <c r="EK187" i="60" s="1"/>
  <c r="DK110" i="60"/>
  <c r="DK111" i="60" s="1"/>
  <c r="DY267" i="60"/>
  <c r="EJ174" i="60"/>
  <c r="EI174" i="60"/>
  <c r="EJ173" i="60"/>
  <c r="DC265" i="60"/>
  <c r="DC67" i="60"/>
  <c r="DR227" i="60"/>
  <c r="DQ227" i="60"/>
  <c r="DR228" i="60"/>
  <c r="EC228" i="60"/>
  <c r="DR196" i="60"/>
  <c r="EC196" i="60"/>
  <c r="DR195" i="60"/>
  <c r="DH188" i="60"/>
  <c r="DI21" i="60"/>
  <c r="EF245" i="60"/>
  <c r="EK245" i="60" s="1"/>
  <c r="EK246" i="60"/>
  <c r="ED214" i="60"/>
  <c r="EC213" i="60"/>
  <c r="EE214" i="60"/>
  <c r="EG231" i="60"/>
  <c r="EJ231" i="60"/>
  <c r="EJ232" i="60"/>
  <c r="DW249" i="60"/>
  <c r="EJ209" i="60"/>
  <c r="EJ192" i="60"/>
  <c r="ED61" i="60"/>
  <c r="EE61" i="60"/>
  <c r="EE60" i="60"/>
  <c r="ED60" i="60"/>
  <c r="DN226" i="60"/>
  <c r="DL225" i="60"/>
  <c r="EH226" i="60"/>
  <c r="DM226" i="60"/>
  <c r="EB228" i="60"/>
  <c r="EB227" i="60" s="1"/>
  <c r="DP227" i="60"/>
  <c r="DL31" i="60"/>
  <c r="DM10" i="60"/>
  <c r="EH10" i="60"/>
  <c r="DN9" i="60"/>
  <c r="DN10" i="60"/>
  <c r="DM9" i="60"/>
  <c r="EB110" i="60"/>
  <c r="EB111" i="60" s="1"/>
  <c r="DA248" i="60"/>
  <c r="DL239" i="60"/>
  <c r="DM57" i="60"/>
  <c r="EH57" i="60"/>
  <c r="DN57" i="60"/>
  <c r="DM45" i="60"/>
  <c r="EH45" i="60"/>
  <c r="DN45" i="60"/>
  <c r="DJ205" i="60"/>
  <c r="EF37" i="60"/>
  <c r="EF205" i="60" s="1"/>
  <c r="DM37" i="60"/>
  <c r="DK195" i="60"/>
  <c r="EG196" i="60"/>
  <c r="EG195" i="60" s="1"/>
  <c r="DL177" i="60"/>
  <c r="DM14" i="60"/>
  <c r="DM13" i="60"/>
  <c r="EH14" i="60"/>
  <c r="DN14" i="60"/>
  <c r="DN13" i="60"/>
  <c r="DB198" i="60"/>
  <c r="DB197" i="60" s="1"/>
  <c r="DB171" i="60"/>
  <c r="DZ170" i="60"/>
  <c r="ED188" i="60"/>
  <c r="EE187" i="60"/>
  <c r="EC187" i="60"/>
  <c r="EE188" i="60"/>
  <c r="EH98" i="60"/>
  <c r="DI9" i="60"/>
  <c r="DG31" i="60"/>
  <c r="DI10" i="60"/>
  <c r="EE129" i="60"/>
  <c r="EE128" i="60"/>
  <c r="ED128" i="60"/>
  <c r="ED129" i="60"/>
  <c r="EB43" i="60"/>
  <c r="EB67" i="60" s="1"/>
  <c r="EL102" i="60"/>
  <c r="EI101" i="60"/>
  <c r="EJ101" i="60"/>
  <c r="EI102" i="60"/>
  <c r="EJ102" i="60"/>
  <c r="EO102" i="60" s="1"/>
  <c r="EC165" i="60"/>
  <c r="EI84" i="60"/>
  <c r="EJ84" i="60"/>
  <c r="EJ82" i="60"/>
  <c r="EH83" i="60"/>
  <c r="EA10" i="60"/>
  <c r="ED10" i="60" s="1"/>
  <c r="EH47" i="60"/>
  <c r="DN47" i="60"/>
  <c r="DM47" i="60"/>
  <c r="DN8" i="60"/>
  <c r="EJ87" i="60"/>
  <c r="EJ85" i="60"/>
  <c r="EG86" i="60"/>
  <c r="EJ86" i="60" s="1"/>
  <c r="EE226" i="60"/>
  <c r="EC225" i="60"/>
  <c r="DJ31" i="60"/>
  <c r="DJ110" i="60"/>
  <c r="DJ111" i="60" s="1"/>
  <c r="EF77" i="60"/>
  <c r="EC185" i="60"/>
  <c r="EC190" i="60"/>
  <c r="EE186" i="60"/>
  <c r="EE190" i="60" s="1"/>
  <c r="ED186" i="60"/>
  <c r="ED190" i="60" s="1"/>
  <c r="EE185" i="60"/>
  <c r="DK176" i="60"/>
  <c r="ED5" i="60"/>
  <c r="EF51" i="60"/>
  <c r="EF229" i="60" s="1"/>
  <c r="CX227" i="60"/>
  <c r="DJ228" i="60"/>
  <c r="DI16" i="60"/>
  <c r="EA198" i="60"/>
  <c r="DG171" i="60"/>
  <c r="EA165" i="60"/>
  <c r="EF166" i="60"/>
  <c r="EF165" i="60" s="1"/>
  <c r="EE25" i="60"/>
  <c r="EE191" i="60" s="1"/>
  <c r="EL264" i="60"/>
  <c r="EJ230" i="60"/>
  <c r="EI230" i="60"/>
  <c r="EJ229" i="60"/>
  <c r="EC243" i="60"/>
  <c r="EK242" i="60"/>
  <c r="EF241" i="60"/>
  <c r="DR216" i="60"/>
  <c r="DR250" i="60" s="1"/>
  <c r="EI208" i="60"/>
  <c r="EJ207" i="60"/>
  <c r="EH207" i="60"/>
  <c r="EJ208" i="60"/>
  <c r="DK239" i="60"/>
  <c r="EG214" i="60"/>
  <c r="EG213" i="60" s="1"/>
  <c r="DK213" i="60"/>
  <c r="CY250" i="60"/>
  <c r="DI216" i="60"/>
  <c r="DH250" i="60"/>
  <c r="DI215" i="60"/>
  <c r="DL216" i="60"/>
  <c r="DC250" i="60"/>
  <c r="DC249" i="60" s="1"/>
  <c r="DC215" i="60"/>
  <c r="DE216" i="60"/>
  <c r="EC205" i="60"/>
  <c r="DJ189" i="60"/>
  <c r="DM190" i="60"/>
  <c r="EI180" i="60"/>
  <c r="EJ237" i="60"/>
  <c r="EI238" i="60"/>
  <c r="EH237" i="60"/>
  <c r="EJ238" i="60"/>
  <c r="DE215" i="60"/>
  <c r="EB209" i="60"/>
  <c r="DM189" i="60"/>
  <c r="EF173" i="60"/>
  <c r="EI150" i="60"/>
  <c r="EJ149" i="60"/>
  <c r="EL150" i="60"/>
  <c r="EI149" i="60"/>
  <c r="EJ150" i="60"/>
  <c r="EO150" i="60" s="1"/>
  <c r="ED134" i="60"/>
  <c r="EE134" i="60"/>
  <c r="DJ158" i="60"/>
  <c r="DJ159" i="60" s="1"/>
  <c r="EF122" i="60"/>
  <c r="EL108" i="60"/>
  <c r="EI107" i="60"/>
  <c r="EJ108" i="60"/>
  <c r="EO108" i="60" s="1"/>
  <c r="EI108" i="60"/>
  <c r="EJ107" i="60"/>
  <c r="EE76" i="60"/>
  <c r="ED77" i="60"/>
  <c r="EC110" i="60"/>
  <c r="EE77" i="60"/>
  <c r="EE110" i="60" s="1"/>
  <c r="ED76" i="60"/>
  <c r="EE248" i="60"/>
  <c r="ED247" i="60"/>
  <c r="EE247" i="60"/>
  <c r="EC247" i="60"/>
  <c r="ED248" i="60"/>
  <c r="EA233" i="60"/>
  <c r="EA236" i="60"/>
  <c r="EA235" i="60" s="1"/>
  <c r="DK236" i="60"/>
  <c r="CY235" i="60"/>
  <c r="DM218" i="60"/>
  <c r="EH218" i="60"/>
  <c r="DL217" i="60"/>
  <c r="DN218" i="60"/>
  <c r="EF40" i="60"/>
  <c r="EF211" i="60" s="1"/>
  <c r="DK205" i="60"/>
  <c r="EG37" i="60"/>
  <c r="EG205" i="60" s="1"/>
  <c r="DN26" i="60"/>
  <c r="DM26" i="60"/>
  <c r="EH27" i="60"/>
  <c r="DN27" i="60"/>
  <c r="DM27" i="60"/>
  <c r="EH186" i="60"/>
  <c r="DJ181" i="60"/>
  <c r="EF16" i="60"/>
  <c r="EF181" i="60" s="1"/>
  <c r="EF168" i="60"/>
  <c r="EF167" i="60" s="1"/>
  <c r="DJ167" i="60"/>
  <c r="DL163" i="60"/>
  <c r="EH5" i="60"/>
  <c r="EH163" i="60" s="1"/>
  <c r="DN5" i="60"/>
  <c r="DM5" i="60"/>
  <c r="DV216" i="60"/>
  <c r="DV250" i="60" s="1"/>
  <c r="EA187" i="60"/>
  <c r="EI182" i="60"/>
  <c r="EI132" i="60"/>
  <c r="EJ132" i="60"/>
  <c r="EH131" i="60"/>
  <c r="EI123" i="60"/>
  <c r="EJ123" i="60"/>
  <c r="DK91" i="60"/>
  <c r="EG93" i="60"/>
  <c r="EG91" i="60" s="1"/>
  <c r="DM65" i="60"/>
  <c r="DM64" i="60"/>
  <c r="DN64" i="60"/>
  <c r="DN65" i="60"/>
  <c r="EH65" i="60"/>
  <c r="DL241" i="60"/>
  <c r="DM59" i="60"/>
  <c r="DN58" i="60"/>
  <c r="DM58" i="60"/>
  <c r="EH59" i="60"/>
  <c r="DN59" i="60"/>
  <c r="EG56" i="60"/>
  <c r="EG237" i="60" s="1"/>
  <c r="DM50" i="60"/>
  <c r="DM49" i="60"/>
  <c r="DN50" i="60"/>
  <c r="DN49" i="60"/>
  <c r="EG48" i="60"/>
  <c r="ED222" i="60"/>
  <c r="EC221" i="60"/>
  <c r="EA228" i="60"/>
  <c r="EA227" i="60" s="1"/>
  <c r="DO227" i="60"/>
  <c r="CY227" i="60"/>
  <c r="EA195" i="60"/>
  <c r="ED28" i="60"/>
  <c r="ED29" i="60"/>
  <c r="EG25" i="60"/>
  <c r="EG191" i="60" s="1"/>
  <c r="DE188" i="60"/>
  <c r="EG20" i="60"/>
  <c r="EF169" i="60"/>
  <c r="DA166" i="60"/>
  <c r="EG163" i="60"/>
  <c r="DO250" i="60"/>
  <c r="DO249" i="60" s="1"/>
  <c r="EA216" i="60"/>
  <c r="DO215" i="60"/>
  <c r="EJ210" i="60"/>
  <c r="EJ146" i="60"/>
  <c r="EI146" i="60"/>
  <c r="CY265" i="60"/>
  <c r="DK43" i="60"/>
  <c r="CY67" i="60"/>
  <c r="EF214" i="60"/>
  <c r="EF213" i="60" s="1"/>
  <c r="DW171" i="60"/>
  <c r="DW198" i="60"/>
  <c r="DW197" i="60" s="1"/>
  <c r="DV158" i="60"/>
  <c r="DG265" i="60"/>
  <c r="DG67" i="60"/>
  <c r="DQ267" i="60"/>
  <c r="DR54" i="60"/>
  <c r="DR55" i="60"/>
  <c r="EA48" i="60"/>
  <c r="EF48" i="60" s="1"/>
  <c r="DM134" i="60"/>
  <c r="DN134" i="60"/>
  <c r="DD265" i="60"/>
  <c r="DD67" i="60"/>
  <c r="DE42" i="60"/>
  <c r="DE43" i="60"/>
  <c r="DD215" i="60"/>
  <c r="EH120" i="60"/>
  <c r="DN120" i="60"/>
  <c r="DM120" i="60"/>
  <c r="EJ75" i="60"/>
  <c r="EI75" i="60"/>
  <c r="DD267" i="60"/>
  <c r="DE54" i="60"/>
  <c r="DE55" i="60"/>
  <c r="DE224" i="60"/>
  <c r="EF220" i="60"/>
  <c r="EF219" i="60" s="1"/>
  <c r="DJ219" i="60"/>
  <c r="DJ207" i="60"/>
  <c r="DN37" i="60"/>
  <c r="DR16" i="60"/>
  <c r="DQ181" i="60"/>
  <c r="EC16" i="60"/>
  <c r="EH16" i="60" s="1"/>
  <c r="EH181" i="60" s="1"/>
  <c r="EE8" i="60"/>
  <c r="ED8" i="60"/>
  <c r="DL168" i="60"/>
  <c r="DA168" i="60"/>
  <c r="EG59" i="60"/>
  <c r="EG241" i="60" s="1"/>
  <c r="DC266" i="60"/>
  <c r="DN29" i="60"/>
  <c r="EE23" i="60"/>
  <c r="ED22" i="60"/>
  <c r="ED23" i="60"/>
  <c r="EE22" i="60"/>
  <c r="DA16" i="60"/>
  <c r="DI122" i="60"/>
  <c r="DH43" i="60"/>
  <c r="DH158" i="60"/>
  <c r="DI121" i="60"/>
  <c r="EJ95" i="60"/>
  <c r="EI95" i="60"/>
  <c r="EG45" i="60"/>
  <c r="DY227" i="60"/>
  <c r="DZ228" i="60"/>
  <c r="DZ250" i="60" s="1"/>
  <c r="DZ227" i="60"/>
  <c r="EC217" i="60"/>
  <c r="EE218" i="60"/>
  <c r="ED218" i="60"/>
  <c r="DV189" i="60"/>
  <c r="DU189" i="60"/>
  <c r="DR189" i="60"/>
  <c r="DQ189" i="60"/>
  <c r="DF197" i="60"/>
  <c r="EF203" i="60"/>
  <c r="EI204" i="60"/>
  <c r="EJ117" i="60"/>
  <c r="EI117" i="60"/>
  <c r="EF86" i="60"/>
  <c r="EI86" i="60" s="1"/>
  <c r="EI87" i="60"/>
  <c r="EJ78" i="60"/>
  <c r="EI78" i="60"/>
  <c r="EF248" i="60"/>
  <c r="DJ247" i="60"/>
  <c r="DP235" i="60"/>
  <c r="EB236" i="60"/>
  <c r="EB235" i="60" s="1"/>
  <c r="EH53" i="60"/>
  <c r="DN53" i="60"/>
  <c r="DM53" i="60"/>
  <c r="DL224" i="60"/>
  <c r="DA224" i="60"/>
  <c r="EF44" i="60"/>
  <c r="EF29" i="60"/>
  <c r="EK29" i="60" s="1"/>
  <c r="DK193" i="60"/>
  <c r="DK188" i="60"/>
  <c r="EF15" i="60"/>
  <c r="EF179" i="60" s="1"/>
  <c r="EA226" i="60"/>
  <c r="EE11" i="60"/>
  <c r="ED11" i="60"/>
  <c r="DS171" i="60"/>
  <c r="EA167" i="60"/>
  <c r="ED164" i="60"/>
  <c r="EE164" i="60"/>
  <c r="EC163" i="60"/>
  <c r="EH11" i="60"/>
  <c r="AV137" i="60"/>
  <c r="AW137" i="60"/>
  <c r="AX137" i="60"/>
  <c r="DJ235" i="60" l="1"/>
  <c r="EG209" i="60"/>
  <c r="EG221" i="60"/>
  <c r="EG165" i="60"/>
  <c r="ED9" i="60"/>
  <c r="EG188" i="60"/>
  <c r="EG187" i="60" s="1"/>
  <c r="DK187" i="60"/>
  <c r="EI53" i="60"/>
  <c r="EJ53" i="60"/>
  <c r="EK248" i="60"/>
  <c r="EF247" i="60"/>
  <c r="DH265" i="60"/>
  <c r="DI42" i="60"/>
  <c r="DH67" i="60"/>
  <c r="DI43" i="60"/>
  <c r="EG43" i="60"/>
  <c r="EG67" i="60" s="1"/>
  <c r="DK67" i="60"/>
  <c r="EJ58" i="60"/>
  <c r="EJ59" i="60"/>
  <c r="EO59" i="60" s="1"/>
  <c r="EI58" i="60"/>
  <c r="EL59" i="60"/>
  <c r="EI59" i="60"/>
  <c r="EJ27" i="60"/>
  <c r="EO27" i="60" s="1"/>
  <c r="EI26" i="60"/>
  <c r="EI27" i="60"/>
  <c r="EL27" i="60"/>
  <c r="EJ26" i="60"/>
  <c r="DH215" i="60"/>
  <c r="EF228" i="60"/>
  <c r="DJ227" i="60"/>
  <c r="EG176" i="60"/>
  <c r="EG175" i="60" s="1"/>
  <c r="DK175" i="60"/>
  <c r="EJ83" i="60"/>
  <c r="EI83" i="60"/>
  <c r="DI31" i="60"/>
  <c r="DI30" i="60"/>
  <c r="EI147" i="60"/>
  <c r="EJ148" i="60"/>
  <c r="EO148" i="60" s="1"/>
  <c r="EL148" i="60"/>
  <c r="EI148" i="60"/>
  <c r="EJ147" i="60"/>
  <c r="EE193" i="60"/>
  <c r="EE194" i="60"/>
  <c r="ED193" i="60"/>
  <c r="ED194" i="60"/>
  <c r="EC193" i="60"/>
  <c r="DP171" i="60"/>
  <c r="DP198" i="60"/>
  <c r="DP197" i="60" s="1"/>
  <c r="EB172" i="60"/>
  <c r="EG185" i="60"/>
  <c r="EG190" i="60"/>
  <c r="EG189" i="60" s="1"/>
  <c r="DM222" i="60"/>
  <c r="DL221" i="60"/>
  <c r="DN222" i="60"/>
  <c r="EH222" i="60"/>
  <c r="EH55" i="60"/>
  <c r="EJ52" i="60"/>
  <c r="EI52" i="60"/>
  <c r="EH231" i="60"/>
  <c r="EC236" i="60"/>
  <c r="DQ235" i="60"/>
  <c r="DR235" i="60"/>
  <c r="DQ250" i="60"/>
  <c r="EI248" i="60"/>
  <c r="EH247" i="60"/>
  <c r="EJ247" i="60"/>
  <c r="EJ248" i="60"/>
  <c r="EO248" i="60" s="1"/>
  <c r="EL248" i="60"/>
  <c r="EI247" i="60"/>
  <c r="EJ93" i="60"/>
  <c r="EO93" i="60" s="1"/>
  <c r="EI92" i="60"/>
  <c r="EI93" i="60"/>
  <c r="EH91" i="60"/>
  <c r="EL93" i="60"/>
  <c r="EJ92" i="60"/>
  <c r="EM244" i="60"/>
  <c r="EN244" i="60"/>
  <c r="ED224" i="60"/>
  <c r="EE224" i="60"/>
  <c r="EC223" i="60"/>
  <c r="DG227" i="60"/>
  <c r="DG266" i="60"/>
  <c r="EJ20" i="60"/>
  <c r="EI20" i="60"/>
  <c r="DL227" i="60"/>
  <c r="DN227" i="60"/>
  <c r="DM227" i="60"/>
  <c r="EH228" i="60"/>
  <c r="DM228" i="60"/>
  <c r="EJ213" i="60"/>
  <c r="EJ214" i="60"/>
  <c r="EI214" i="60"/>
  <c r="DR197" i="60"/>
  <c r="DQ197" i="60"/>
  <c r="EA67" i="60"/>
  <c r="EF43" i="60"/>
  <c r="EF215" i="60" s="1"/>
  <c r="EE50" i="60"/>
  <c r="EE49" i="60"/>
  <c r="ED50" i="60"/>
  <c r="ED49" i="60"/>
  <c r="EH224" i="60"/>
  <c r="DM224" i="60"/>
  <c r="DL223" i="60"/>
  <c r="DN224" i="60"/>
  <c r="EJ120" i="60"/>
  <c r="EI120" i="60"/>
  <c r="EJ64" i="60"/>
  <c r="EJ65" i="60"/>
  <c r="EO65" i="60" s="1"/>
  <c r="EI64" i="60"/>
  <c r="EL65" i="60"/>
  <c r="EI65" i="60"/>
  <c r="EK122" i="60"/>
  <c r="EF158" i="60"/>
  <c r="EH216" i="60"/>
  <c r="DN216" i="60"/>
  <c r="DN215" i="60"/>
  <c r="DM215" i="60"/>
  <c r="DM216" i="60"/>
  <c r="EM102" i="60"/>
  <c r="EN102" i="60"/>
  <c r="EL10" i="60"/>
  <c r="DI188" i="60"/>
  <c r="DL188" i="60"/>
  <c r="EI37" i="60"/>
  <c r="EJ37" i="60"/>
  <c r="EG225" i="60"/>
  <c r="DV249" i="60"/>
  <c r="EJ48" i="60"/>
  <c r="EI48" i="60"/>
  <c r="EI90" i="60"/>
  <c r="EJ90" i="60"/>
  <c r="EH205" i="60"/>
  <c r="EH110" i="60"/>
  <c r="EJ76" i="60"/>
  <c r="EJ77" i="60"/>
  <c r="EI76" i="60"/>
  <c r="EL77" i="60"/>
  <c r="EI77" i="60"/>
  <c r="DN91" i="60"/>
  <c r="DM91" i="60"/>
  <c r="DQ265" i="60"/>
  <c r="DQ67" i="60"/>
  <c r="DR66" i="60" s="1"/>
  <c r="DR42" i="60"/>
  <c r="DQ215" i="60"/>
  <c r="EC43" i="60"/>
  <c r="DR43" i="60"/>
  <c r="DR67" i="60" s="1"/>
  <c r="EJ138" i="60"/>
  <c r="EI138" i="60"/>
  <c r="EM192" i="60"/>
  <c r="EN192" i="60"/>
  <c r="DY249" i="60"/>
  <c r="DZ249" i="60"/>
  <c r="DA236" i="60"/>
  <c r="DA235" i="60"/>
  <c r="CZ235" i="60"/>
  <c r="DL236" i="60"/>
  <c r="DL250" i="60" s="1"/>
  <c r="CZ267" i="60"/>
  <c r="CZ250" i="60"/>
  <c r="EI23" i="60"/>
  <c r="EL23" i="60"/>
  <c r="EJ22" i="60"/>
  <c r="EJ23" i="60"/>
  <c r="EO23" i="60" s="1"/>
  <c r="EI22" i="60"/>
  <c r="EF193" i="60"/>
  <c r="DK215" i="60"/>
  <c r="EA225" i="60"/>
  <c r="EF226" i="60"/>
  <c r="EF225" i="60" s="1"/>
  <c r="DE31" i="60"/>
  <c r="ED16" i="60"/>
  <c r="EC181" i="60"/>
  <c r="EE16" i="60"/>
  <c r="EA250" i="60"/>
  <c r="EA215" i="60"/>
  <c r="ED216" i="60"/>
  <c r="ED215" i="60"/>
  <c r="DK228" i="60"/>
  <c r="EJ131" i="60"/>
  <c r="EI131" i="60"/>
  <c r="ED110" i="60"/>
  <c r="EA171" i="60"/>
  <c r="EK77" i="60"/>
  <c r="EF110" i="60"/>
  <c r="ED226" i="60"/>
  <c r="EI47" i="60"/>
  <c r="EJ47" i="60"/>
  <c r="EI98" i="60"/>
  <c r="EJ98" i="60"/>
  <c r="EJ45" i="60"/>
  <c r="EI45" i="60"/>
  <c r="EO192" i="60"/>
  <c r="EJ191" i="60"/>
  <c r="ED227" i="60"/>
  <c r="EE228" i="60"/>
  <c r="EC227" i="60"/>
  <c r="EE227" i="60"/>
  <c r="ED228" i="60"/>
  <c r="EC250" i="60"/>
  <c r="EE41" i="60"/>
  <c r="ED41" i="60"/>
  <c r="EK184" i="60"/>
  <c r="EF183" i="60"/>
  <c r="EE91" i="60"/>
  <c r="ED91" i="60"/>
  <c r="DM172" i="60"/>
  <c r="DM198" i="60" s="1"/>
  <c r="DL171" i="60"/>
  <c r="DL198" i="60"/>
  <c r="EH172" i="60"/>
  <c r="DN171" i="60"/>
  <c r="DN172" i="60"/>
  <c r="DM171" i="60"/>
  <c r="DN176" i="60"/>
  <c r="EN29" i="60"/>
  <c r="EM29" i="60"/>
  <c r="EJ29" i="60"/>
  <c r="EO29" i="60" s="1"/>
  <c r="DU181" i="60"/>
  <c r="DV16" i="60"/>
  <c r="ED48" i="60"/>
  <c r="DA157" i="60"/>
  <c r="DA158" i="60"/>
  <c r="ED58" i="60"/>
  <c r="EE58" i="60"/>
  <c r="ED59" i="60"/>
  <c r="EE59" i="60"/>
  <c r="DZ197" i="60"/>
  <c r="DY197" i="60"/>
  <c r="EJ51" i="60"/>
  <c r="EI51" i="60"/>
  <c r="EH194" i="60"/>
  <c r="DJ250" i="60"/>
  <c r="DJ249" i="60" s="1"/>
  <c r="EJ242" i="60"/>
  <c r="EO242" i="60" s="1"/>
  <c r="EI241" i="60"/>
  <c r="EL242" i="60"/>
  <c r="EH241" i="60"/>
  <c r="EM241" i="60" s="1"/>
  <c r="EJ241" i="60"/>
  <c r="EI242" i="60"/>
  <c r="DU197" i="60"/>
  <c r="DV197" i="60"/>
  <c r="EN129" i="60"/>
  <c r="EM129" i="60"/>
  <c r="EB250" i="60"/>
  <c r="EB249" i="60" s="1"/>
  <c r="EB215" i="60"/>
  <c r="EE216" i="60"/>
  <c r="EE215" i="60"/>
  <c r="EH234" i="60"/>
  <c r="DM234" i="60"/>
  <c r="DN234" i="60"/>
  <c r="DL233" i="60"/>
  <c r="DE198" i="60"/>
  <c r="DD197" i="60"/>
  <c r="DE197" i="60"/>
  <c r="DR172" i="60"/>
  <c r="DR198" i="60" s="1"/>
  <c r="EJ46" i="60"/>
  <c r="EI46" i="60"/>
  <c r="EN97" i="60"/>
  <c r="EM97" i="60"/>
  <c r="EJ184" i="60"/>
  <c r="EO184" i="60" s="1"/>
  <c r="EI183" i="60"/>
  <c r="EI184" i="60"/>
  <c r="EL184" i="60"/>
  <c r="EJ183" i="60"/>
  <c r="EG158" i="60"/>
  <c r="EG159" i="60" s="1"/>
  <c r="EJ166" i="60"/>
  <c r="EH165" i="60"/>
  <c r="EI166" i="60"/>
  <c r="EJ165" i="60"/>
  <c r="EH179" i="60"/>
  <c r="EJ15" i="60"/>
  <c r="EI15" i="60"/>
  <c r="EE55" i="60"/>
  <c r="EE54" i="60"/>
  <c r="ED54" i="60"/>
  <c r="ED55" i="60"/>
  <c r="EJ60" i="60"/>
  <c r="EJ61" i="60"/>
  <c r="EO61" i="60" s="1"/>
  <c r="EI60" i="60"/>
  <c r="EL61" i="60"/>
  <c r="EI61" i="60"/>
  <c r="EJ56" i="60"/>
  <c r="EI56" i="60"/>
  <c r="EK178" i="60"/>
  <c r="EF177" i="60"/>
  <c r="EI177" i="60"/>
  <c r="EI178" i="60"/>
  <c r="DD249" i="60"/>
  <c r="DE250" i="60"/>
  <c r="DE249" i="60"/>
  <c r="EJ217" i="60"/>
  <c r="EJ218" i="60"/>
  <c r="EH217" i="60"/>
  <c r="EI218" i="60"/>
  <c r="EN108" i="60"/>
  <c r="EM108" i="60"/>
  <c r="ED189" i="60"/>
  <c r="EC189" i="60"/>
  <c r="EE189" i="60"/>
  <c r="EJ13" i="60"/>
  <c r="EJ14" i="60"/>
  <c r="EO14" i="60" s="1"/>
  <c r="EI13" i="60"/>
  <c r="EL14" i="60"/>
  <c r="EI14" i="60"/>
  <c r="EH177" i="60"/>
  <c r="EC195" i="60"/>
  <c r="EE196" i="60"/>
  <c r="ED196" i="60"/>
  <c r="EE195" i="60"/>
  <c r="ED195" i="60"/>
  <c r="EG220" i="60"/>
  <c r="EG219" i="60" s="1"/>
  <c r="DK219" i="60"/>
  <c r="EJ175" i="60"/>
  <c r="EI176" i="60"/>
  <c r="EH175" i="60"/>
  <c r="EN105" i="60"/>
  <c r="EM105" i="60"/>
  <c r="EM153" i="60"/>
  <c r="EN153" i="60"/>
  <c r="EJ16" i="60"/>
  <c r="EI16" i="60"/>
  <c r="EJ134" i="60"/>
  <c r="EI134" i="60"/>
  <c r="DA30" i="60"/>
  <c r="DA31" i="60"/>
  <c r="CY197" i="60"/>
  <c r="EJ39" i="60"/>
  <c r="EI39" i="60"/>
  <c r="DN110" i="60"/>
  <c r="DN111" i="60" s="1"/>
  <c r="DN109" i="60"/>
  <c r="DM109" i="60"/>
  <c r="DL111" i="60"/>
  <c r="DM110" i="60"/>
  <c r="DM111" i="60" s="1"/>
  <c r="EK216" i="60"/>
  <c r="EJ25" i="60"/>
  <c r="EO25" i="60" s="1"/>
  <c r="EI25" i="60"/>
  <c r="EL25" i="60"/>
  <c r="EJ24" i="60"/>
  <c r="EI24" i="60"/>
  <c r="EH191" i="60"/>
  <c r="EI40" i="60"/>
  <c r="EJ40" i="60"/>
  <c r="EH211" i="60"/>
  <c r="EH196" i="60"/>
  <c r="EJ6" i="60"/>
  <c r="EI6" i="60"/>
  <c r="EJ220" i="60"/>
  <c r="EJ219" i="60"/>
  <c r="EH219" i="60"/>
  <c r="EI220" i="60"/>
  <c r="DR171" i="60"/>
  <c r="EF55" i="60"/>
  <c r="EK55" i="60" s="1"/>
  <c r="EF231" i="60"/>
  <c r="EJ21" i="60"/>
  <c r="EI21" i="60"/>
  <c r="EJ11" i="60"/>
  <c r="EI11" i="60"/>
  <c r="DE67" i="60"/>
  <c r="DE66" i="60"/>
  <c r="EH50" i="60"/>
  <c r="EH185" i="60"/>
  <c r="EJ186" i="60"/>
  <c r="EJ185" i="60"/>
  <c r="EI186" i="60"/>
  <c r="ED109" i="60"/>
  <c r="EC111" i="60"/>
  <c r="EE109" i="60"/>
  <c r="EJ57" i="60"/>
  <c r="EI57" i="60"/>
  <c r="EH239" i="60"/>
  <c r="EH173" i="60"/>
  <c r="EH41" i="60"/>
  <c r="EH213" i="60" s="1"/>
  <c r="DN41" i="60"/>
  <c r="DM41" i="60"/>
  <c r="EK190" i="60"/>
  <c r="EF189" i="60"/>
  <c r="EH122" i="60"/>
  <c r="DN122" i="60"/>
  <c r="DN158" i="60" s="1"/>
  <c r="DN159" i="60" s="1"/>
  <c r="DN121" i="60"/>
  <c r="DL158" i="60"/>
  <c r="DM122" i="60"/>
  <c r="DM158" i="60" s="1"/>
  <c r="DM159" i="60" s="1"/>
  <c r="DM121" i="60"/>
  <c r="DN55" i="60"/>
  <c r="DM55" i="60"/>
  <c r="DN54" i="60"/>
  <c r="DM54" i="60"/>
  <c r="EM156" i="60"/>
  <c r="EN156" i="60"/>
  <c r="DZ198" i="60"/>
  <c r="DM139" i="60"/>
  <c r="DN139" i="60"/>
  <c r="EJ100" i="60"/>
  <c r="EO100" i="60" s="1"/>
  <c r="EJ99" i="60"/>
  <c r="EL100" i="60"/>
  <c r="EI99" i="60"/>
  <c r="EI100" i="60"/>
  <c r="DG250" i="60"/>
  <c r="DG249" i="60" s="1"/>
  <c r="DL213" i="60"/>
  <c r="DI157" i="60"/>
  <c r="DI158" i="60"/>
  <c r="DN168" i="60"/>
  <c r="EH168" i="60"/>
  <c r="DM168" i="60"/>
  <c r="DL167" i="60"/>
  <c r="EE222" i="60"/>
  <c r="EJ5" i="60"/>
  <c r="EI5" i="60"/>
  <c r="EG236" i="60"/>
  <c r="EG235" i="60" s="1"/>
  <c r="DK235" i="60"/>
  <c r="EM150" i="60"/>
  <c r="EN150" i="60"/>
  <c r="DI249" i="60"/>
  <c r="DH249" i="60"/>
  <c r="CY249" i="60"/>
  <c r="EA31" i="60"/>
  <c r="EA197" i="60" s="1"/>
  <c r="EF10" i="60"/>
  <c r="EI10" i="60" s="1"/>
  <c r="DM31" i="60"/>
  <c r="DM30" i="60"/>
  <c r="EI226" i="60"/>
  <c r="EH225" i="60"/>
  <c r="EJ225" i="60"/>
  <c r="EJ226" i="60"/>
  <c r="DG197" i="60"/>
  <c r="EH203" i="60"/>
  <c r="EJ36" i="60"/>
  <c r="EI36" i="60"/>
  <c r="EF91" i="60"/>
  <c r="EK93" i="60"/>
  <c r="EF195" i="60"/>
  <c r="DI228" i="60"/>
  <c r="EE19" i="60"/>
  <c r="EE31" i="60" s="1"/>
  <c r="EE18" i="60"/>
  <c r="ED19" i="60"/>
  <c r="ED31" i="60" s="1"/>
  <c r="ED18" i="60"/>
  <c r="EH19" i="60"/>
  <c r="EH31" i="60" s="1"/>
  <c r="EF217" i="60"/>
  <c r="DA198" i="60"/>
  <c r="CZ197" i="60"/>
  <c r="DA197" i="60"/>
  <c r="DH197" i="60"/>
  <c r="DI197" i="60"/>
  <c r="DN16" i="60"/>
  <c r="CZ265" i="60"/>
  <c r="DL43" i="60"/>
  <c r="DL215" i="60" s="1"/>
  <c r="CZ67" i="60"/>
  <c r="DA42" i="60"/>
  <c r="DA43" i="60"/>
  <c r="CZ215" i="60"/>
  <c r="EL141" i="60"/>
  <c r="EJ140" i="60"/>
  <c r="EI140" i="60"/>
  <c r="EH139" i="60"/>
  <c r="EJ141" i="60"/>
  <c r="EO141" i="60" s="1"/>
  <c r="EI141" i="60"/>
  <c r="EC233" i="60"/>
  <c r="EE234" i="60"/>
  <c r="ED234" i="60"/>
  <c r="DK31" i="60"/>
  <c r="DK197" i="60" s="1"/>
  <c r="EG10" i="60"/>
  <c r="EG31" i="60" s="1"/>
  <c r="EE139" i="60"/>
  <c r="ED139" i="60"/>
  <c r="EF233" i="60"/>
  <c r="EF236" i="60"/>
  <c r="EJ44" i="60"/>
  <c r="EI44" i="60"/>
  <c r="EE122" i="60"/>
  <c r="EE158" i="60" s="1"/>
  <c r="EE159" i="60" s="1"/>
  <c r="EE121" i="60"/>
  <c r="ED122" i="60"/>
  <c r="ED158" i="60" s="1"/>
  <c r="ED159" i="60" s="1"/>
  <c r="ED121" i="60"/>
  <c r="EC158" i="60"/>
  <c r="DV198" i="60"/>
  <c r="EJ7" i="60"/>
  <c r="EI7" i="60"/>
  <c r="EF191" i="60"/>
  <c r="EJ62" i="60"/>
  <c r="EJ63" i="60"/>
  <c r="EO63" i="60" s="1"/>
  <c r="EI62" i="60"/>
  <c r="EL63" i="60"/>
  <c r="EI63" i="60"/>
  <c r="EJ38" i="60"/>
  <c r="EI38" i="60"/>
  <c r="EH209" i="60"/>
  <c r="EC198" i="60"/>
  <c r="EE171" i="60"/>
  <c r="EE172" i="60"/>
  <c r="ED171" i="60"/>
  <c r="ED172" i="60"/>
  <c r="ED198" i="60" s="1"/>
  <c r="EC171" i="60"/>
  <c r="EC31" i="60"/>
  <c r="EI170" i="60"/>
  <c r="EJ169" i="60"/>
  <c r="EH169" i="60"/>
  <c r="DV67" i="60"/>
  <c r="EC183" i="60"/>
  <c r="EL12" i="60"/>
  <c r="EJ12" i="60"/>
  <c r="EI12" i="60"/>
  <c r="EF172" i="60"/>
  <c r="DJ198" i="60"/>
  <c r="DJ197" i="60" s="1"/>
  <c r="DJ171" i="60"/>
  <c r="EG170" i="60"/>
  <c r="EG169" i="60" s="1"/>
  <c r="EC241" i="60"/>
  <c r="EN246" i="60"/>
  <c r="EM246" i="60"/>
  <c r="EF243" i="60"/>
  <c r="DC197" i="60"/>
  <c r="DK189" i="60"/>
  <c r="DN189" i="60"/>
  <c r="DN190" i="60"/>
  <c r="EG110" i="60"/>
  <c r="EG111" i="60" s="1"/>
  <c r="EA249" i="60" l="1"/>
  <c r="EJ31" i="60"/>
  <c r="EO31" i="60" s="1"/>
  <c r="EJ30" i="60"/>
  <c r="DN249" i="60"/>
  <c r="DM249" i="60"/>
  <c r="ED197" i="60"/>
  <c r="EC197" i="60"/>
  <c r="EK236" i="60"/>
  <c r="EF235" i="60"/>
  <c r="EJ196" i="60"/>
  <c r="EO196" i="60" s="1"/>
  <c r="EI196" i="60"/>
  <c r="EJ195" i="60"/>
  <c r="EL196" i="60"/>
  <c r="EH195" i="60"/>
  <c r="EI195" i="60"/>
  <c r="EH183" i="60"/>
  <c r="EJ171" i="60"/>
  <c r="EI171" i="60"/>
  <c r="EI172" i="60"/>
  <c r="EH171" i="60"/>
  <c r="EL172" i="60"/>
  <c r="EI216" i="60"/>
  <c r="EI215" i="60"/>
  <c r="EL216" i="60"/>
  <c r="EJ216" i="60"/>
  <c r="EJ215" i="60"/>
  <c r="DQ249" i="60"/>
  <c r="DR249" i="60"/>
  <c r="EI222" i="60"/>
  <c r="EH221" i="60"/>
  <c r="EI221" i="60"/>
  <c r="EJ222" i="60"/>
  <c r="EJ221" i="60"/>
  <c r="EE157" i="60"/>
  <c r="ED157" i="60"/>
  <c r="EC159" i="60"/>
  <c r="DN30" i="60"/>
  <c r="EI122" i="60"/>
  <c r="EI158" i="60" s="1"/>
  <c r="EI159" i="60" s="1"/>
  <c r="EH158" i="60"/>
  <c r="EL122" i="60"/>
  <c r="EJ121" i="60"/>
  <c r="EJ122" i="60"/>
  <c r="EI121" i="60"/>
  <c r="DL197" i="60"/>
  <c r="DN197" i="60"/>
  <c r="DM197" i="60"/>
  <c r="EO191" i="60"/>
  <c r="EO77" i="60"/>
  <c r="EJ110" i="60"/>
  <c r="EO110" i="60" s="1"/>
  <c r="EH188" i="60"/>
  <c r="DN188" i="60"/>
  <c r="DM188" i="60"/>
  <c r="DL187" i="60"/>
  <c r="EN65" i="60"/>
  <c r="EM65" i="60"/>
  <c r="EF67" i="60"/>
  <c r="EK67" i="60" s="1"/>
  <c r="EK43" i="60"/>
  <c r="EN148" i="60"/>
  <c r="EM148" i="60"/>
  <c r="EJ170" i="60"/>
  <c r="EE30" i="60"/>
  <c r="ED30" i="60"/>
  <c r="EE198" i="60"/>
  <c r="EN141" i="60"/>
  <c r="EM141" i="60"/>
  <c r="DA67" i="60"/>
  <c r="DA66" i="60"/>
  <c r="DN31" i="60"/>
  <c r="DI250" i="60"/>
  <c r="DN157" i="60"/>
  <c r="DM157" i="60"/>
  <c r="DL159" i="60"/>
  <c r="EI41" i="60"/>
  <c r="EJ41" i="60"/>
  <c r="EN178" i="60"/>
  <c r="EM178" i="60"/>
  <c r="EN61" i="60"/>
  <c r="EM61" i="60"/>
  <c r="DN198" i="60"/>
  <c r="EE249" i="60"/>
  <c r="ED249" i="60"/>
  <c r="DA249" i="60"/>
  <c r="DA250" i="60"/>
  <c r="CZ249" i="60"/>
  <c r="EI110" i="60"/>
  <c r="EK158" i="60"/>
  <c r="EF159" i="60"/>
  <c r="EJ224" i="60"/>
  <c r="EJ223" i="60"/>
  <c r="EI224" i="60"/>
  <c r="EH223" i="60"/>
  <c r="EJ227" i="60"/>
  <c r="EL228" i="60"/>
  <c r="EI227" i="60"/>
  <c r="EH227" i="60"/>
  <c r="EI228" i="60"/>
  <c r="EI91" i="60"/>
  <c r="EJ91" i="60"/>
  <c r="EB171" i="60"/>
  <c r="EB198" i="60"/>
  <c r="EB197" i="60" s="1"/>
  <c r="EG172" i="60"/>
  <c r="EN27" i="60"/>
  <c r="EM27" i="60"/>
  <c r="DI67" i="60"/>
  <c r="DI66" i="60"/>
  <c r="EK172" i="60"/>
  <c r="EF171" i="60"/>
  <c r="EF198" i="60"/>
  <c r="EJ19" i="60"/>
  <c r="EO19" i="60" s="1"/>
  <c r="EI18" i="60"/>
  <c r="EI19" i="60"/>
  <c r="EI31" i="60" s="1"/>
  <c r="EL19" i="60"/>
  <c r="EJ18" i="60"/>
  <c r="EI168" i="60"/>
  <c r="EJ168" i="60"/>
  <c r="EH167" i="60"/>
  <c r="EJ167" i="60"/>
  <c r="EN100" i="60"/>
  <c r="EM100" i="60"/>
  <c r="EJ49" i="60"/>
  <c r="EJ50" i="60"/>
  <c r="EO50" i="60" s="1"/>
  <c r="EI49" i="60"/>
  <c r="EL50" i="60"/>
  <c r="EI50" i="60"/>
  <c r="DM236" i="60"/>
  <c r="DM235" i="60"/>
  <c r="DN236" i="60"/>
  <c r="DL235" i="60"/>
  <c r="DN235" i="60"/>
  <c r="EJ10" i="60"/>
  <c r="EO10" i="60" s="1"/>
  <c r="EN63" i="60"/>
  <c r="EM63" i="60"/>
  <c r="EF31" i="60"/>
  <c r="EI30" i="60" s="1"/>
  <c r="EK10" i="60"/>
  <c r="EK31" i="60" s="1"/>
  <c r="EE250" i="60"/>
  <c r="EF111" i="60"/>
  <c r="EK110" i="60"/>
  <c r="EN10" i="60"/>
  <c r="EN93" i="60"/>
  <c r="EM93" i="60"/>
  <c r="EJ139" i="60"/>
  <c r="EI139" i="60"/>
  <c r="DL67" i="60"/>
  <c r="DN43" i="60"/>
  <c r="DN42" i="60"/>
  <c r="DM43" i="60"/>
  <c r="DM42" i="60"/>
  <c r="EH43" i="60"/>
  <c r="EN25" i="60"/>
  <c r="EN191" i="60" s="1"/>
  <c r="EL191" i="60"/>
  <c r="EM25" i="60"/>
  <c r="EF250" i="60"/>
  <c r="EN14" i="60"/>
  <c r="EM14" i="60"/>
  <c r="EN184" i="60"/>
  <c r="EM184" i="60"/>
  <c r="EJ234" i="60"/>
  <c r="EH233" i="60"/>
  <c r="EI233" i="60"/>
  <c r="EI234" i="60"/>
  <c r="EH236" i="60"/>
  <c r="EN242" i="60"/>
  <c r="EM242" i="60"/>
  <c r="EJ193" i="60"/>
  <c r="EJ194" i="60"/>
  <c r="EO194" i="60" s="1"/>
  <c r="EI193" i="60"/>
  <c r="EI194" i="60"/>
  <c r="EH193" i="60"/>
  <c r="EL194" i="60"/>
  <c r="EG228" i="60"/>
  <c r="DK227" i="60"/>
  <c r="DK250" i="60"/>
  <c r="DK249" i="60" s="1"/>
  <c r="EM23" i="60"/>
  <c r="EN23" i="60"/>
  <c r="EM191" i="60"/>
  <c r="EC67" i="60"/>
  <c r="EE43" i="60"/>
  <c r="EE67" i="60" s="1"/>
  <c r="EE42" i="60"/>
  <c r="ED43" i="60"/>
  <c r="ED42" i="60"/>
  <c r="EC215" i="60"/>
  <c r="EL110" i="60"/>
  <c r="EN77" i="60"/>
  <c r="EM77" i="60"/>
  <c r="EI109" i="60"/>
  <c r="EH111" i="60"/>
  <c r="EJ109" i="60"/>
  <c r="EJ9" i="60"/>
  <c r="EI9" i="60"/>
  <c r="DM250" i="60"/>
  <c r="DN250" i="60"/>
  <c r="EG215" i="60"/>
  <c r="DN228" i="60"/>
  <c r="EM248" i="60"/>
  <c r="EN248" i="60"/>
  <c r="EC235" i="60"/>
  <c r="ED236" i="60"/>
  <c r="ED250" i="60" s="1"/>
  <c r="EE235" i="60"/>
  <c r="ED235" i="60"/>
  <c r="EE236" i="60"/>
  <c r="EJ55" i="60"/>
  <c r="EO55" i="60" s="1"/>
  <c r="EI54" i="60"/>
  <c r="EI55" i="60"/>
  <c r="EL55" i="60"/>
  <c r="EJ54" i="60"/>
  <c r="EF227" i="60"/>
  <c r="EK228" i="60"/>
  <c r="EN59" i="60"/>
  <c r="EM59" i="60"/>
  <c r="EN19" i="60" l="1"/>
  <c r="EM19" i="60"/>
  <c r="EN194" i="60"/>
  <c r="EM194" i="60"/>
  <c r="EI236" i="60"/>
  <c r="EI250" i="60" s="1"/>
  <c r="EJ235" i="60"/>
  <c r="EL236" i="60"/>
  <c r="EI235" i="60"/>
  <c r="EH235" i="60"/>
  <c r="EM235" i="60" s="1"/>
  <c r="EJ236" i="60"/>
  <c r="EO236" i="60" s="1"/>
  <c r="EL31" i="60"/>
  <c r="EO216" i="60"/>
  <c r="EN196" i="60"/>
  <c r="EM196" i="60"/>
  <c r="EE197" i="60"/>
  <c r="EN55" i="60"/>
  <c r="EM55" i="60"/>
  <c r="ED67" i="60"/>
  <c r="ED66" i="60"/>
  <c r="EE66" i="60"/>
  <c r="EK250" i="60"/>
  <c r="EF249" i="60"/>
  <c r="EM10" i="60"/>
  <c r="EG198" i="60"/>
  <c r="EG197" i="60" s="1"/>
  <c r="EG171" i="60"/>
  <c r="EN228" i="60"/>
  <c r="EM228" i="60"/>
  <c r="EM122" i="60"/>
  <c r="EL158" i="60"/>
  <c r="EN122" i="60"/>
  <c r="EH250" i="60"/>
  <c r="EJ43" i="60"/>
  <c r="EO43" i="60" s="1"/>
  <c r="EI42" i="60"/>
  <c r="EI43" i="60"/>
  <c r="EI67" i="60" s="1"/>
  <c r="EH67" i="60"/>
  <c r="EL43" i="60"/>
  <c r="EJ42" i="60"/>
  <c r="EK198" i="60"/>
  <c r="EF197" i="60"/>
  <c r="EH159" i="60"/>
  <c r="EJ157" i="60"/>
  <c r="EI157" i="60"/>
  <c r="EH215" i="60"/>
  <c r="EM215" i="60" s="1"/>
  <c r="EN172" i="60"/>
  <c r="EM172" i="60"/>
  <c r="EM110" i="60"/>
  <c r="EN110" i="60"/>
  <c r="EG227" i="60"/>
  <c r="EG250" i="60"/>
  <c r="EG249" i="60" s="1"/>
  <c r="DM67" i="60"/>
  <c r="DM66" i="60"/>
  <c r="DN67" i="60"/>
  <c r="DN66" i="60"/>
  <c r="EN50" i="60"/>
  <c r="EM50" i="60"/>
  <c r="EM227" i="60"/>
  <c r="EJ228" i="60"/>
  <c r="EO228" i="60" s="1"/>
  <c r="EC249" i="60"/>
  <c r="EJ187" i="60"/>
  <c r="EH187" i="60"/>
  <c r="EJ188" i="60"/>
  <c r="EJ190" i="60" s="1"/>
  <c r="EO190" i="60" s="1"/>
  <c r="EI188" i="60"/>
  <c r="EI190" i="60" s="1"/>
  <c r="EI198" i="60" s="1"/>
  <c r="EH190" i="60"/>
  <c r="EJ158" i="60"/>
  <c r="EO122" i="60"/>
  <c r="EM216" i="60"/>
  <c r="EN216" i="60"/>
  <c r="EJ172" i="60"/>
  <c r="DL249" i="60"/>
  <c r="EO158" i="60" l="1"/>
  <c r="EJ159" i="60"/>
  <c r="EJ250" i="60"/>
  <c r="EO250" i="60" s="1"/>
  <c r="EH189" i="60"/>
  <c r="EL190" i="60"/>
  <c r="EJ189" i="60"/>
  <c r="EI189" i="60"/>
  <c r="EH198" i="60"/>
  <c r="EN43" i="60"/>
  <c r="EM43" i="60"/>
  <c r="EM158" i="60"/>
  <c r="EN158" i="60"/>
  <c r="EN31" i="60"/>
  <c r="EM31" i="60"/>
  <c r="EN236" i="60"/>
  <c r="EM236" i="60"/>
  <c r="EL250" i="60"/>
  <c r="EJ66" i="60"/>
  <c r="EJ67" i="60"/>
  <c r="EO67" i="60" s="1"/>
  <c r="EI66" i="60"/>
  <c r="EL67" i="60"/>
  <c r="EO172" i="60"/>
  <c r="EJ198" i="60"/>
  <c r="EO198" i="60" s="1"/>
  <c r="EI249" i="60"/>
  <c r="EJ249" i="60"/>
  <c r="EH249" i="60"/>
  <c r="EM249" i="60" s="1"/>
  <c r="EN67" i="60" l="1"/>
  <c r="EM67" i="60"/>
  <c r="EJ197" i="60"/>
  <c r="EI197" i="60"/>
  <c r="EH197" i="60"/>
  <c r="EM250" i="60"/>
  <c r="EN250" i="60"/>
  <c r="EM190" i="60"/>
  <c r="EN190" i="60"/>
  <c r="EL198" i="60"/>
  <c r="EN198" i="60" l="1"/>
  <c r="EM198" i="60"/>
  <c r="BO100" i="60" l="1"/>
  <c r="BO98" i="60"/>
  <c r="BO93" i="60"/>
  <c r="BO90" i="60"/>
  <c r="BO86" i="60"/>
  <c r="BO83" i="60"/>
  <c r="BO77" i="60"/>
  <c r="BK100" i="60"/>
  <c r="BK98" i="60"/>
  <c r="BK93" i="60"/>
  <c r="BK91" i="60" s="1"/>
  <c r="BK90" i="60"/>
  <c r="BK86" i="60"/>
  <c r="BK83" i="60"/>
  <c r="BK77" i="60"/>
  <c r="BG98" i="60"/>
  <c r="BG93" i="60"/>
  <c r="BG90" i="60"/>
  <c r="BG86" i="60"/>
  <c r="BG83" i="60"/>
  <c r="BG77" i="60"/>
  <c r="BG110" i="60" s="1"/>
  <c r="BG91" i="60" l="1"/>
  <c r="BO91" i="60"/>
  <c r="BK110" i="60"/>
  <c r="BO110" i="60"/>
  <c r="BF178" i="60"/>
  <c r="CS144" i="60"/>
  <c r="CI102" i="60"/>
  <c r="BR102" i="60"/>
  <c r="CS96" i="60"/>
  <c r="CD220" i="60"/>
  <c r="BZ220" i="60"/>
  <c r="CD177" i="60"/>
  <c r="BZ177" i="60"/>
  <c r="BM178" i="60"/>
  <c r="BI178" i="60"/>
  <c r="BM177" i="60"/>
  <c r="BI177" i="60"/>
  <c r="CE129" i="60"/>
  <c r="CC129" i="60"/>
  <c r="CB129" i="60"/>
  <c r="CA129" i="60"/>
  <c r="BY129" i="60"/>
  <c r="BX129" i="60"/>
  <c r="BW129" i="60"/>
  <c r="CD127" i="60"/>
  <c r="CA127" i="60"/>
  <c r="BZ127" i="60"/>
  <c r="BW127" i="60"/>
  <c r="CD126" i="60"/>
  <c r="BZ126" i="60"/>
  <c r="CD125" i="60"/>
  <c r="BZ125" i="60"/>
  <c r="BP129" i="60"/>
  <c r="BN129" i="60"/>
  <c r="BL129" i="60"/>
  <c r="BJ129" i="60"/>
  <c r="BH129" i="60"/>
  <c r="BF129" i="60"/>
  <c r="BM127" i="60"/>
  <c r="BI127" i="60"/>
  <c r="BM126" i="60"/>
  <c r="BI126" i="60"/>
  <c r="BM125" i="60"/>
  <c r="BI125" i="60"/>
  <c r="BM124" i="60"/>
  <c r="BI124" i="60"/>
  <c r="BM123" i="60"/>
  <c r="BI123" i="60"/>
  <c r="CD81" i="60"/>
  <c r="BZ81" i="60"/>
  <c r="CD80" i="60"/>
  <c r="BZ80" i="60"/>
  <c r="BM81" i="60"/>
  <c r="BI81" i="60"/>
  <c r="BM80" i="60"/>
  <c r="BI80" i="60"/>
  <c r="BM79" i="60"/>
  <c r="BI79" i="60"/>
  <c r="BM78" i="60"/>
  <c r="BI78" i="60"/>
  <c r="CI127" i="60" l="1"/>
  <c r="BZ129" i="60"/>
  <c r="BM129" i="60"/>
  <c r="BI129" i="60"/>
  <c r="BZ128" i="60"/>
  <c r="CD129" i="60"/>
  <c r="BM128" i="60"/>
  <c r="BI128" i="60"/>
  <c r="CD128" i="60"/>
  <c r="AD48" i="60" l="1"/>
  <c r="AD47" i="60"/>
  <c r="AD46" i="60"/>
  <c r="AD44" i="60"/>
  <c r="AD50" i="60" s="1"/>
  <c r="CD232" i="60" l="1"/>
  <c r="BZ232" i="60"/>
  <c r="CD230" i="60"/>
  <c r="BZ230" i="60"/>
  <c r="BM232" i="60"/>
  <c r="BI232" i="60"/>
  <c r="BM230" i="60"/>
  <c r="BI230" i="60"/>
  <c r="CE184" i="60"/>
  <c r="CC184" i="60"/>
  <c r="CB184" i="60"/>
  <c r="CA184" i="60"/>
  <c r="BY184" i="60"/>
  <c r="BX184" i="60"/>
  <c r="BZ183" i="60" s="1"/>
  <c r="BW184" i="60"/>
  <c r="BP184" i="60"/>
  <c r="BN184" i="60"/>
  <c r="BL184" i="60"/>
  <c r="BM184" i="60" s="1"/>
  <c r="BJ184" i="60"/>
  <c r="BI184" i="60"/>
  <c r="BF184" i="60"/>
  <c r="BM182" i="60"/>
  <c r="BI182" i="60"/>
  <c r="BM180" i="60"/>
  <c r="BI180" i="60"/>
  <c r="CE141" i="60"/>
  <c r="CC141" i="60"/>
  <c r="CB141" i="60"/>
  <c r="CA141" i="60"/>
  <c r="BY141" i="60"/>
  <c r="BX141" i="60"/>
  <c r="BW141" i="60"/>
  <c r="BW139" i="60" s="1"/>
  <c r="CE138" i="60"/>
  <c r="CC138" i="60"/>
  <c r="CB138" i="60"/>
  <c r="CA138" i="60"/>
  <c r="BY138" i="60"/>
  <c r="BZ138" i="60" s="1"/>
  <c r="BX138" i="60"/>
  <c r="BW138" i="60"/>
  <c r="CD135" i="60"/>
  <c r="BZ135" i="60"/>
  <c r="CE134" i="60"/>
  <c r="CC134" i="60"/>
  <c r="CB134" i="60"/>
  <c r="CA134" i="60"/>
  <c r="BY134" i="60"/>
  <c r="BX134" i="60"/>
  <c r="BW134" i="60"/>
  <c r="CD133" i="60"/>
  <c r="BZ133" i="60"/>
  <c r="CD132" i="60"/>
  <c r="BZ132" i="60"/>
  <c r="CE131" i="60"/>
  <c r="CC131" i="60"/>
  <c r="CD131" i="60" s="1"/>
  <c r="CB131" i="60"/>
  <c r="CA131" i="60"/>
  <c r="BY131" i="60"/>
  <c r="BZ131" i="60" s="1"/>
  <c r="BX131" i="60"/>
  <c r="BW131" i="60"/>
  <c r="CD130" i="60"/>
  <c r="BZ130" i="60"/>
  <c r="BP141" i="60"/>
  <c r="BN141" i="60"/>
  <c r="BL141" i="60"/>
  <c r="BJ141" i="60"/>
  <c r="BJ139" i="60" s="1"/>
  <c r="BH141" i="60"/>
  <c r="BF141" i="60"/>
  <c r="BP138" i="60"/>
  <c r="BN138" i="60"/>
  <c r="BN139" i="60" s="1"/>
  <c r="BL138" i="60"/>
  <c r="BJ138" i="60"/>
  <c r="BH138" i="60"/>
  <c r="BF138" i="60"/>
  <c r="BM135" i="60"/>
  <c r="BI135" i="60"/>
  <c r="BP134" i="60"/>
  <c r="BN134" i="60"/>
  <c r="BL134" i="60"/>
  <c r="BJ134" i="60"/>
  <c r="BH134" i="60"/>
  <c r="BF134" i="60"/>
  <c r="BM133" i="60"/>
  <c r="BI133" i="60"/>
  <c r="BM132" i="60"/>
  <c r="BI132" i="60"/>
  <c r="BP131" i="60"/>
  <c r="BN131" i="60"/>
  <c r="BL131" i="60"/>
  <c r="BJ131" i="60"/>
  <c r="BH131" i="60"/>
  <c r="BI131" i="60" s="1"/>
  <c r="BF131" i="60"/>
  <c r="BM130" i="60"/>
  <c r="BI130" i="60"/>
  <c r="CE93" i="60"/>
  <c r="CC93" i="60"/>
  <c r="CB93" i="60"/>
  <c r="CA93" i="60"/>
  <c r="BY93" i="60"/>
  <c r="BX93" i="60"/>
  <c r="BW93" i="60"/>
  <c r="CE90" i="60"/>
  <c r="CC90" i="60"/>
  <c r="CB90" i="60"/>
  <c r="CA90" i="60"/>
  <c r="BY90" i="60"/>
  <c r="BZ90" i="60" s="1"/>
  <c r="BX90" i="60"/>
  <c r="BW90" i="60"/>
  <c r="CD89" i="60"/>
  <c r="BZ89" i="60"/>
  <c r="CD87" i="60"/>
  <c r="BZ87" i="60"/>
  <c r="CE86" i="60"/>
  <c r="CC86" i="60"/>
  <c r="CD86" i="60" s="1"/>
  <c r="CB86" i="60"/>
  <c r="CA86" i="60"/>
  <c r="BY86" i="60"/>
  <c r="BX86" i="60"/>
  <c r="BW86" i="60"/>
  <c r="CD85" i="60"/>
  <c r="BZ85" i="60"/>
  <c r="CD84" i="60"/>
  <c r="BZ84" i="60"/>
  <c r="CE83" i="60"/>
  <c r="CC83" i="60"/>
  <c r="CD83" i="60" s="1"/>
  <c r="CB83" i="60"/>
  <c r="CA83" i="60"/>
  <c r="BY83" i="60"/>
  <c r="BZ83" i="60" s="1"/>
  <c r="BX83" i="60"/>
  <c r="BW83" i="60"/>
  <c r="CD82" i="60"/>
  <c r="BZ82" i="60"/>
  <c r="BP93" i="60"/>
  <c r="BN93" i="60"/>
  <c r="BN91" i="60" s="1"/>
  <c r="BL93" i="60"/>
  <c r="BJ93" i="60"/>
  <c r="BH93" i="60"/>
  <c r="BI92" i="60" s="1"/>
  <c r="BF93" i="60"/>
  <c r="BP90" i="60"/>
  <c r="BN90" i="60"/>
  <c r="BL90" i="60"/>
  <c r="BM90" i="60" s="1"/>
  <c r="BJ90" i="60"/>
  <c r="BH90" i="60"/>
  <c r="BI90" i="60" s="1"/>
  <c r="BF90" i="60"/>
  <c r="BM89" i="60"/>
  <c r="BI89" i="60"/>
  <c r="BM87" i="60"/>
  <c r="BI87" i="60"/>
  <c r="BP86" i="60"/>
  <c r="BN86" i="60"/>
  <c r="BL86" i="60"/>
  <c r="BJ86" i="60"/>
  <c r="BH86" i="60"/>
  <c r="BF86" i="60"/>
  <c r="BM85" i="60"/>
  <c r="BI85" i="60"/>
  <c r="BM84" i="60"/>
  <c r="BI84" i="60"/>
  <c r="BP83" i="60"/>
  <c r="BN83" i="60"/>
  <c r="BL83" i="60"/>
  <c r="BM83" i="60" s="1"/>
  <c r="BJ83" i="60"/>
  <c r="BH83" i="60"/>
  <c r="BI83" i="60" s="1"/>
  <c r="BF83" i="60"/>
  <c r="BM82" i="60"/>
  <c r="BI82" i="60"/>
  <c r="BZ93" i="60" l="1"/>
  <c r="BM131" i="60"/>
  <c r="BF139" i="60"/>
  <c r="BM183" i="60"/>
  <c r="BL91" i="60"/>
  <c r="CA91" i="60"/>
  <c r="CB139" i="60"/>
  <c r="CD184" i="60"/>
  <c r="BW91" i="60"/>
  <c r="CB91" i="60"/>
  <c r="BZ184" i="60"/>
  <c r="CD90" i="60"/>
  <c r="CD138" i="60"/>
  <c r="CE139" i="60"/>
  <c r="BI183" i="60"/>
  <c r="CD183" i="60"/>
  <c r="BJ91" i="60"/>
  <c r="CE91" i="60"/>
  <c r="CA139" i="60"/>
  <c r="BZ140" i="60"/>
  <c r="BP139" i="60"/>
  <c r="BI140" i="60"/>
  <c r="BL139" i="60"/>
  <c r="BM139" i="60" s="1"/>
  <c r="BM138" i="60"/>
  <c r="BH139" i="60"/>
  <c r="BI138" i="60"/>
  <c r="BP91" i="60"/>
  <c r="BH91" i="60"/>
  <c r="BI91" i="60" s="1"/>
  <c r="BM134" i="60"/>
  <c r="CD134" i="60"/>
  <c r="BI134" i="60"/>
  <c r="BZ134" i="60"/>
  <c r="CD141" i="60"/>
  <c r="BZ141" i="60"/>
  <c r="BM86" i="60"/>
  <c r="BI86" i="60"/>
  <c r="BF91" i="60"/>
  <c r="BZ86" i="60"/>
  <c r="BZ92" i="60"/>
  <c r="CD93" i="60"/>
  <c r="BF183" i="60"/>
  <c r="BX139" i="60"/>
  <c r="BY139" i="60"/>
  <c r="BZ139" i="60" s="1"/>
  <c r="CC139" i="60"/>
  <c r="CD139" i="60" s="1"/>
  <c r="CD140" i="60"/>
  <c r="BM140" i="60"/>
  <c r="BI141" i="60"/>
  <c r="BM141" i="60"/>
  <c r="BI139" i="60"/>
  <c r="BX91" i="60"/>
  <c r="BY91" i="60"/>
  <c r="CC91" i="60"/>
  <c r="CD91" i="60" s="1"/>
  <c r="CD92" i="60"/>
  <c r="BM91" i="60"/>
  <c r="BM92" i="60"/>
  <c r="BI93" i="60"/>
  <c r="BM93" i="60"/>
  <c r="BZ91" i="60" l="1"/>
  <c r="AI129" i="60" l="1"/>
  <c r="AI184" i="60" l="1"/>
  <c r="AI183" i="60" s="1"/>
  <c r="AI141" i="60"/>
  <c r="AI138" i="60"/>
  <c r="AI134" i="60"/>
  <c r="AI131" i="60"/>
  <c r="AI93" i="60"/>
  <c r="AI90" i="60"/>
  <c r="AI86" i="60"/>
  <c r="AI83" i="60"/>
  <c r="AI91" i="60" l="1"/>
  <c r="AI139" i="60"/>
  <c r="CI73" i="60"/>
  <c r="CJ73" i="60"/>
  <c r="CK73" i="60"/>
  <c r="CI74" i="60"/>
  <c r="CJ74" i="60"/>
  <c r="CK74" i="60"/>
  <c r="CC168" i="60"/>
  <c r="CB168" i="60"/>
  <c r="BY168" i="60"/>
  <c r="BX168" i="60"/>
  <c r="BI115" i="60"/>
  <c r="BM115" i="60"/>
  <c r="BI116" i="60"/>
  <c r="BM116" i="60"/>
  <c r="BI117" i="60"/>
  <c r="BM117" i="60"/>
  <c r="BI118" i="60"/>
  <c r="BM118" i="60"/>
  <c r="BI119" i="60"/>
  <c r="BM119" i="60"/>
  <c r="BF120" i="60"/>
  <c r="BF122" i="60" s="1"/>
  <c r="BH120" i="60"/>
  <c r="BJ120" i="60"/>
  <c r="BJ122" i="60" s="1"/>
  <c r="BL120" i="60"/>
  <c r="BL122" i="60" s="1"/>
  <c r="BN120" i="60"/>
  <c r="BN122" i="60" s="1"/>
  <c r="BP120" i="60"/>
  <c r="BP122" i="60" s="1"/>
  <c r="CE120" i="60"/>
  <c r="CE122" i="60" s="1"/>
  <c r="CC120" i="60"/>
  <c r="CC122" i="60" s="1"/>
  <c r="CB120" i="60"/>
  <c r="CB122" i="60" s="1"/>
  <c r="CA120" i="60"/>
  <c r="CA122" i="60" s="1"/>
  <c r="BY120" i="60"/>
  <c r="BY122" i="60" s="1"/>
  <c r="BX120" i="60"/>
  <c r="BX122" i="60" s="1"/>
  <c r="BW120" i="60"/>
  <c r="BW122" i="60" s="1"/>
  <c r="CD119" i="60"/>
  <c r="BZ119" i="60"/>
  <c r="CD118" i="60"/>
  <c r="BZ118" i="60"/>
  <c r="CD117" i="60"/>
  <c r="BZ117" i="60"/>
  <c r="CD116" i="60"/>
  <c r="BZ116" i="60"/>
  <c r="CD115" i="60"/>
  <c r="BZ115" i="60"/>
  <c r="CE77" i="60"/>
  <c r="CC77" i="60"/>
  <c r="CD77" i="60" s="1"/>
  <c r="CB77" i="60"/>
  <c r="CA77" i="60"/>
  <c r="BY77" i="60"/>
  <c r="BX77" i="60"/>
  <c r="BZ76" i="60" s="1"/>
  <c r="BW77" i="60"/>
  <c r="CD75" i="60"/>
  <c r="BZ75" i="60"/>
  <c r="CD72" i="60"/>
  <c r="BZ72" i="60"/>
  <c r="BP77" i="60"/>
  <c r="BN77" i="60"/>
  <c r="BM77" i="60"/>
  <c r="BL77" i="60"/>
  <c r="BJ77" i="60"/>
  <c r="BH77" i="60"/>
  <c r="BF77" i="60"/>
  <c r="BM76" i="60"/>
  <c r="BM75" i="60"/>
  <c r="BI75" i="60"/>
  <c r="BM72" i="60"/>
  <c r="BI72" i="60"/>
  <c r="BM121" i="60" l="1"/>
  <c r="BM122" i="60"/>
  <c r="BM120" i="60"/>
  <c r="BI120" i="60"/>
  <c r="BI77" i="60"/>
  <c r="BH110" i="60"/>
  <c r="BZ77" i="60"/>
  <c r="CD168" i="60"/>
  <c r="BH122" i="60"/>
  <c r="BI121" i="60" s="1"/>
  <c r="BZ168" i="60"/>
  <c r="CM73" i="60"/>
  <c r="CL74" i="60"/>
  <c r="BI122" i="60"/>
  <c r="BI76" i="60"/>
  <c r="CL73" i="60"/>
  <c r="CM74" i="60"/>
  <c r="CD122" i="60"/>
  <c r="CD121" i="60"/>
  <c r="BZ122" i="60"/>
  <c r="BZ121" i="60"/>
  <c r="CD76" i="60"/>
  <c r="CE214" i="60"/>
  <c r="CE216" i="60" s="1"/>
  <c r="CC214" i="60"/>
  <c r="CD214" i="60" s="1"/>
  <c r="CB214" i="60"/>
  <c r="CB216" i="60" s="1"/>
  <c r="CA214" i="60"/>
  <c r="CA216" i="60" s="1"/>
  <c r="BY214" i="60"/>
  <c r="BY216" i="60" s="1"/>
  <c r="BX214" i="60"/>
  <c r="BX216" i="60" s="1"/>
  <c r="BW214" i="60"/>
  <c r="BW216" i="60" s="1"/>
  <c r="CD212" i="60"/>
  <c r="BZ212" i="60"/>
  <c r="CD210" i="60"/>
  <c r="BZ210" i="60"/>
  <c r="CD208" i="60"/>
  <c r="BZ208" i="60"/>
  <c r="CD206" i="60"/>
  <c r="BZ206" i="60"/>
  <c r="CD204" i="60"/>
  <c r="BZ204" i="60"/>
  <c r="BP214" i="60"/>
  <c r="BP216" i="60" s="1"/>
  <c r="BN214" i="60"/>
  <c r="BN216" i="60" s="1"/>
  <c r="BL214" i="60"/>
  <c r="BM214" i="60" s="1"/>
  <c r="BJ214" i="60"/>
  <c r="BJ216" i="60" s="1"/>
  <c r="BH214" i="60"/>
  <c r="BH216" i="60" s="1"/>
  <c r="BF214" i="60"/>
  <c r="BF216" i="60" s="1"/>
  <c r="BM212" i="60"/>
  <c r="BI212" i="60"/>
  <c r="BM210" i="60"/>
  <c r="BI210" i="60"/>
  <c r="BM208" i="60"/>
  <c r="BI208" i="60"/>
  <c r="BM206" i="60"/>
  <c r="BI206" i="60"/>
  <c r="BM204" i="60"/>
  <c r="BI204" i="60"/>
  <c r="BT74" i="60"/>
  <c r="BS74" i="60"/>
  <c r="BR74" i="60"/>
  <c r="CN74" i="60" s="1"/>
  <c r="BT73" i="60"/>
  <c r="BS73" i="60"/>
  <c r="BR73" i="60"/>
  <c r="CN73" i="60" s="1"/>
  <c r="AI120" i="60"/>
  <c r="AI122" i="60" s="1"/>
  <c r="AI77" i="60"/>
  <c r="CC216" i="60" l="1"/>
  <c r="BI215" i="60"/>
  <c r="BZ214" i="60"/>
  <c r="BZ216" i="60"/>
  <c r="BI214" i="60"/>
  <c r="CD216" i="60"/>
  <c r="BL216" i="60"/>
  <c r="BM215" i="60" s="1"/>
  <c r="BU73" i="60"/>
  <c r="BU74" i="60"/>
  <c r="CD215" i="60"/>
  <c r="BZ215" i="60"/>
  <c r="BI216" i="60"/>
  <c r="BM216" i="60" l="1"/>
  <c r="CD156" i="60" l="1"/>
  <c r="BZ156" i="60"/>
  <c r="BM156" i="60"/>
  <c r="BI156" i="60"/>
  <c r="CD108" i="60"/>
  <c r="BZ108" i="60"/>
  <c r="BM108" i="60"/>
  <c r="BI108" i="60"/>
  <c r="BP25" i="60" l="1"/>
  <c r="BP191" i="60" s="1"/>
  <c r="CD244" i="60"/>
  <c r="BZ244" i="60"/>
  <c r="CD243" i="60"/>
  <c r="BZ243" i="60"/>
  <c r="BM244" i="60"/>
  <c r="BI244" i="60"/>
  <c r="BM243" i="60"/>
  <c r="BI243" i="60"/>
  <c r="CD192" i="60"/>
  <c r="BZ192" i="60"/>
  <c r="BM192" i="60"/>
  <c r="BI192" i="60"/>
  <c r="BM191" i="60"/>
  <c r="BI191" i="60"/>
  <c r="CD150" i="60"/>
  <c r="BZ150" i="60"/>
  <c r="BM150" i="60"/>
  <c r="BI150" i="60"/>
  <c r="CD102" i="60"/>
  <c r="BZ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39" i="60" s="1"/>
  <c r="AH146" i="60"/>
  <c r="AH98" i="60"/>
  <c r="AH93" i="60"/>
  <c r="AH90" i="60"/>
  <c r="AH86" i="60"/>
  <c r="AH83" i="60"/>
  <c r="AH77" i="60"/>
  <c r="AH110" i="60" s="1"/>
  <c r="AH71" i="60"/>
  <c r="AH91" i="60" l="1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E177" i="60" l="1"/>
  <c r="AE120" i="60" l="1"/>
  <c r="AE122" i="60" s="1"/>
  <c r="AE77" i="60"/>
  <c r="AE224" i="60" l="1"/>
  <c r="AE129" i="60"/>
  <c r="AE184" i="60" l="1"/>
  <c r="AE141" i="60"/>
  <c r="AE138" i="60"/>
  <c r="AE134" i="60"/>
  <c r="AE131" i="60"/>
  <c r="AE93" i="60"/>
  <c r="AE90" i="60"/>
  <c r="AE86" i="60"/>
  <c r="AE83" i="60"/>
  <c r="AE91" i="60" l="1"/>
  <c r="AE139" i="60"/>
  <c r="AH264" i="60"/>
  <c r="AH259" i="60"/>
  <c r="AH257" i="60"/>
  <c r="AH255" i="60"/>
  <c r="AH202" i="60"/>
  <c r="AH162" i="60"/>
  <c r="AH41" i="60"/>
  <c r="AH114" i="60"/>
  <c r="AH35" i="60" s="1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228" i="60" s="1"/>
  <c r="AH227" i="60" s="1"/>
  <c r="AH40" i="60"/>
  <c r="AH212" i="60" s="1"/>
  <c r="AH214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172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10" i="60"/>
  <c r="Z8" i="60"/>
  <c r="Z170" i="60" s="1"/>
  <c r="Z7" i="60"/>
  <c r="Z168" i="60" s="1"/>
  <c r="Z6" i="60"/>
  <c r="Z166" i="60" s="1"/>
  <c r="Z5" i="60"/>
  <c r="Z164" i="60" s="1"/>
  <c r="AH216" i="60" l="1"/>
  <c r="Z241" i="60"/>
  <c r="AD268" i="60"/>
  <c r="AH172" i="60"/>
  <c r="Z172" i="60"/>
  <c r="Z218" i="60"/>
  <c r="Z228" i="60" s="1"/>
  <c r="Z227" i="60" s="1"/>
  <c r="AM44" i="60"/>
  <c r="Z122" i="60"/>
  <c r="Z43" i="60" s="1"/>
  <c r="Z139" i="60"/>
  <c r="AD198" i="60"/>
  <c r="AD171" i="60"/>
  <c r="AD271" i="60"/>
  <c r="AD204" i="60"/>
  <c r="AH268" i="60"/>
  <c r="AH241" i="60"/>
  <c r="AH198" i="60"/>
  <c r="Z19" i="60"/>
  <c r="Z16" i="60" s="1"/>
  <c r="Z181" i="60" s="1"/>
  <c r="Z110" i="60"/>
  <c r="AD213" i="60"/>
  <c r="AD216" i="60"/>
  <c r="AD215" i="60" s="1"/>
  <c r="AH235" i="60"/>
  <c r="AD16" i="60"/>
  <c r="AD181" i="60" s="1"/>
  <c r="AD235" i="60"/>
  <c r="AD250" i="60"/>
  <c r="Z55" i="60"/>
  <c r="Z235" i="60" s="1"/>
  <c r="Z31" i="60"/>
  <c r="AH250" i="60"/>
  <c r="AH271" i="60"/>
  <c r="AD267" i="60"/>
  <c r="AH16" i="60"/>
  <c r="AH181" i="60" s="1"/>
  <c r="AD31" i="60"/>
  <c r="AD197" i="60" s="1"/>
  <c r="AH267" i="60"/>
  <c r="AH253" i="60"/>
  <c r="AH10" i="60"/>
  <c r="AH31" i="60" s="1"/>
  <c r="AH197" i="60" s="1"/>
  <c r="AH272" i="60"/>
  <c r="AH261" i="60"/>
  <c r="AD67" i="60"/>
  <c r="AD272" i="60"/>
  <c r="Z214" i="60"/>
  <c r="Z267" i="60"/>
  <c r="Z198" i="60"/>
  <c r="Z171" i="60"/>
  <c r="Z266" i="60"/>
  <c r="Z229" i="60"/>
  <c r="Z183" i="60"/>
  <c r="Z91" i="60"/>
  <c r="Z204" i="60"/>
  <c r="Z272" i="60" s="1"/>
  <c r="AH171" i="60" l="1"/>
  <c r="Z158" i="60"/>
  <c r="AD249" i="60"/>
  <c r="Z197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AA184" i="60" l="1"/>
  <c r="AA120" i="60" l="1"/>
  <c r="AA122" i="60" s="1"/>
  <c r="AA77" i="60"/>
  <c r="AA141" i="60" l="1"/>
  <c r="AA138" i="60"/>
  <c r="AA134" i="60"/>
  <c r="AA131" i="60"/>
  <c r="AA93" i="60"/>
  <c r="AA90" i="60"/>
  <c r="AA86" i="60"/>
  <c r="AA83" i="60"/>
  <c r="AA91" i="60" l="1"/>
  <c r="AA110" i="60"/>
  <c r="AA139" i="60"/>
  <c r="O243" i="60" l="1"/>
  <c r="O232" i="60"/>
  <c r="O231" i="60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158" i="60" s="1"/>
  <c r="O98" i="60"/>
  <c r="O93" i="60"/>
  <c r="O90" i="60"/>
  <c r="O86" i="60"/>
  <c r="O83" i="60"/>
  <c r="O77" i="60"/>
  <c r="O91" i="60" l="1"/>
  <c r="O110" i="60"/>
  <c r="AF100" i="60"/>
  <c r="AB100" i="60"/>
  <c r="Q100" i="60"/>
  <c r="P232" i="60" l="1"/>
  <c r="AB155" i="60" l="1"/>
  <c r="P120" i="60" l="1"/>
  <c r="P135" i="60"/>
  <c r="P243" i="60" l="1"/>
  <c r="P231" i="60" l="1"/>
  <c r="P184" i="60"/>
  <c r="P183" i="60" s="1"/>
  <c r="P138" i="60"/>
  <c r="P139" i="60" s="1"/>
  <c r="P134" i="60"/>
  <c r="P131" i="60"/>
  <c r="P93" i="60"/>
  <c r="P90" i="60"/>
  <c r="P91" i="60" s="1"/>
  <c r="P86" i="60"/>
  <c r="P83" i="60"/>
  <c r="AC217" i="60" l="1"/>
  <c r="AG217" i="60"/>
  <c r="AA129" i="60"/>
  <c r="P177" i="60"/>
  <c r="P129" i="60"/>
  <c r="P122" i="60" l="1"/>
  <c r="P7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58" i="60" s="1"/>
  <c r="K100" i="60"/>
  <c r="K98" i="60"/>
  <c r="K93" i="60"/>
  <c r="K90" i="60"/>
  <c r="K86" i="60"/>
  <c r="K83" i="60"/>
  <c r="K77" i="60"/>
  <c r="AI55" i="60" l="1"/>
  <c r="AI229" i="60"/>
  <c r="AI228" i="60"/>
  <c r="K139" i="60"/>
  <c r="AI214" i="60"/>
  <c r="AI216" i="60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L129" i="60" l="1"/>
  <c r="L243" i="60" l="1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L120" i="60"/>
  <c r="L122" i="60" s="1"/>
  <c r="L77" i="60"/>
  <c r="M76" i="60" l="1"/>
  <c r="M77" i="60"/>
  <c r="AJ120" i="60"/>
  <c r="AI43" i="60"/>
  <c r="AI215" i="60" s="1"/>
  <c r="AF120" i="60"/>
  <c r="AB120" i="60"/>
  <c r="L141" i="60" l="1"/>
  <c r="L138" i="60"/>
  <c r="L134" i="60"/>
  <c r="L131" i="60"/>
  <c r="L93" i="60"/>
  <c r="L90" i="60"/>
  <c r="L86" i="60"/>
  <c r="L83" i="60"/>
  <c r="L139" i="60" l="1"/>
  <c r="L91" i="60"/>
  <c r="L7" i="60"/>
  <c r="L168" i="60" s="1"/>
  <c r="H212" i="60"/>
  <c r="CK208" i="60"/>
  <c r="CJ208" i="60"/>
  <c r="CH208" i="60"/>
  <c r="BT208" i="60"/>
  <c r="BS208" i="60"/>
  <c r="CO208" i="60" s="1"/>
  <c r="BQ208" i="60"/>
  <c r="CK210" i="60"/>
  <c r="CJ210" i="60"/>
  <c r="CI210" i="60"/>
  <c r="CH210" i="60"/>
  <c r="BT210" i="60"/>
  <c r="BS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H172" i="60"/>
  <c r="G172" i="60"/>
  <c r="BV208" i="60" l="1"/>
  <c r="CO210" i="60"/>
  <c r="BV210" i="60"/>
  <c r="CM208" i="60"/>
  <c r="CN210" i="60"/>
  <c r="CM210" i="60"/>
  <c r="CP208" i="60"/>
  <c r="BU210" i="60"/>
  <c r="CL210" i="60"/>
  <c r="CP210" i="60"/>
  <c r="CR207" i="60" l="1"/>
  <c r="CR208" i="60"/>
  <c r="CR210" i="60"/>
  <c r="CQ210" i="60"/>
  <c r="CR209" i="60"/>
  <c r="L38" i="60" l="1"/>
  <c r="L208" i="60" s="1"/>
  <c r="F38" i="60"/>
  <c r="F208" i="60" s="1"/>
  <c r="F39" i="60"/>
  <c r="K40" i="60"/>
  <c r="K212" i="60" s="1"/>
  <c r="CG38" i="60"/>
  <c r="CF38" i="60"/>
  <c r="CE38" i="60"/>
  <c r="CE208" i="60" s="1"/>
  <c r="CC38" i="60"/>
  <c r="CB38" i="60"/>
  <c r="CA38" i="60"/>
  <c r="CA208" i="60" s="1"/>
  <c r="BY38" i="60"/>
  <c r="BX38" i="60"/>
  <c r="BW38" i="60"/>
  <c r="BW208" i="60" s="1"/>
  <c r="BP38" i="60"/>
  <c r="BP207" i="60" s="1"/>
  <c r="BO38" i="60"/>
  <c r="BO207" i="60" s="1"/>
  <c r="BN38" i="60"/>
  <c r="BN208" i="60" s="1"/>
  <c r="BL38" i="60"/>
  <c r="BL207" i="60" s="1"/>
  <c r="BK38" i="60"/>
  <c r="BK207" i="60" s="1"/>
  <c r="BJ38" i="60"/>
  <c r="BJ208" i="60" s="1"/>
  <c r="BH38" i="60"/>
  <c r="BH207" i="60" s="1"/>
  <c r="BG38" i="60"/>
  <c r="BG207" i="60" s="1"/>
  <c r="BF38" i="60"/>
  <c r="BF208" i="60" s="1"/>
  <c r="AL38" i="60"/>
  <c r="AL208" i="60" s="1"/>
  <c r="AG38" i="60"/>
  <c r="AG208" i="60" s="1"/>
  <c r="AE38" i="60"/>
  <c r="AE208" i="60" s="1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H208" i="60" s="1"/>
  <c r="G38" i="60"/>
  <c r="CG39" i="60"/>
  <c r="CF39" i="60"/>
  <c r="CE39" i="60"/>
  <c r="CE209" i="60" s="1"/>
  <c r="CC39" i="60"/>
  <c r="CB39" i="60"/>
  <c r="CA39" i="60"/>
  <c r="CA209" i="60" s="1"/>
  <c r="BY39" i="60"/>
  <c r="BX39" i="60"/>
  <c r="BW39" i="60"/>
  <c r="BW209" i="60" s="1"/>
  <c r="BP39" i="60"/>
  <c r="BP209" i="60" s="1"/>
  <c r="BO39" i="60"/>
  <c r="BO209" i="60" s="1"/>
  <c r="BN39" i="60"/>
  <c r="BN209" i="60" s="1"/>
  <c r="BL39" i="60"/>
  <c r="BL209" i="60" s="1"/>
  <c r="BK39" i="60"/>
  <c r="BK209" i="60" s="1"/>
  <c r="BJ39" i="60"/>
  <c r="BJ209" i="60" s="1"/>
  <c r="BH39" i="60"/>
  <c r="BH209" i="60" s="1"/>
  <c r="BG39" i="60"/>
  <c r="BG209" i="60" s="1"/>
  <c r="BF39" i="60"/>
  <c r="BF209" i="60" s="1"/>
  <c r="AL39" i="60"/>
  <c r="AL210" i="60" s="1"/>
  <c r="AG39" i="60"/>
  <c r="AG210" i="60" s="1"/>
  <c r="AE39" i="60"/>
  <c r="AE210" i="60" s="1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G6" i="60"/>
  <c r="CG166" i="60" s="1"/>
  <c r="CF6" i="60"/>
  <c r="CE6" i="60"/>
  <c r="CE166" i="60" s="1"/>
  <c r="CC6" i="60"/>
  <c r="CC166" i="60" s="1"/>
  <c r="CB6" i="60"/>
  <c r="CB166" i="60" s="1"/>
  <c r="CA6" i="60"/>
  <c r="CA166" i="60" s="1"/>
  <c r="BY6" i="60"/>
  <c r="BY166" i="60" s="1"/>
  <c r="BX6" i="60"/>
  <c r="BX166" i="60" s="1"/>
  <c r="BW6" i="60"/>
  <c r="BW166" i="60" s="1"/>
  <c r="BP6" i="60"/>
  <c r="BP166" i="60" s="1"/>
  <c r="BO6" i="60"/>
  <c r="BO166" i="60" s="1"/>
  <c r="BN6" i="60"/>
  <c r="BN166" i="60" s="1"/>
  <c r="BL6" i="60"/>
  <c r="BL166" i="60" s="1"/>
  <c r="BK6" i="60"/>
  <c r="BJ6" i="60"/>
  <c r="BJ166" i="60" s="1"/>
  <c r="BH6" i="60"/>
  <c r="BH166" i="60" s="1"/>
  <c r="BG6" i="60"/>
  <c r="BG166" i="60" s="1"/>
  <c r="BF6" i="60"/>
  <c r="BF166" i="60" s="1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H166" i="60" s="1"/>
  <c r="G6" i="60"/>
  <c r="G166" i="60" s="1"/>
  <c r="F6" i="60"/>
  <c r="F166" i="60" s="1"/>
  <c r="CG7" i="60"/>
  <c r="CF7" i="60"/>
  <c r="CF170" i="60" s="1"/>
  <c r="CE7" i="60"/>
  <c r="CE168" i="60" s="1"/>
  <c r="CC7" i="60"/>
  <c r="CC170" i="60" s="1"/>
  <c r="CB7" i="60"/>
  <c r="CB170" i="60" s="1"/>
  <c r="CA7" i="60"/>
  <c r="CA168" i="60" s="1"/>
  <c r="BY7" i="60"/>
  <c r="BY170" i="60" s="1"/>
  <c r="BX7" i="60"/>
  <c r="BX170" i="60" s="1"/>
  <c r="BW7" i="60"/>
  <c r="BW168" i="60" s="1"/>
  <c r="BP7" i="60"/>
  <c r="BP168" i="60" s="1"/>
  <c r="BO7" i="60"/>
  <c r="BO168" i="60" s="1"/>
  <c r="BN7" i="60"/>
  <c r="BN168" i="60" s="1"/>
  <c r="BL7" i="60"/>
  <c r="BL168" i="60" s="1"/>
  <c r="BK7" i="60"/>
  <c r="BK168" i="60" s="1"/>
  <c r="BJ7" i="60"/>
  <c r="BJ168" i="60" s="1"/>
  <c r="BH7" i="60"/>
  <c r="BH168" i="60" s="1"/>
  <c r="BG7" i="60"/>
  <c r="BG168" i="60" s="1"/>
  <c r="BF7" i="60"/>
  <c r="BF168" i="60" s="1"/>
  <c r="AL7" i="60"/>
  <c r="AL168" i="60" s="1"/>
  <c r="AS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G8" i="60"/>
  <c r="CF8" i="60"/>
  <c r="CE8" i="60"/>
  <c r="CE170" i="60" s="1"/>
  <c r="CC8" i="60"/>
  <c r="CB8" i="60"/>
  <c r="CA8" i="60"/>
  <c r="CA170" i="60" s="1"/>
  <c r="CA172" i="60" s="1"/>
  <c r="BY8" i="60"/>
  <c r="BX8" i="60"/>
  <c r="BW8" i="60"/>
  <c r="BW170" i="60" s="1"/>
  <c r="BP8" i="60"/>
  <c r="BP170" i="60" s="1"/>
  <c r="BO8" i="60"/>
  <c r="BO170" i="60" s="1"/>
  <c r="BO172" i="60" s="1"/>
  <c r="BN8" i="60"/>
  <c r="BN170" i="60" s="1"/>
  <c r="BL8" i="60"/>
  <c r="BL170" i="60" s="1"/>
  <c r="BK8" i="60"/>
  <c r="BK170" i="60" s="1"/>
  <c r="BK172" i="60" s="1"/>
  <c r="BJ8" i="60"/>
  <c r="BJ170" i="60" s="1"/>
  <c r="BH8" i="60"/>
  <c r="BH170" i="60" s="1"/>
  <c r="BG8" i="60"/>
  <c r="BG170" i="60" s="1"/>
  <c r="BG172" i="60" s="1"/>
  <c r="BF8" i="60"/>
  <c r="BF170" i="60" s="1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K117" i="60"/>
  <c r="CJ117" i="60"/>
  <c r="CI117" i="60"/>
  <c r="CH117" i="60"/>
  <c r="BT117" i="60"/>
  <c r="BS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K118" i="60"/>
  <c r="CJ118" i="60"/>
  <c r="CI118" i="60"/>
  <c r="CH118" i="60"/>
  <c r="BT118" i="60"/>
  <c r="BS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H75" i="60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I166" i="60" l="1"/>
  <c r="CH6" i="60"/>
  <c r="BM168" i="60"/>
  <c r="BK166" i="60"/>
  <c r="BM166" i="60" s="1"/>
  <c r="BK198" i="60"/>
  <c r="BI168" i="60"/>
  <c r="BG198" i="60"/>
  <c r="H8" i="60"/>
  <c r="H169" i="60" s="1"/>
  <c r="T75" i="60"/>
  <c r="BR166" i="60"/>
  <c r="BR208" i="60"/>
  <c r="CF209" i="60"/>
  <c r="CF207" i="60"/>
  <c r="K208" i="60"/>
  <c r="M208" i="60" s="1"/>
  <c r="CI208" i="60"/>
  <c r="CL208" i="60" s="1"/>
  <c r="CG209" i="60"/>
  <c r="CG207" i="60"/>
  <c r="AK210" i="60"/>
  <c r="R208" i="60"/>
  <c r="BZ170" i="60"/>
  <c r="F210" i="60"/>
  <c r="F168" i="60"/>
  <c r="R168" i="60" s="1"/>
  <c r="CD166" i="60"/>
  <c r="H210" i="60"/>
  <c r="H168" i="60"/>
  <c r="U168" i="60" s="1"/>
  <c r="CD170" i="60"/>
  <c r="K166" i="60"/>
  <c r="M166" i="60" s="1"/>
  <c r="BZ166" i="60"/>
  <c r="CF166" i="60"/>
  <c r="CH166" i="60" s="1"/>
  <c r="BI166" i="60"/>
  <c r="BM170" i="60"/>
  <c r="BI170" i="60"/>
  <c r="BY207" i="60"/>
  <c r="BY209" i="60"/>
  <c r="CB209" i="60"/>
  <c r="CB207" i="60"/>
  <c r="BX209" i="60"/>
  <c r="BX207" i="60"/>
  <c r="CC209" i="60"/>
  <c r="CC207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T8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S8" i="60"/>
  <c r="CI8" i="60"/>
  <c r="AJ6" i="60"/>
  <c r="AR73" i="60"/>
  <c r="BQ7" i="60"/>
  <c r="AB75" i="60"/>
  <c r="BM7" i="60"/>
  <c r="CH7" i="60"/>
  <c r="R6" i="60"/>
  <c r="AF6" i="60"/>
  <c r="BI6" i="60"/>
  <c r="CD6" i="60"/>
  <c r="BS39" i="60"/>
  <c r="BM39" i="60"/>
  <c r="CH39" i="60"/>
  <c r="AN38" i="60"/>
  <c r="BR38" i="60"/>
  <c r="BM38" i="60"/>
  <c r="R38" i="60"/>
  <c r="AU73" i="60"/>
  <c r="AW73" i="60" s="1"/>
  <c r="CN118" i="60"/>
  <c r="BS6" i="60"/>
  <c r="CM118" i="60"/>
  <c r="BI7" i="60"/>
  <c r="CJ7" i="60"/>
  <c r="Q6" i="60"/>
  <c r="U39" i="60"/>
  <c r="BT39" i="60"/>
  <c r="BT209" i="60" s="1"/>
  <c r="CD39" i="60"/>
  <c r="AF75" i="60"/>
  <c r="CO118" i="60"/>
  <c r="BQ6" i="60"/>
  <c r="BM8" i="60"/>
  <c r="CH8" i="60"/>
  <c r="R7" i="60"/>
  <c r="AF7" i="60"/>
  <c r="CI7" i="60"/>
  <c r="U6" i="60"/>
  <c r="W6" i="60" s="1"/>
  <c r="Q39" i="60"/>
  <c r="AK38" i="60"/>
  <c r="BT38" i="60"/>
  <c r="CG170" i="60"/>
  <c r="BQ166" i="60"/>
  <c r="CD7" i="60"/>
  <c r="BZ6" i="60"/>
  <c r="AK39" i="60"/>
  <c r="CJ39" i="60"/>
  <c r="BS38" i="60"/>
  <c r="CI38" i="60"/>
  <c r="CH38" i="60"/>
  <c r="BR8" i="60"/>
  <c r="BZ8" i="60"/>
  <c r="M7" i="60"/>
  <c r="M210" i="60" s="1"/>
  <c r="M39" i="60"/>
  <c r="BR39" i="60"/>
  <c r="BR209" i="60" s="1"/>
  <c r="BQ39" i="60"/>
  <c r="AB38" i="60"/>
  <c r="BQ38" i="60"/>
  <c r="AJ8" i="60"/>
  <c r="CK39" i="60"/>
  <c r="BQ170" i="60"/>
  <c r="BI8" i="60"/>
  <c r="Q7" i="60"/>
  <c r="Q210" i="60" s="1"/>
  <c r="BR7" i="60"/>
  <c r="BZ7" i="60"/>
  <c r="BZ39" i="60"/>
  <c r="CJ38" i="60"/>
  <c r="CJ207" i="60" s="1"/>
  <c r="AJ166" i="60"/>
  <c r="AQ74" i="60"/>
  <c r="AU74" i="60"/>
  <c r="AW74" i="60" s="1"/>
  <c r="V74" i="60"/>
  <c r="AR118" i="60"/>
  <c r="M6" i="60"/>
  <c r="BQ8" i="60"/>
  <c r="AK6" i="60"/>
  <c r="BM6" i="60"/>
  <c r="CI6" i="60"/>
  <c r="I39" i="60"/>
  <c r="AN39" i="60"/>
  <c r="AP39" i="60" s="1"/>
  <c r="BI39" i="60"/>
  <c r="BZ38" i="60"/>
  <c r="AM166" i="60"/>
  <c r="AT73" i="60"/>
  <c r="BV118" i="60"/>
  <c r="R8" i="60"/>
  <c r="AN8" i="60"/>
  <c r="AP8" i="60" s="1"/>
  <c r="CD8" i="60"/>
  <c r="AS7" i="60"/>
  <c r="AS167" i="60" s="1"/>
  <c r="CD38" i="60"/>
  <c r="BS170" i="60"/>
  <c r="CI166" i="60"/>
  <c r="AQ73" i="60"/>
  <c r="V73" i="60"/>
  <c r="AT74" i="60"/>
  <c r="AQ117" i="60"/>
  <c r="BS7" i="60"/>
  <c r="AK7" i="60"/>
  <c r="BR6" i="60"/>
  <c r="CJ6" i="60"/>
  <c r="CI39" i="60"/>
  <c r="CI209" i="60" s="1"/>
  <c r="U38" i="60"/>
  <c r="AJ38" i="60"/>
  <c r="BI38" i="60"/>
  <c r="R39" i="60"/>
  <c r="AR39" i="60" s="1"/>
  <c r="R166" i="60"/>
  <c r="BT166" i="60"/>
  <c r="CK166" i="60"/>
  <c r="CN117" i="60"/>
  <c r="CL117" i="60"/>
  <c r="CO117" i="60"/>
  <c r="AJ39" i="60"/>
  <c r="CP117" i="60"/>
  <c r="AM39" i="60"/>
  <c r="AF39" i="60"/>
  <c r="Q38" i="60"/>
  <c r="BU117" i="60"/>
  <c r="M38" i="60"/>
  <c r="CK38" i="60"/>
  <c r="CK207" i="60" s="1"/>
  <c r="AM38" i="60"/>
  <c r="I38" i="60"/>
  <c r="AB39" i="60"/>
  <c r="AN7" i="60"/>
  <c r="AP7" i="60" s="1"/>
  <c r="CK7" i="60"/>
  <c r="U7" i="60"/>
  <c r="AF8" i="60"/>
  <c r="CJ8" i="60"/>
  <c r="BT8" i="60"/>
  <c r="AN6" i="60"/>
  <c r="CK8" i="60"/>
  <c r="I7" i="60"/>
  <c r="I210" i="60" s="1"/>
  <c r="BT7" i="60"/>
  <c r="AB7" i="60"/>
  <c r="X73" i="60"/>
  <c r="BT6" i="60"/>
  <c r="X74" i="60"/>
  <c r="CK6" i="60"/>
  <c r="AB6" i="60"/>
  <c r="AO117" i="60"/>
  <c r="AQ118" i="60"/>
  <c r="AT118" i="60"/>
  <c r="AR117" i="60"/>
  <c r="X118" i="60"/>
  <c r="V117" i="60"/>
  <c r="BV117" i="60"/>
  <c r="AT117" i="60"/>
  <c r="CM117" i="60"/>
  <c r="X117" i="60"/>
  <c r="AU117" i="60"/>
  <c r="AU118" i="60"/>
  <c r="V118" i="60"/>
  <c r="W118" i="60"/>
  <c r="AO118" i="60"/>
  <c r="BU118" i="60"/>
  <c r="CL118" i="60"/>
  <c r="CP118" i="60"/>
  <c r="AM75" i="60"/>
  <c r="AR74" i="60"/>
  <c r="AO73" i="60"/>
  <c r="Q74" i="60"/>
  <c r="Q73" i="60"/>
  <c r="P8" i="60"/>
  <c r="P170" i="60" s="1"/>
  <c r="L8" i="60"/>
  <c r="L170" i="60" s="1"/>
  <c r="R72" i="60"/>
  <c r="BS166" i="60" l="1"/>
  <c r="CJ166" i="60"/>
  <c r="CN8" i="60"/>
  <c r="I168" i="60"/>
  <c r="T166" i="60"/>
  <c r="AK209" i="60"/>
  <c r="CN208" i="60"/>
  <c r="CQ208" i="60" s="1"/>
  <c r="BU208" i="60"/>
  <c r="AR38" i="60"/>
  <c r="CH170" i="60"/>
  <c r="BS165" i="60"/>
  <c r="BU39" i="60"/>
  <c r="CK165" i="60"/>
  <c r="CO6" i="60"/>
  <c r="CI207" i="60"/>
  <c r="BR207" i="60"/>
  <c r="BS209" i="60"/>
  <c r="BS207" i="60"/>
  <c r="BT207" i="60"/>
  <c r="CJ165" i="60"/>
  <c r="CJ170" i="60"/>
  <c r="CO170" i="60" s="1"/>
  <c r="CI170" i="60"/>
  <c r="CI165" i="60"/>
  <c r="BV8" i="60"/>
  <c r="BR165" i="60"/>
  <c r="BR170" i="60"/>
  <c r="BT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V39" i="60" s="1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P38" i="60"/>
  <c r="CK209" i="60"/>
  <c r="CO38" i="60"/>
  <c r="CJ209" i="60"/>
  <c r="AP38" i="60"/>
  <c r="AU38" i="60"/>
  <c r="AO170" i="60"/>
  <c r="AR166" i="60"/>
  <c r="R165" i="60"/>
  <c r="CN166" i="60"/>
  <c r="CO7" i="60"/>
  <c r="CN39" i="60"/>
  <c r="CN209" i="60" s="1"/>
  <c r="CM39" i="60"/>
  <c r="CL7" i="60"/>
  <c r="AO6" i="60"/>
  <c r="V7" i="60"/>
  <c r="AO39" i="60"/>
  <c r="V6" i="60"/>
  <c r="CO39" i="60"/>
  <c r="CO8" i="60"/>
  <c r="BV38" i="60"/>
  <c r="AT38" i="60"/>
  <c r="CN38" i="60"/>
  <c r="CN207" i="60" s="1"/>
  <c r="AV73" i="60"/>
  <c r="BU38" i="60"/>
  <c r="X38" i="60"/>
  <c r="CM7" i="60"/>
  <c r="BV39" i="60"/>
  <c r="BS169" i="60"/>
  <c r="AO38" i="60"/>
  <c r="W7" i="60"/>
  <c r="V38" i="60"/>
  <c r="V39" i="60"/>
  <c r="AT6" i="60"/>
  <c r="AX74" i="60"/>
  <c r="CN7" i="60"/>
  <c r="X6" i="60"/>
  <c r="AR7" i="60"/>
  <c r="CP39" i="60"/>
  <c r="AV74" i="60"/>
  <c r="W38" i="60"/>
  <c r="CR117" i="60"/>
  <c r="CO166" i="60"/>
  <c r="CN6" i="60"/>
  <c r="AO8" i="60"/>
  <c r="AQ8" i="60" s="1"/>
  <c r="CK170" i="60"/>
  <c r="CL39" i="60"/>
  <c r="AP6" i="60"/>
  <c r="AO7" i="60"/>
  <c r="AQ7" i="60" s="1"/>
  <c r="AT39" i="60"/>
  <c r="BT170" i="60"/>
  <c r="BT169" i="60" s="1"/>
  <c r="X7" i="60"/>
  <c r="AT7" i="60"/>
  <c r="U8" i="60"/>
  <c r="CM166" i="60"/>
  <c r="CL166" i="60"/>
  <c r="CQ117" i="60"/>
  <c r="CP166" i="60"/>
  <c r="BV166" i="60"/>
  <c r="BU166" i="60"/>
  <c r="AQ38" i="60"/>
  <c r="CM38" i="60"/>
  <c r="CL38" i="60"/>
  <c r="X39" i="60"/>
  <c r="AU6" i="60"/>
  <c r="AU7" i="60"/>
  <c r="AW7" i="60" s="1"/>
  <c r="BU8" i="60"/>
  <c r="CM8" i="60"/>
  <c r="CL8" i="60"/>
  <c r="CP8" i="60"/>
  <c r="BV7" i="60"/>
  <c r="BU7" i="60"/>
  <c r="CP7" i="60"/>
  <c r="CP6" i="60"/>
  <c r="BV6" i="60"/>
  <c r="BU6" i="60"/>
  <c r="CM6" i="60"/>
  <c r="CL6" i="60"/>
  <c r="AX117" i="60"/>
  <c r="AV117" i="60"/>
  <c r="AW117" i="60"/>
  <c r="CQ118" i="60"/>
  <c r="CR118" i="60"/>
  <c r="AX118" i="60"/>
  <c r="AW118" i="60"/>
  <c r="AV118" i="60"/>
  <c r="AV38" i="60" l="1"/>
  <c r="AR167" i="60"/>
  <c r="CO165" i="60"/>
  <c r="CI169" i="60"/>
  <c r="BR169" i="60"/>
  <c r="CJ169" i="60"/>
  <c r="CQ39" i="60"/>
  <c r="CO209" i="60"/>
  <c r="CO207" i="60"/>
  <c r="CP209" i="60"/>
  <c r="CP207" i="60"/>
  <c r="CM170" i="60"/>
  <c r="CN170" i="60"/>
  <c r="CO169" i="60"/>
  <c r="CN165" i="60"/>
  <c r="CP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R38" i="60"/>
  <c r="CQ38" i="60"/>
  <c r="AX7" i="60"/>
  <c r="CP170" i="60"/>
  <c r="CR169" i="60" s="1"/>
  <c r="AQ6" i="60"/>
  <c r="AW6" i="60"/>
  <c r="CR39" i="60"/>
  <c r="AV7" i="60"/>
  <c r="CK169" i="60"/>
  <c r="CL170" i="60"/>
  <c r="BU170" i="60"/>
  <c r="BV170" i="60"/>
  <c r="AX6" i="60"/>
  <c r="V8" i="60"/>
  <c r="AU8" i="60"/>
  <c r="W8" i="60"/>
  <c r="CQ166" i="60"/>
  <c r="CR165" i="60"/>
  <c r="CR166" i="60"/>
  <c r="CR8" i="60"/>
  <c r="CQ8" i="60"/>
  <c r="CR7" i="60"/>
  <c r="CQ7" i="60"/>
  <c r="CQ6" i="60"/>
  <c r="CR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100" i="60"/>
  <c r="L23" i="60" s="1"/>
  <c r="L71" i="60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228" i="60" s="1"/>
  <c r="K227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35" i="60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K216" i="60" l="1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N169" i="60"/>
  <c r="CQ170" i="60"/>
  <c r="CP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R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H232" i="60"/>
  <c r="T232" i="60" s="1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H182" i="60" l="1"/>
  <c r="T182" i="60" s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H216" i="60" l="1"/>
  <c r="T216" i="60" s="1"/>
  <c r="H120" i="60"/>
  <c r="H122" i="60" l="1"/>
  <c r="T122" i="60" s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L184" i="60" s="1"/>
  <c r="AJ184" i="60"/>
  <c r="S182" i="60"/>
  <c r="AS182" i="60" s="1"/>
  <c r="S180" i="60"/>
  <c r="L184" i="60"/>
  <c r="AL135" i="60"/>
  <c r="AL133" i="60"/>
  <c r="AL132" i="60"/>
  <c r="AL130" i="60"/>
  <c r="S135" i="60"/>
  <c r="S133" i="60"/>
  <c r="S132" i="60"/>
  <c r="S130" i="60"/>
  <c r="H141" i="60"/>
  <c r="T141" i="60" s="1"/>
  <c r="H138" i="60"/>
  <c r="T138" i="60" s="1"/>
  <c r="H134" i="60"/>
  <c r="H131" i="60"/>
  <c r="AL87" i="60"/>
  <c r="AL85" i="60"/>
  <c r="AL84" i="60"/>
  <c r="AL82" i="60"/>
  <c r="S87" i="60"/>
  <c r="S85" i="60"/>
  <c r="S84" i="60"/>
  <c r="S82" i="60"/>
  <c r="H93" i="60"/>
  <c r="T93" i="60" s="1"/>
  <c r="H90" i="60"/>
  <c r="T90" i="60" s="1"/>
  <c r="H86" i="60"/>
  <c r="H83" i="60"/>
  <c r="AN184" i="60" l="1"/>
  <c r="AP184" i="60" s="1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H91" i="60"/>
  <c r="H139" i="60"/>
  <c r="AL141" i="60"/>
  <c r="AL139" i="60" s="1"/>
  <c r="S90" i="60"/>
  <c r="S134" i="60"/>
  <c r="AS232" i="60"/>
  <c r="AL131" i="60"/>
  <c r="AL83" i="60"/>
  <c r="S83" i="60"/>
  <c r="S91" i="60" l="1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P158" i="60"/>
  <c r="P146" i="60"/>
  <c r="L146" i="60"/>
  <c r="N148" i="60"/>
  <c r="N146" i="60"/>
  <c r="J148" i="60"/>
  <c r="J146" i="60"/>
  <c r="H146" i="60"/>
  <c r="T146" i="60" s="1"/>
  <c r="F148" i="60"/>
  <c r="F146" i="60"/>
  <c r="F100" i="60"/>
  <c r="L241" i="60" l="1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H158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191" i="60" l="1"/>
  <c r="P21" i="60"/>
  <c r="AC11" i="60"/>
  <c r="AC174" i="60" s="1"/>
  <c r="Y11" i="60"/>
  <c r="Y174" i="60" s="1"/>
  <c r="CG272" i="60" l="1"/>
  <c r="CF272" i="60"/>
  <c r="CC272" i="60"/>
  <c r="CB272" i="60"/>
  <c r="BY272" i="60"/>
  <c r="BX272" i="60"/>
  <c r="BP272" i="60"/>
  <c r="BO272" i="60"/>
  <c r="BL272" i="60"/>
  <c r="BK272" i="60"/>
  <c r="BH272" i="60"/>
  <c r="CM264" i="60"/>
  <c r="CG264" i="60"/>
  <c r="CF264" i="60"/>
  <c r="CC264" i="60"/>
  <c r="CB264" i="60"/>
  <c r="BY264" i="60"/>
  <c r="BX264" i="60"/>
  <c r="BV264" i="60"/>
  <c r="BP264" i="60"/>
  <c r="BO264" i="60"/>
  <c r="BL264" i="60"/>
  <c r="BK264" i="60"/>
  <c r="BH264" i="60"/>
  <c r="BG264" i="60"/>
  <c r="CR263" i="60"/>
  <c r="CM263" i="60"/>
  <c r="BV263" i="60"/>
  <c r="CP262" i="60"/>
  <c r="CN262" i="60"/>
  <c r="CS262" i="60" s="1"/>
  <c r="CM262" i="60"/>
  <c r="BV262" i="60"/>
  <c r="CR261" i="60"/>
  <c r="CM261" i="60"/>
  <c r="BV261" i="60"/>
  <c r="CR260" i="60"/>
  <c r="CP260" i="60"/>
  <c r="CT260" i="60" s="1"/>
  <c r="CN260" i="60"/>
  <c r="CS260" i="60" s="1"/>
  <c r="CM260" i="60"/>
  <c r="BV260" i="60"/>
  <c r="CR259" i="60"/>
  <c r="CM259" i="60"/>
  <c r="BV259" i="60"/>
  <c r="CT258" i="60"/>
  <c r="CP258" i="60"/>
  <c r="CR258" i="60" s="1"/>
  <c r="CN258" i="60"/>
  <c r="CS258" i="60" s="1"/>
  <c r="CM258" i="60"/>
  <c r="BV258" i="60"/>
  <c r="CR257" i="60"/>
  <c r="CM257" i="60"/>
  <c r="CG257" i="60"/>
  <c r="CF257" i="60"/>
  <c r="CC257" i="60"/>
  <c r="CB257" i="60"/>
  <c r="BY257" i="60"/>
  <c r="BX257" i="60"/>
  <c r="BV257" i="60"/>
  <c r="BP257" i="60"/>
  <c r="BO257" i="60"/>
  <c r="BL257" i="60"/>
  <c r="BK257" i="60"/>
  <c r="BH257" i="60"/>
  <c r="BG257" i="60"/>
  <c r="CR256" i="60"/>
  <c r="CP256" i="60"/>
  <c r="CT256" i="60" s="1"/>
  <c r="CN256" i="60"/>
  <c r="CS256" i="60" s="1"/>
  <c r="CM256" i="60"/>
  <c r="BV256" i="60"/>
  <c r="CR255" i="60"/>
  <c r="CM255" i="60"/>
  <c r="CG255" i="60"/>
  <c r="CF255" i="60"/>
  <c r="CC255" i="60"/>
  <c r="CB255" i="60"/>
  <c r="BY255" i="60"/>
  <c r="BX255" i="60"/>
  <c r="BV255" i="60"/>
  <c r="BP255" i="60"/>
  <c r="BO255" i="60"/>
  <c r="BL255" i="60"/>
  <c r="BK255" i="60"/>
  <c r="BH255" i="60"/>
  <c r="BG255" i="60"/>
  <c r="CT254" i="60"/>
  <c r="CP254" i="60"/>
  <c r="CP264" i="60" s="1"/>
  <c r="CR264" i="60" s="1"/>
  <c r="CN254" i="60"/>
  <c r="CM254" i="60"/>
  <c r="BV254" i="60"/>
  <c r="CR253" i="60"/>
  <c r="CN253" i="60"/>
  <c r="CM253" i="60"/>
  <c r="BV253" i="60"/>
  <c r="CR252" i="60"/>
  <c r="CM252" i="60"/>
  <c r="BV252" i="60"/>
  <c r="CK246" i="60"/>
  <c r="CJ246" i="60"/>
  <c r="CI246" i="60"/>
  <c r="CH246" i="60"/>
  <c r="CD246" i="60"/>
  <c r="BZ246" i="60"/>
  <c r="BT246" i="60"/>
  <c r="BS246" i="60"/>
  <c r="BR246" i="60"/>
  <c r="BQ246" i="60"/>
  <c r="BM246" i="60"/>
  <c r="BI246" i="60"/>
  <c r="CH245" i="60"/>
  <c r="CD245" i="60"/>
  <c r="BZ245" i="60"/>
  <c r="BQ245" i="60"/>
  <c r="BM245" i="60"/>
  <c r="BI245" i="60"/>
  <c r="CK244" i="60"/>
  <c r="CJ244" i="60"/>
  <c r="CI244" i="60"/>
  <c r="CH244" i="60"/>
  <c r="BT244" i="60"/>
  <c r="BS244" i="60"/>
  <c r="BR244" i="60"/>
  <c r="BQ244" i="60"/>
  <c r="CH243" i="60"/>
  <c r="BQ243" i="60"/>
  <c r="CG242" i="60"/>
  <c r="CF242" i="60"/>
  <c r="CE242" i="60"/>
  <c r="CC242" i="60"/>
  <c r="CB242" i="60"/>
  <c r="BY242" i="60"/>
  <c r="BX242" i="60"/>
  <c r="BW242" i="60"/>
  <c r="BJ242" i="60"/>
  <c r="BF242" i="60"/>
  <c r="CK240" i="60"/>
  <c r="CJ240" i="60"/>
  <c r="CI240" i="60"/>
  <c r="CH240" i="60"/>
  <c r="CD240" i="60"/>
  <c r="BZ240" i="60"/>
  <c r="BT240" i="60"/>
  <c r="BS240" i="60"/>
  <c r="BR240" i="60"/>
  <c r="BQ240" i="60"/>
  <c r="BM240" i="60"/>
  <c r="BI240" i="60"/>
  <c r="CH239" i="60"/>
  <c r="CD239" i="60"/>
  <c r="BZ239" i="60"/>
  <c r="CK238" i="60"/>
  <c r="CJ238" i="60"/>
  <c r="CI238" i="60"/>
  <c r="CH238" i="60"/>
  <c r="CD238" i="60"/>
  <c r="BZ238" i="60"/>
  <c r="BT238" i="60"/>
  <c r="CP238" i="60" s="1"/>
  <c r="BS238" i="60"/>
  <c r="BR238" i="60"/>
  <c r="BQ238" i="60"/>
  <c r="BM238" i="60"/>
  <c r="BI238" i="60"/>
  <c r="CH237" i="60"/>
  <c r="CD237" i="60"/>
  <c r="BZ237" i="60"/>
  <c r="CK232" i="60"/>
  <c r="CJ232" i="60"/>
  <c r="CI232" i="60"/>
  <c r="CH232" i="60"/>
  <c r="BT232" i="60"/>
  <c r="BS232" i="60"/>
  <c r="BR232" i="60"/>
  <c r="BQ232" i="60"/>
  <c r="CK230" i="60"/>
  <c r="CJ230" i="60"/>
  <c r="CI230" i="60"/>
  <c r="CH230" i="60"/>
  <c r="BT230" i="60"/>
  <c r="BS230" i="60"/>
  <c r="BR230" i="60"/>
  <c r="BQ230" i="60"/>
  <c r="BR226" i="60"/>
  <c r="CI224" i="60"/>
  <c r="BR224" i="60"/>
  <c r="CI222" i="60"/>
  <c r="BR222" i="60"/>
  <c r="CK220" i="60"/>
  <c r="CJ220" i="60"/>
  <c r="CH220" i="60"/>
  <c r="CG214" i="60"/>
  <c r="CG216" i="60" s="1"/>
  <c r="CF214" i="60"/>
  <c r="CK212" i="60"/>
  <c r="CJ212" i="60"/>
  <c r="CI212" i="60"/>
  <c r="CH212" i="60"/>
  <c r="BT212" i="60"/>
  <c r="BS212" i="60"/>
  <c r="BR212" i="60"/>
  <c r="BQ212" i="60"/>
  <c r="CK206" i="60"/>
  <c r="CJ206" i="60"/>
  <c r="CI206" i="60"/>
  <c r="CH206" i="60"/>
  <c r="BT206" i="60"/>
  <c r="BS206" i="60"/>
  <c r="BR206" i="60"/>
  <c r="BQ206" i="60"/>
  <c r="CK204" i="60"/>
  <c r="CJ204" i="60"/>
  <c r="CI204" i="60"/>
  <c r="CH204" i="60"/>
  <c r="BT204" i="60"/>
  <c r="BS204" i="60"/>
  <c r="CO204" i="60" s="1"/>
  <c r="BR204" i="60"/>
  <c r="BQ204" i="60"/>
  <c r="CT202" i="60"/>
  <c r="CP202" i="60"/>
  <c r="CK202" i="60"/>
  <c r="CJ202" i="60"/>
  <c r="CG202" i="60"/>
  <c r="CF202" i="60"/>
  <c r="CC202" i="60"/>
  <c r="CB202" i="60"/>
  <c r="BY202" i="60"/>
  <c r="BX202" i="60"/>
  <c r="BT202" i="60"/>
  <c r="BS202" i="60"/>
  <c r="BP202" i="60"/>
  <c r="BO202" i="60"/>
  <c r="BL202" i="60"/>
  <c r="BK202" i="60"/>
  <c r="BH202" i="60"/>
  <c r="BG202" i="60"/>
  <c r="CN201" i="60"/>
  <c r="CI201" i="60"/>
  <c r="CE201" i="60"/>
  <c r="CA201" i="60"/>
  <c r="BW201" i="60"/>
  <c r="BR201" i="60"/>
  <c r="BN201" i="60"/>
  <c r="BJ201" i="60"/>
  <c r="BF201" i="60"/>
  <c r="CK192" i="60"/>
  <c r="CJ192" i="60"/>
  <c r="CI192" i="60"/>
  <c r="CH192" i="60"/>
  <c r="BT192" i="60"/>
  <c r="BS192" i="60"/>
  <c r="BR192" i="60"/>
  <c r="BQ192" i="60"/>
  <c r="BQ191" i="60"/>
  <c r="CE190" i="60"/>
  <c r="CA190" i="60"/>
  <c r="CA198" i="60" s="1"/>
  <c r="BW190" i="60"/>
  <c r="BN190" i="60"/>
  <c r="BJ190" i="60"/>
  <c r="BF190" i="60"/>
  <c r="CI188" i="60"/>
  <c r="BR188" i="60"/>
  <c r="CI186" i="60"/>
  <c r="BR186" i="60"/>
  <c r="CG184" i="60"/>
  <c r="CF184" i="60"/>
  <c r="CK182" i="60"/>
  <c r="CI182" i="60"/>
  <c r="BT182" i="60"/>
  <c r="BS182" i="60"/>
  <c r="BR182" i="60"/>
  <c r="BQ182" i="60"/>
  <c r="CK180" i="60"/>
  <c r="CI180" i="60"/>
  <c r="BT180" i="60"/>
  <c r="BS180" i="60"/>
  <c r="BR180" i="60"/>
  <c r="CN180" i="60" s="1"/>
  <c r="BQ180" i="60"/>
  <c r="CK178" i="60"/>
  <c r="CJ178" i="60"/>
  <c r="CI178" i="60"/>
  <c r="CH178" i="60"/>
  <c r="BT178" i="60"/>
  <c r="BS178" i="60"/>
  <c r="BR178" i="60"/>
  <c r="BQ178" i="60"/>
  <c r="CH177" i="60"/>
  <c r="BQ177" i="60"/>
  <c r="CT162" i="60"/>
  <c r="CP162" i="60"/>
  <c r="CK162" i="60"/>
  <c r="CG162" i="60"/>
  <c r="CF162" i="60"/>
  <c r="CC162" i="60"/>
  <c r="CB162" i="60"/>
  <c r="BY162" i="60"/>
  <c r="BX162" i="60"/>
  <c r="BT162" i="60"/>
  <c r="BP162" i="60"/>
  <c r="BO162" i="60"/>
  <c r="BL162" i="60"/>
  <c r="BK162" i="60"/>
  <c r="BH162" i="60"/>
  <c r="BG162" i="60"/>
  <c r="CN161" i="60"/>
  <c r="CI161" i="60"/>
  <c r="CE161" i="60"/>
  <c r="CA161" i="60"/>
  <c r="BW161" i="60"/>
  <c r="BR161" i="60"/>
  <c r="BN161" i="60"/>
  <c r="BJ161" i="60"/>
  <c r="BF161" i="60"/>
  <c r="CK156" i="60"/>
  <c r="CJ156" i="60"/>
  <c r="CI156" i="60"/>
  <c r="CH156" i="60"/>
  <c r="BT156" i="60"/>
  <c r="BS156" i="60"/>
  <c r="BR156" i="60"/>
  <c r="BQ156" i="60"/>
  <c r="CH155" i="60"/>
  <c r="CD155" i="60"/>
  <c r="BZ155" i="60"/>
  <c r="BQ155" i="60"/>
  <c r="BM155" i="60"/>
  <c r="BI155" i="60"/>
  <c r="CK153" i="60"/>
  <c r="CJ153" i="60"/>
  <c r="CI153" i="60"/>
  <c r="CH153" i="60"/>
  <c r="CD153" i="60"/>
  <c r="BZ153" i="60"/>
  <c r="BT153" i="60"/>
  <c r="BS153" i="60"/>
  <c r="BR153" i="60"/>
  <c r="BQ153" i="60"/>
  <c r="BM153" i="60"/>
  <c r="BI153" i="60"/>
  <c r="CH152" i="60"/>
  <c r="CD152" i="60"/>
  <c r="BZ152" i="60"/>
  <c r="BQ152" i="60"/>
  <c r="BM152" i="60"/>
  <c r="BI152" i="60"/>
  <c r="CK150" i="60"/>
  <c r="CJ150" i="60"/>
  <c r="CI150" i="60"/>
  <c r="CH150" i="60"/>
  <c r="BT150" i="60"/>
  <c r="BS150" i="60"/>
  <c r="BR150" i="60"/>
  <c r="BQ150" i="60"/>
  <c r="CH149" i="60"/>
  <c r="CD149" i="60"/>
  <c r="BZ149" i="60"/>
  <c r="BQ149" i="60"/>
  <c r="BM149" i="60"/>
  <c r="BI149" i="60"/>
  <c r="CF148" i="60"/>
  <c r="CF59" i="60" s="1"/>
  <c r="CE148" i="60"/>
  <c r="CE59" i="60" s="1"/>
  <c r="CC59" i="60"/>
  <c r="CB148" i="60"/>
  <c r="CB59" i="60" s="1"/>
  <c r="CA59" i="60"/>
  <c r="BX148" i="60"/>
  <c r="BX59" i="60" s="1"/>
  <c r="BW148" i="60"/>
  <c r="BP59" i="60"/>
  <c r="BO59" i="60"/>
  <c r="BN59" i="60"/>
  <c r="BL59" i="60"/>
  <c r="BJ148" i="60"/>
  <c r="BF59" i="60"/>
  <c r="BF241" i="60" s="1"/>
  <c r="CG146" i="60"/>
  <c r="CF146" i="60"/>
  <c r="CE146" i="60"/>
  <c r="CC146" i="60"/>
  <c r="CB146" i="60"/>
  <c r="CA146" i="60"/>
  <c r="BY146" i="60"/>
  <c r="BX146" i="60"/>
  <c r="BW146" i="60"/>
  <c r="BP146" i="60"/>
  <c r="BN146" i="60"/>
  <c r="BL146" i="60"/>
  <c r="BJ146" i="60"/>
  <c r="BH146" i="60"/>
  <c r="BF146" i="60"/>
  <c r="CK145" i="60"/>
  <c r="CJ145" i="60"/>
  <c r="CI145" i="60"/>
  <c r="CH145" i="60"/>
  <c r="CD145" i="60"/>
  <c r="BZ145" i="60"/>
  <c r="BT145" i="60"/>
  <c r="BS145" i="60"/>
  <c r="BR145" i="60"/>
  <c r="BQ145" i="60"/>
  <c r="BM145" i="60"/>
  <c r="BI145" i="60"/>
  <c r="CK143" i="60"/>
  <c r="CJ143" i="60"/>
  <c r="CI143" i="60"/>
  <c r="CH143" i="60"/>
  <c r="CD143" i="60"/>
  <c r="BZ143" i="60"/>
  <c r="BT143" i="60"/>
  <c r="BS143" i="60"/>
  <c r="BR143" i="60"/>
  <c r="BQ143" i="60"/>
  <c r="BM143" i="60"/>
  <c r="BI143" i="60"/>
  <c r="CK142" i="60"/>
  <c r="CJ142" i="60"/>
  <c r="CI142" i="60"/>
  <c r="CH142" i="60"/>
  <c r="CD142" i="60"/>
  <c r="BZ142" i="60"/>
  <c r="BT142" i="60"/>
  <c r="BR142" i="60"/>
  <c r="BQ142" i="60"/>
  <c r="BM142" i="60"/>
  <c r="BI142" i="60"/>
  <c r="CG141" i="60"/>
  <c r="CG55" i="60" s="1"/>
  <c r="CF141" i="60"/>
  <c r="CF55" i="60" s="1"/>
  <c r="CC55" i="60"/>
  <c r="CB55" i="60"/>
  <c r="CA55" i="60"/>
  <c r="BH55" i="60"/>
  <c r="CG138" i="60"/>
  <c r="CF138" i="60"/>
  <c r="CK135" i="60"/>
  <c r="CJ135" i="60"/>
  <c r="CI135" i="60"/>
  <c r="CH135" i="60"/>
  <c r="BT135" i="60"/>
  <c r="BS135" i="60"/>
  <c r="BR135" i="60"/>
  <c r="BQ135" i="60"/>
  <c r="CG134" i="60"/>
  <c r="CF134" i="60"/>
  <c r="CK133" i="60"/>
  <c r="CJ133" i="60"/>
  <c r="CI133" i="60"/>
  <c r="CH133" i="60"/>
  <c r="BT133" i="60"/>
  <c r="BS133" i="60"/>
  <c r="BR133" i="60"/>
  <c r="BQ133" i="60"/>
  <c r="CK132" i="60"/>
  <c r="CJ132" i="60"/>
  <c r="CI132" i="60"/>
  <c r="CH132" i="60"/>
  <c r="BT132" i="60"/>
  <c r="BS132" i="60"/>
  <c r="BR132" i="60"/>
  <c r="BQ132" i="60"/>
  <c r="CG131" i="60"/>
  <c r="CF131" i="60"/>
  <c r="BQ131" i="60"/>
  <c r="CK130" i="60"/>
  <c r="CJ130" i="60"/>
  <c r="CI130" i="60"/>
  <c r="CH130" i="60"/>
  <c r="BT130" i="60"/>
  <c r="BS130" i="60"/>
  <c r="BR130" i="60"/>
  <c r="BQ130" i="60"/>
  <c r="CG129" i="60"/>
  <c r="CG50" i="60" s="1"/>
  <c r="CF129" i="60"/>
  <c r="CF50" i="60" s="1"/>
  <c r="CE50" i="60"/>
  <c r="CA50" i="60"/>
  <c r="BX50" i="60"/>
  <c r="BP50" i="60"/>
  <c r="BO50" i="60"/>
  <c r="BN50" i="60"/>
  <c r="BK50" i="60"/>
  <c r="BJ50" i="60"/>
  <c r="BH50" i="60"/>
  <c r="CK127" i="60"/>
  <c r="CJ127" i="60"/>
  <c r="CH127" i="60"/>
  <c r="BT127" i="60"/>
  <c r="BS127" i="60"/>
  <c r="BR127" i="60"/>
  <c r="BQ127" i="60"/>
  <c r="CK126" i="60"/>
  <c r="CJ126" i="60"/>
  <c r="CI126" i="60"/>
  <c r="CH126" i="60"/>
  <c r="BT126" i="60"/>
  <c r="BS126" i="60"/>
  <c r="BR126" i="60"/>
  <c r="BQ126" i="60"/>
  <c r="CK125" i="60"/>
  <c r="CJ125" i="60"/>
  <c r="CI125" i="60"/>
  <c r="CH125" i="60"/>
  <c r="BT125" i="60"/>
  <c r="BS125" i="60"/>
  <c r="BR125" i="60"/>
  <c r="BQ125" i="60"/>
  <c r="CK124" i="60"/>
  <c r="CJ124" i="60"/>
  <c r="CI124" i="60"/>
  <c r="CH124" i="60"/>
  <c r="BT124" i="60"/>
  <c r="BS124" i="60"/>
  <c r="BR124" i="60"/>
  <c r="BQ124" i="60"/>
  <c r="CK123" i="60"/>
  <c r="CJ123" i="60"/>
  <c r="CI123" i="60"/>
  <c r="CH123" i="60"/>
  <c r="BT123" i="60"/>
  <c r="BS123" i="60"/>
  <c r="BR123" i="60"/>
  <c r="BQ123" i="60"/>
  <c r="CG120" i="60"/>
  <c r="CG122" i="60" s="1"/>
  <c r="CG43" i="60" s="1"/>
  <c r="CF120" i="60"/>
  <c r="CF122" i="60" s="1"/>
  <c r="CF43" i="60" s="1"/>
  <c r="CC43" i="60"/>
  <c r="CC215" i="60" s="1"/>
  <c r="CB41" i="60"/>
  <c r="CB213" i="60" s="1"/>
  <c r="BW41" i="60"/>
  <c r="BW213" i="60" s="1"/>
  <c r="BN43" i="60"/>
  <c r="BN215" i="60" s="1"/>
  <c r="BL43" i="60"/>
  <c r="BL215" i="60" s="1"/>
  <c r="BK41" i="60"/>
  <c r="BK213" i="60" s="1"/>
  <c r="BG41" i="60"/>
  <c r="BG213" i="60" s="1"/>
  <c r="BF41" i="60"/>
  <c r="BF213" i="60" s="1"/>
  <c r="CK119" i="60"/>
  <c r="CJ119" i="60"/>
  <c r="CI119" i="60"/>
  <c r="CH119" i="60"/>
  <c r="BT119" i="60"/>
  <c r="BS119" i="60"/>
  <c r="BR119" i="60"/>
  <c r="BQ119" i="60"/>
  <c r="CK116" i="60"/>
  <c r="CJ116" i="60"/>
  <c r="CI116" i="60"/>
  <c r="CH116" i="60"/>
  <c r="BT116" i="60"/>
  <c r="BS116" i="60"/>
  <c r="BR116" i="60"/>
  <c r="BQ116" i="60"/>
  <c r="CK115" i="60"/>
  <c r="CJ115" i="60"/>
  <c r="CI115" i="60"/>
  <c r="CH115" i="60"/>
  <c r="BT115" i="60"/>
  <c r="BS115" i="60"/>
  <c r="BR115" i="60"/>
  <c r="BQ115" i="60"/>
  <c r="CT114" i="60"/>
  <c r="CP114" i="60"/>
  <c r="CJ114" i="60"/>
  <c r="CG114" i="60"/>
  <c r="CG35" i="60" s="1"/>
  <c r="CF114" i="60"/>
  <c r="CF35" i="60" s="1"/>
  <c r="CC114" i="60"/>
  <c r="CC35" i="60" s="1"/>
  <c r="CB114" i="60"/>
  <c r="CB35" i="60" s="1"/>
  <c r="BY114" i="60"/>
  <c r="BY35" i="60" s="1"/>
  <c r="BX114" i="60"/>
  <c r="BX35" i="60" s="1"/>
  <c r="BS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N113" i="60"/>
  <c r="CI113" i="60"/>
  <c r="CE113" i="60"/>
  <c r="CA113" i="60"/>
  <c r="BW113" i="60"/>
  <c r="BR113" i="60"/>
  <c r="BN113" i="60"/>
  <c r="BJ113" i="60"/>
  <c r="BF113" i="60"/>
  <c r="CK108" i="60"/>
  <c r="CJ108" i="60"/>
  <c r="CI108" i="60"/>
  <c r="CH108" i="60"/>
  <c r="BT108" i="60"/>
  <c r="BS108" i="60"/>
  <c r="BR108" i="60"/>
  <c r="CN108" i="60" s="1"/>
  <c r="CS108" i="60" s="1"/>
  <c r="BQ108" i="60"/>
  <c r="CH107" i="60"/>
  <c r="CD107" i="60"/>
  <c r="BZ107" i="60"/>
  <c r="BQ107" i="60"/>
  <c r="BM107" i="60"/>
  <c r="BI107" i="60"/>
  <c r="CK105" i="60"/>
  <c r="CJ105" i="60"/>
  <c r="CI105" i="60"/>
  <c r="CH105" i="60"/>
  <c r="CD105" i="60"/>
  <c r="BZ105" i="60"/>
  <c r="BT105" i="60"/>
  <c r="BS105" i="60"/>
  <c r="BR105" i="60"/>
  <c r="BQ105" i="60"/>
  <c r="BM105" i="60"/>
  <c r="BI105" i="60"/>
  <c r="CH104" i="60"/>
  <c r="CD104" i="60"/>
  <c r="BZ104" i="60"/>
  <c r="BQ104" i="60"/>
  <c r="BM104" i="60"/>
  <c r="BI104" i="60"/>
  <c r="CK102" i="60"/>
  <c r="CJ102" i="60"/>
  <c r="CH102" i="60"/>
  <c r="BT102" i="60"/>
  <c r="BS102" i="60"/>
  <c r="BQ102" i="60"/>
  <c r="CH101" i="60"/>
  <c r="CD101" i="60"/>
  <c r="BZ101" i="60"/>
  <c r="BQ101" i="60"/>
  <c r="BM101" i="60"/>
  <c r="BI101" i="60"/>
  <c r="CG100" i="60"/>
  <c r="CG23" i="60" s="1"/>
  <c r="CF100" i="60"/>
  <c r="CF259" i="60" s="1"/>
  <c r="CE100" i="60"/>
  <c r="CE23" i="60" s="1"/>
  <c r="CC100" i="60"/>
  <c r="CC259" i="60" s="1"/>
  <c r="CB100" i="60"/>
  <c r="CB259" i="60" s="1"/>
  <c r="CA100" i="60"/>
  <c r="CA23" i="60" s="1"/>
  <c r="BY100" i="60"/>
  <c r="BY259" i="60" s="1"/>
  <c r="BX100" i="60"/>
  <c r="BX259" i="60" s="1"/>
  <c r="BW100" i="60"/>
  <c r="BW23" i="60" s="1"/>
  <c r="BP100" i="60"/>
  <c r="BN100" i="60"/>
  <c r="BN23" i="60" s="1"/>
  <c r="BL100" i="60"/>
  <c r="BL259" i="60" s="1"/>
  <c r="BJ100" i="60"/>
  <c r="BJ23" i="60" s="1"/>
  <c r="BH23" i="60"/>
  <c r="BG23" i="60"/>
  <c r="BF100" i="60"/>
  <c r="BF110" i="60" s="1"/>
  <c r="CG98" i="60"/>
  <c r="CF98" i="60"/>
  <c r="CE98" i="60"/>
  <c r="CC98" i="60"/>
  <c r="CB98" i="60"/>
  <c r="CA98" i="60"/>
  <c r="BY98" i="60"/>
  <c r="BX98" i="60"/>
  <c r="BW98" i="60"/>
  <c r="BP98" i="60"/>
  <c r="BN98" i="60"/>
  <c r="BL98" i="60"/>
  <c r="BJ98" i="60"/>
  <c r="BH98" i="60"/>
  <c r="BF98" i="60"/>
  <c r="CK97" i="60"/>
  <c r="CJ97" i="60"/>
  <c r="CI97" i="60"/>
  <c r="CH97" i="60"/>
  <c r="CD97" i="60"/>
  <c r="BZ97" i="60"/>
  <c r="BT97" i="60"/>
  <c r="BS97" i="60"/>
  <c r="BR97" i="60"/>
  <c r="BQ97" i="60"/>
  <c r="BM97" i="60"/>
  <c r="BI97" i="60"/>
  <c r="CD96" i="60"/>
  <c r="BZ96" i="60"/>
  <c r="CK95" i="60"/>
  <c r="CJ95" i="60"/>
  <c r="CI95" i="60"/>
  <c r="CH95" i="60"/>
  <c r="CD95" i="60"/>
  <c r="BZ95" i="60"/>
  <c r="BT95" i="60"/>
  <c r="BS95" i="60"/>
  <c r="BR95" i="60"/>
  <c r="BQ95" i="60"/>
  <c r="BM95" i="60"/>
  <c r="BI95" i="60"/>
  <c r="CK94" i="60"/>
  <c r="CJ94" i="60"/>
  <c r="CI94" i="60"/>
  <c r="CH94" i="60"/>
  <c r="CD94" i="60"/>
  <c r="BZ94" i="60"/>
  <c r="BT94" i="60"/>
  <c r="BS94" i="60"/>
  <c r="BR94" i="60"/>
  <c r="BQ94" i="60"/>
  <c r="BM94" i="60"/>
  <c r="BI94" i="60"/>
  <c r="CG93" i="60"/>
  <c r="CG261" i="60" s="1"/>
  <c r="CF93" i="60"/>
  <c r="CF19" i="60" s="1"/>
  <c r="CE19" i="60"/>
  <c r="CE183" i="60" s="1"/>
  <c r="CC261" i="60"/>
  <c r="CB19" i="60"/>
  <c r="CB183" i="60" s="1"/>
  <c r="BY261" i="60"/>
  <c r="BW19" i="60"/>
  <c r="BW183" i="60" s="1"/>
  <c r="BP19" i="60"/>
  <c r="BP183" i="60" s="1"/>
  <c r="BO261" i="60"/>
  <c r="BL19" i="60"/>
  <c r="BL183" i="60" s="1"/>
  <c r="BK19" i="60"/>
  <c r="BJ19" i="60"/>
  <c r="BJ183" i="60" s="1"/>
  <c r="BH19" i="60"/>
  <c r="BH183" i="60" s="1"/>
  <c r="BG261" i="60"/>
  <c r="CG90" i="60"/>
  <c r="CF90" i="60"/>
  <c r="CK89" i="60"/>
  <c r="CJ89" i="60"/>
  <c r="CI89" i="60"/>
  <c r="CH89" i="60"/>
  <c r="BT89" i="60"/>
  <c r="BS89" i="60"/>
  <c r="BR89" i="60"/>
  <c r="BQ89" i="60"/>
  <c r="CK87" i="60"/>
  <c r="CJ87" i="60"/>
  <c r="CI87" i="60"/>
  <c r="CH87" i="60"/>
  <c r="BT87" i="60"/>
  <c r="BS87" i="60"/>
  <c r="BR87" i="60"/>
  <c r="BQ87" i="60"/>
  <c r="CG86" i="60"/>
  <c r="CF86" i="60"/>
  <c r="CK85" i="60"/>
  <c r="CJ85" i="60"/>
  <c r="CI85" i="60"/>
  <c r="CH85" i="60"/>
  <c r="BT85" i="60"/>
  <c r="BS85" i="60"/>
  <c r="BR85" i="60"/>
  <c r="BQ85" i="60"/>
  <c r="CK84" i="60"/>
  <c r="CJ84" i="60"/>
  <c r="CI84" i="60"/>
  <c r="CH84" i="60"/>
  <c r="BT84" i="60"/>
  <c r="BS84" i="60"/>
  <c r="BR84" i="60"/>
  <c r="BQ84" i="60"/>
  <c r="CG83" i="60"/>
  <c r="CF83" i="60"/>
  <c r="CK82" i="60"/>
  <c r="CJ82" i="60"/>
  <c r="CI82" i="60"/>
  <c r="CH82" i="60"/>
  <c r="BT82" i="60"/>
  <c r="BS82" i="60"/>
  <c r="BR82" i="60"/>
  <c r="BQ82" i="60"/>
  <c r="CK81" i="60"/>
  <c r="CJ81" i="60"/>
  <c r="CI81" i="60"/>
  <c r="CH81" i="60"/>
  <c r="BT81" i="60"/>
  <c r="BS81" i="60"/>
  <c r="BR81" i="60"/>
  <c r="BQ81" i="60"/>
  <c r="CH80" i="60"/>
  <c r="BQ80" i="60"/>
  <c r="CK79" i="60"/>
  <c r="CJ79" i="60"/>
  <c r="CI79" i="60"/>
  <c r="CH79" i="60"/>
  <c r="BT79" i="60"/>
  <c r="BS79" i="60"/>
  <c r="BR79" i="60"/>
  <c r="BQ79" i="60"/>
  <c r="CK78" i="60"/>
  <c r="CJ78" i="60"/>
  <c r="CI78" i="60"/>
  <c r="CH78" i="60"/>
  <c r="BT78" i="60"/>
  <c r="BS78" i="60"/>
  <c r="BR78" i="60"/>
  <c r="BQ78" i="60"/>
  <c r="CG77" i="60"/>
  <c r="CF77" i="60"/>
  <c r="CF10" i="60" s="1"/>
  <c r="CE10" i="60"/>
  <c r="CC10" i="60"/>
  <c r="CB253" i="60"/>
  <c r="CA10" i="60"/>
  <c r="CA171" i="60" s="1"/>
  <c r="BY10" i="60"/>
  <c r="BX253" i="60"/>
  <c r="BW10" i="60"/>
  <c r="BP253" i="60"/>
  <c r="BO253" i="60"/>
  <c r="BL10" i="60"/>
  <c r="BK253" i="60"/>
  <c r="BG253" i="60"/>
  <c r="BF10" i="60"/>
  <c r="CK75" i="60"/>
  <c r="CJ75" i="60"/>
  <c r="CI75" i="60"/>
  <c r="CH75" i="60"/>
  <c r="BT75" i="60"/>
  <c r="BS75" i="60"/>
  <c r="CO75" i="60" s="1"/>
  <c r="BR75" i="60"/>
  <c r="BQ75" i="60"/>
  <c r="CK72" i="60"/>
  <c r="CJ72" i="60"/>
  <c r="CI72" i="60"/>
  <c r="CH72" i="60"/>
  <c r="BR72" i="60"/>
  <c r="CT71" i="60"/>
  <c r="CP71" i="60"/>
  <c r="CK71" i="60"/>
  <c r="CK114" i="60" s="1"/>
  <c r="CG71" i="60"/>
  <c r="CF71" i="60"/>
  <c r="CC71" i="60"/>
  <c r="CB71" i="60"/>
  <c r="BY71" i="60"/>
  <c r="BX71" i="60"/>
  <c r="BT71" i="60"/>
  <c r="BT114" i="60" s="1"/>
  <c r="BP71" i="60"/>
  <c r="BO71" i="60"/>
  <c r="BL71" i="60"/>
  <c r="BK71" i="60"/>
  <c r="BH71" i="60"/>
  <c r="BG71" i="60"/>
  <c r="CN70" i="60"/>
  <c r="CI70" i="60"/>
  <c r="CE70" i="60"/>
  <c r="CA70" i="60"/>
  <c r="BW70" i="60"/>
  <c r="BR70" i="60"/>
  <c r="BN70" i="60"/>
  <c r="BJ70" i="60"/>
  <c r="BF70" i="60"/>
  <c r="CG65" i="60"/>
  <c r="CF65" i="60"/>
  <c r="CF248" i="60" s="1"/>
  <c r="CE65" i="60"/>
  <c r="CE248" i="60" s="1"/>
  <c r="CC65" i="60"/>
  <c r="CC248" i="60" s="1"/>
  <c r="CB65" i="60"/>
  <c r="CB248" i="60" s="1"/>
  <c r="CA65" i="60"/>
  <c r="CA248" i="60" s="1"/>
  <c r="BY65" i="60"/>
  <c r="BY248" i="60" s="1"/>
  <c r="BZ248" i="60" s="1"/>
  <c r="BX65" i="60"/>
  <c r="BX248" i="60" s="1"/>
  <c r="BW65" i="60"/>
  <c r="BW248" i="60" s="1"/>
  <c r="BP65" i="60"/>
  <c r="BP248" i="60" s="1"/>
  <c r="BO65" i="60"/>
  <c r="BN65" i="60"/>
  <c r="BN248" i="60" s="1"/>
  <c r="BL65" i="60"/>
  <c r="BL248" i="60" s="1"/>
  <c r="BK65" i="60"/>
  <c r="BJ65" i="60"/>
  <c r="BJ248" i="60" s="1"/>
  <c r="BH65" i="60"/>
  <c r="BH248" i="60" s="1"/>
  <c r="BG65" i="60"/>
  <c r="BF65" i="60"/>
  <c r="BF248" i="60" s="1"/>
  <c r="CG63" i="60"/>
  <c r="CF63" i="60"/>
  <c r="CF245" i="60" s="1"/>
  <c r="CE63" i="60"/>
  <c r="CE245" i="60" s="1"/>
  <c r="CC63" i="60"/>
  <c r="CB63" i="60"/>
  <c r="CA63" i="60"/>
  <c r="CA245" i="60" s="1"/>
  <c r="BY63" i="60"/>
  <c r="BX63" i="60"/>
  <c r="BX245" i="60" s="1"/>
  <c r="BW63" i="60"/>
  <c r="BW245" i="60" s="1"/>
  <c r="BP63" i="60"/>
  <c r="BO63" i="60"/>
  <c r="BN63" i="60"/>
  <c r="BN245" i="60" s="1"/>
  <c r="BL63" i="60"/>
  <c r="BK63" i="60"/>
  <c r="BJ63" i="60"/>
  <c r="BJ245" i="60" s="1"/>
  <c r="BH63" i="60"/>
  <c r="BG63" i="60"/>
  <c r="BF63" i="60"/>
  <c r="BF245" i="60" s="1"/>
  <c r="CG61" i="60"/>
  <c r="CF61" i="60"/>
  <c r="CF243" i="60" s="1"/>
  <c r="CE61" i="60"/>
  <c r="CE243" i="60" s="1"/>
  <c r="CC61" i="60"/>
  <c r="CC243" i="60" s="1"/>
  <c r="CB61" i="60"/>
  <c r="CB243" i="60" s="1"/>
  <c r="CA61" i="60"/>
  <c r="CA243" i="60" s="1"/>
  <c r="BY61" i="60"/>
  <c r="BY243" i="60" s="1"/>
  <c r="BX61" i="60"/>
  <c r="BX243" i="60" s="1"/>
  <c r="BW61" i="60"/>
  <c r="BW243" i="60" s="1"/>
  <c r="BP61" i="60"/>
  <c r="BP243" i="60" s="1"/>
  <c r="BO61" i="60"/>
  <c r="BN61" i="60"/>
  <c r="BN243" i="60" s="1"/>
  <c r="BL61" i="60"/>
  <c r="BL243" i="60" s="1"/>
  <c r="BK61" i="60"/>
  <c r="BJ61" i="60"/>
  <c r="BJ243" i="60" s="1"/>
  <c r="BH61" i="60"/>
  <c r="BH243" i="60" s="1"/>
  <c r="BG61" i="60"/>
  <c r="BF61" i="60"/>
  <c r="BF243" i="60" s="1"/>
  <c r="BK59" i="60"/>
  <c r="CO58" i="60"/>
  <c r="CG57" i="60"/>
  <c r="CF57" i="60"/>
  <c r="CF239" i="60" s="1"/>
  <c r="CE57" i="60"/>
  <c r="CE239" i="60" s="1"/>
  <c r="CC57" i="60"/>
  <c r="CB57" i="60"/>
  <c r="CB239" i="60" s="1"/>
  <c r="CA57" i="60"/>
  <c r="CA239" i="60" s="1"/>
  <c r="BY57" i="60"/>
  <c r="BX57" i="60"/>
  <c r="BX239" i="60" s="1"/>
  <c r="BW57" i="60"/>
  <c r="BW239" i="60" s="1"/>
  <c r="BP57" i="60"/>
  <c r="BO57" i="60"/>
  <c r="BN57" i="60"/>
  <c r="BN239" i="60" s="1"/>
  <c r="BL57" i="60"/>
  <c r="BK57" i="60"/>
  <c r="BJ57" i="60"/>
  <c r="BJ239" i="60" s="1"/>
  <c r="BH57" i="60"/>
  <c r="BG57" i="60"/>
  <c r="BF57" i="60"/>
  <c r="BF239" i="60" s="1"/>
  <c r="CG56" i="60"/>
  <c r="CG237" i="60" s="1"/>
  <c r="CF56" i="60"/>
  <c r="CE56" i="60"/>
  <c r="CE237" i="60" s="1"/>
  <c r="CC56" i="60"/>
  <c r="CC237" i="60" s="1"/>
  <c r="CB56" i="60"/>
  <c r="CA56" i="60"/>
  <c r="CA237" i="60" s="1"/>
  <c r="BY56" i="60"/>
  <c r="BY237" i="60" s="1"/>
  <c r="BX56" i="60"/>
  <c r="BW56" i="60"/>
  <c r="BW237" i="60" s="1"/>
  <c r="BP56" i="60"/>
  <c r="BO56" i="60"/>
  <c r="BN56" i="60"/>
  <c r="BN237" i="60" s="1"/>
  <c r="BL56" i="60"/>
  <c r="BK56" i="60"/>
  <c r="BJ56" i="60"/>
  <c r="BJ237" i="60" s="1"/>
  <c r="BH56" i="60"/>
  <c r="BG56" i="60"/>
  <c r="BF56" i="60"/>
  <c r="BF237" i="60" s="1"/>
  <c r="BJ55" i="60"/>
  <c r="CG53" i="60"/>
  <c r="CG234" i="60" s="1"/>
  <c r="CG236" i="60" s="1"/>
  <c r="CF53" i="60"/>
  <c r="CF234" i="60" s="1"/>
  <c r="CF236" i="60" s="1"/>
  <c r="CE53" i="60"/>
  <c r="CE234" i="60" s="1"/>
  <c r="CE236" i="60" s="1"/>
  <c r="CC53" i="60"/>
  <c r="CC234" i="60" s="1"/>
  <c r="CC236" i="60" s="1"/>
  <c r="CB53" i="60"/>
  <c r="CB234" i="60" s="1"/>
  <c r="CB236" i="60" s="1"/>
  <c r="CA53" i="60"/>
  <c r="CA234" i="60" s="1"/>
  <c r="CA236" i="60" s="1"/>
  <c r="CA235" i="60" s="1"/>
  <c r="BY53" i="60"/>
  <c r="BY234" i="60" s="1"/>
  <c r="BY236" i="60" s="1"/>
  <c r="BX53" i="60"/>
  <c r="BX234" i="60" s="1"/>
  <c r="BX236" i="60" s="1"/>
  <c r="BW53" i="60"/>
  <c r="BW234" i="60" s="1"/>
  <c r="BW236" i="60" s="1"/>
  <c r="BP53" i="60"/>
  <c r="BP234" i="60" s="1"/>
  <c r="BP236" i="60" s="1"/>
  <c r="BO53" i="60"/>
  <c r="BN53" i="60"/>
  <c r="BN234" i="60" s="1"/>
  <c r="BN236" i="60" s="1"/>
  <c r="BL53" i="60"/>
  <c r="BL234" i="60" s="1"/>
  <c r="BL236" i="60" s="1"/>
  <c r="BK53" i="60"/>
  <c r="BJ53" i="60"/>
  <c r="BJ234" i="60" s="1"/>
  <c r="BJ236" i="60" s="1"/>
  <c r="BH53" i="60"/>
  <c r="BH234" i="60" s="1"/>
  <c r="BH236" i="60" s="1"/>
  <c r="BG53" i="60"/>
  <c r="BF53" i="60"/>
  <c r="BF234" i="60" s="1"/>
  <c r="BF236" i="60" s="1"/>
  <c r="CG52" i="60"/>
  <c r="CG231" i="60" s="1"/>
  <c r="CF52" i="60"/>
  <c r="CF231" i="60" s="1"/>
  <c r="CE52" i="60"/>
  <c r="CE231" i="60" s="1"/>
  <c r="CC52" i="60"/>
  <c r="CC231" i="60" s="1"/>
  <c r="CB52" i="60"/>
  <c r="CB231" i="60" s="1"/>
  <c r="CA52" i="60"/>
  <c r="CA231" i="60" s="1"/>
  <c r="BY52" i="60"/>
  <c r="BY231" i="60" s="1"/>
  <c r="BX52" i="60"/>
  <c r="BX231" i="60" s="1"/>
  <c r="BW52" i="60"/>
  <c r="BW231" i="60" s="1"/>
  <c r="BP52" i="60"/>
  <c r="BP231" i="60" s="1"/>
  <c r="BO52" i="60"/>
  <c r="BN52" i="60"/>
  <c r="BN231" i="60" s="1"/>
  <c r="BL52" i="60"/>
  <c r="BL231" i="60" s="1"/>
  <c r="BK52" i="60"/>
  <c r="BJ52" i="60"/>
  <c r="BJ231" i="60" s="1"/>
  <c r="BH52" i="60"/>
  <c r="BH231" i="60" s="1"/>
  <c r="BG52" i="60"/>
  <c r="BF52" i="60"/>
  <c r="BF231" i="60" s="1"/>
  <c r="CG51" i="60"/>
  <c r="CF51" i="60"/>
  <c r="CF229" i="60" s="1"/>
  <c r="CE51" i="60"/>
  <c r="CE229" i="60" s="1"/>
  <c r="CC51" i="60"/>
  <c r="CC229" i="60" s="1"/>
  <c r="CB51" i="60"/>
  <c r="CB229" i="60" s="1"/>
  <c r="CA51" i="60"/>
  <c r="CA229" i="60" s="1"/>
  <c r="BY51" i="60"/>
  <c r="BY229" i="60" s="1"/>
  <c r="BX51" i="60"/>
  <c r="BX229" i="60" s="1"/>
  <c r="BW51" i="60"/>
  <c r="BW229" i="60" s="1"/>
  <c r="BP51" i="60"/>
  <c r="BP229" i="60" s="1"/>
  <c r="BO51" i="60"/>
  <c r="BN51" i="60"/>
  <c r="BN229" i="60" s="1"/>
  <c r="BL51" i="60"/>
  <c r="BL229" i="60" s="1"/>
  <c r="BK51" i="60"/>
  <c r="BJ51" i="60"/>
  <c r="BJ229" i="60" s="1"/>
  <c r="BH51" i="60"/>
  <c r="BH229" i="60" s="1"/>
  <c r="BG51" i="60"/>
  <c r="BF51" i="60"/>
  <c r="BF229" i="60" s="1"/>
  <c r="CB50" i="60"/>
  <c r="BW50" i="60"/>
  <c r="BL50" i="60"/>
  <c r="BG50" i="60"/>
  <c r="CG48" i="60"/>
  <c r="CG226" i="60" s="1"/>
  <c r="CF48" i="60"/>
  <c r="CF226" i="60" s="1"/>
  <c r="CE48" i="60"/>
  <c r="CE226" i="60" s="1"/>
  <c r="CC48" i="60"/>
  <c r="CC226" i="60" s="1"/>
  <c r="CB48" i="60"/>
  <c r="CB226" i="60" s="1"/>
  <c r="CA48" i="60"/>
  <c r="CA226" i="60" s="1"/>
  <c r="BY48" i="60"/>
  <c r="BY226" i="60" s="1"/>
  <c r="BX48" i="60"/>
  <c r="BX226" i="60" s="1"/>
  <c r="BW48" i="60"/>
  <c r="BP48" i="60"/>
  <c r="BP226" i="60" s="1"/>
  <c r="BO48" i="60"/>
  <c r="BO226" i="60" s="1"/>
  <c r="BN48" i="60"/>
  <c r="BN225" i="60" s="1"/>
  <c r="BL48" i="60"/>
  <c r="BL226" i="60" s="1"/>
  <c r="BK48" i="60"/>
  <c r="BK226" i="60" s="1"/>
  <c r="BJ48" i="60"/>
  <c r="BJ225" i="60" s="1"/>
  <c r="BH48" i="60"/>
  <c r="BH226" i="60" s="1"/>
  <c r="BG48" i="60"/>
  <c r="BG226" i="60" s="1"/>
  <c r="BF48" i="60"/>
  <c r="BF225" i="60" s="1"/>
  <c r="CG47" i="60"/>
  <c r="CG224" i="60" s="1"/>
  <c r="CF47" i="60"/>
  <c r="CF224" i="60" s="1"/>
  <c r="CE47" i="60"/>
  <c r="CE223" i="60" s="1"/>
  <c r="CC47" i="60"/>
  <c r="CB47" i="60"/>
  <c r="CA47" i="60"/>
  <c r="CA223" i="60" s="1"/>
  <c r="BY47" i="60"/>
  <c r="BX47" i="60"/>
  <c r="BW47" i="60"/>
  <c r="BW223" i="60" s="1"/>
  <c r="BP47" i="60"/>
  <c r="BP224" i="60" s="1"/>
  <c r="BO47" i="60"/>
  <c r="BO224" i="60" s="1"/>
  <c r="BN47" i="60"/>
  <c r="BN223" i="60" s="1"/>
  <c r="BL47" i="60"/>
  <c r="BL224" i="60" s="1"/>
  <c r="BK47" i="60"/>
  <c r="BK224" i="60" s="1"/>
  <c r="BJ47" i="60"/>
  <c r="BJ223" i="60" s="1"/>
  <c r="BH47" i="60"/>
  <c r="BH224" i="60" s="1"/>
  <c r="BG47" i="60"/>
  <c r="BG224" i="60" s="1"/>
  <c r="BF47" i="60"/>
  <c r="BF223" i="60" s="1"/>
  <c r="CG46" i="60"/>
  <c r="CG222" i="60" s="1"/>
  <c r="CF46" i="60"/>
  <c r="CF222" i="60" s="1"/>
  <c r="CE46" i="60"/>
  <c r="CC46" i="60"/>
  <c r="CC222" i="60" s="1"/>
  <c r="CB46" i="60"/>
  <c r="CB222" i="60" s="1"/>
  <c r="CA46" i="60"/>
  <c r="BY46" i="60"/>
  <c r="BY222" i="60" s="1"/>
  <c r="BX46" i="60"/>
  <c r="BX222" i="60" s="1"/>
  <c r="BW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G222" i="60" s="1"/>
  <c r="BF46" i="60"/>
  <c r="CG45" i="60"/>
  <c r="CG219" i="60" s="1"/>
  <c r="CF45" i="60"/>
  <c r="CF219" i="60" s="1"/>
  <c r="CE45" i="60"/>
  <c r="CE220" i="60" s="1"/>
  <c r="CC45" i="60"/>
  <c r="CC219" i="60" s="1"/>
  <c r="CB45" i="60"/>
  <c r="CB219" i="60" s="1"/>
  <c r="CA45" i="60"/>
  <c r="CA220" i="60" s="1"/>
  <c r="BY45" i="60"/>
  <c r="BY219" i="60" s="1"/>
  <c r="BX45" i="60"/>
  <c r="BX219" i="60" s="1"/>
  <c r="BW45" i="60"/>
  <c r="BW220" i="60" s="1"/>
  <c r="BP45" i="60"/>
  <c r="BP220" i="60" s="1"/>
  <c r="BO45" i="60"/>
  <c r="BO220" i="60" s="1"/>
  <c r="BN45" i="60"/>
  <c r="BN220" i="60" s="1"/>
  <c r="BL45" i="60"/>
  <c r="BL220" i="60" s="1"/>
  <c r="BK45" i="60"/>
  <c r="BK220" i="60" s="1"/>
  <c r="BJ45" i="60"/>
  <c r="BJ220" i="60" s="1"/>
  <c r="BH45" i="60"/>
  <c r="BH220" i="60" s="1"/>
  <c r="BG45" i="60"/>
  <c r="BG220" i="60" s="1"/>
  <c r="BF45" i="60"/>
  <c r="BF220" i="60" s="1"/>
  <c r="CG44" i="60"/>
  <c r="CG218" i="60" s="1"/>
  <c r="CF44" i="60"/>
  <c r="CF218" i="60" s="1"/>
  <c r="CE44" i="60"/>
  <c r="CE218" i="60" s="1"/>
  <c r="CC44" i="60"/>
  <c r="CC218" i="60" s="1"/>
  <c r="CB44" i="60"/>
  <c r="CB218" i="60" s="1"/>
  <c r="CA44" i="60"/>
  <c r="CA218" i="60" s="1"/>
  <c r="BY44" i="60"/>
  <c r="BY218" i="60" s="1"/>
  <c r="BX44" i="60"/>
  <c r="BX218" i="60" s="1"/>
  <c r="BX228" i="60" s="1"/>
  <c r="BW44" i="60"/>
  <c r="BW218" i="60" s="1"/>
  <c r="BP44" i="60"/>
  <c r="BP218" i="60" s="1"/>
  <c r="BO44" i="60"/>
  <c r="BO218" i="60" s="1"/>
  <c r="BN44" i="60"/>
  <c r="BN218" i="60" s="1"/>
  <c r="BL44" i="60"/>
  <c r="BL218" i="60" s="1"/>
  <c r="BK44" i="60"/>
  <c r="BK218" i="60" s="1"/>
  <c r="BJ44" i="60"/>
  <c r="BJ218" i="60" s="1"/>
  <c r="BH44" i="60"/>
  <c r="BH218" i="60" s="1"/>
  <c r="BG44" i="60"/>
  <c r="BG218" i="60" s="1"/>
  <c r="BG228" i="60" s="1"/>
  <c r="BF44" i="60"/>
  <c r="BF218" i="60" s="1"/>
  <c r="BY43" i="60"/>
  <c r="BY215" i="60" s="1"/>
  <c r="BH43" i="60"/>
  <c r="BH215" i="60" s="1"/>
  <c r="BY41" i="60"/>
  <c r="BY213" i="60" s="1"/>
  <c r="BO41" i="60"/>
  <c r="BO213" i="60" s="1"/>
  <c r="CG40" i="60"/>
  <c r="CG211" i="60" s="1"/>
  <c r="CF40" i="60"/>
  <c r="CF211" i="60" s="1"/>
  <c r="CE40" i="60"/>
  <c r="CE211" i="60" s="1"/>
  <c r="CC40" i="60"/>
  <c r="CC211" i="60" s="1"/>
  <c r="CB40" i="60"/>
  <c r="CB211" i="60" s="1"/>
  <c r="CA40" i="60"/>
  <c r="CA211" i="60" s="1"/>
  <c r="BY40" i="60"/>
  <c r="BY211" i="60" s="1"/>
  <c r="BX40" i="60"/>
  <c r="BX211" i="60" s="1"/>
  <c r="BW40" i="60"/>
  <c r="BW211" i="60" s="1"/>
  <c r="BP40" i="60"/>
  <c r="BP211" i="60" s="1"/>
  <c r="BO40" i="60"/>
  <c r="BO211" i="60" s="1"/>
  <c r="BN40" i="60"/>
  <c r="BN211" i="60" s="1"/>
  <c r="BL40" i="60"/>
  <c r="BL211" i="60" s="1"/>
  <c r="BK40" i="60"/>
  <c r="BK211" i="60" s="1"/>
  <c r="BJ40" i="60"/>
  <c r="BJ211" i="60" s="1"/>
  <c r="BH40" i="60"/>
  <c r="BH211" i="60" s="1"/>
  <c r="BG40" i="60"/>
  <c r="BG211" i="60" s="1"/>
  <c r="BF40" i="60"/>
  <c r="BF211" i="60" s="1"/>
  <c r="CG37" i="60"/>
  <c r="CG205" i="60" s="1"/>
  <c r="CF37" i="60"/>
  <c r="CF205" i="60" s="1"/>
  <c r="CE37" i="60"/>
  <c r="CE205" i="60" s="1"/>
  <c r="CC37" i="60"/>
  <c r="CC205" i="60" s="1"/>
  <c r="CB37" i="60"/>
  <c r="CB205" i="60" s="1"/>
  <c r="CA37" i="60"/>
  <c r="CA205" i="60" s="1"/>
  <c r="BY37" i="60"/>
  <c r="BY205" i="60" s="1"/>
  <c r="BX37" i="60"/>
  <c r="BX205" i="60" s="1"/>
  <c r="BW37" i="60"/>
  <c r="BW205" i="60" s="1"/>
  <c r="BP37" i="60"/>
  <c r="BP205" i="60" s="1"/>
  <c r="BO37" i="60"/>
  <c r="BO205" i="60" s="1"/>
  <c r="BN37" i="60"/>
  <c r="BN205" i="60" s="1"/>
  <c r="BL37" i="60"/>
  <c r="BL205" i="60" s="1"/>
  <c r="BK37" i="60"/>
  <c r="BK205" i="60" s="1"/>
  <c r="BJ37" i="60"/>
  <c r="BJ205" i="60" s="1"/>
  <c r="BH37" i="60"/>
  <c r="BH205" i="60" s="1"/>
  <c r="BG37" i="60"/>
  <c r="BG205" i="60" s="1"/>
  <c r="BF37" i="60"/>
  <c r="BF205" i="60" s="1"/>
  <c r="CG36" i="60"/>
  <c r="CF36" i="60"/>
  <c r="CE36" i="60"/>
  <c r="CE203" i="60" s="1"/>
  <c r="CC36" i="60"/>
  <c r="CC203" i="60" s="1"/>
  <c r="CB36" i="60"/>
  <c r="CB203" i="60" s="1"/>
  <c r="CA36" i="60"/>
  <c r="CA203" i="60" s="1"/>
  <c r="BY36" i="60"/>
  <c r="BY203" i="60" s="1"/>
  <c r="BX36" i="60"/>
  <c r="BX203" i="60" s="1"/>
  <c r="BW36" i="60"/>
  <c r="BW203" i="60" s="1"/>
  <c r="BP36" i="60"/>
  <c r="BP203" i="60" s="1"/>
  <c r="BO36" i="60"/>
  <c r="BO203" i="60" s="1"/>
  <c r="BN36" i="60"/>
  <c r="BN203" i="60" s="1"/>
  <c r="BL36" i="60"/>
  <c r="BL203" i="60" s="1"/>
  <c r="BK36" i="60"/>
  <c r="BK203" i="60" s="1"/>
  <c r="BJ36" i="60"/>
  <c r="BJ203" i="60" s="1"/>
  <c r="BH36" i="60"/>
  <c r="BH203" i="60" s="1"/>
  <c r="BG36" i="60"/>
  <c r="BF36" i="60"/>
  <c r="CT35" i="60"/>
  <c r="CS35" i="60"/>
  <c r="CR35" i="60"/>
  <c r="CR202" i="60" s="1"/>
  <c r="CQ35" i="60"/>
  <c r="CQ202" i="60" s="1"/>
  <c r="CP35" i="60"/>
  <c r="CO35" i="60"/>
  <c r="CN35" i="60"/>
  <c r="CM35" i="60"/>
  <c r="CM202" i="60" s="1"/>
  <c r="CK35" i="60"/>
  <c r="CI35" i="60"/>
  <c r="CH35" i="60"/>
  <c r="CE35" i="60"/>
  <c r="CD35" i="60"/>
  <c r="CA35" i="60"/>
  <c r="BZ35" i="60"/>
  <c r="BW35" i="60"/>
  <c r="BV35" i="60"/>
  <c r="BV202" i="60" s="1"/>
  <c r="BT35" i="60"/>
  <c r="BR35" i="60"/>
  <c r="BQ35" i="60"/>
  <c r="BN35" i="60"/>
  <c r="BM35" i="60"/>
  <c r="BJ35" i="60"/>
  <c r="BI35" i="60"/>
  <c r="BF35" i="60"/>
  <c r="CN34" i="60"/>
  <c r="CI34" i="60"/>
  <c r="CE34" i="60"/>
  <c r="CA34" i="60"/>
  <c r="BW34" i="60"/>
  <c r="BR34" i="60"/>
  <c r="BN34" i="60"/>
  <c r="BJ34" i="60"/>
  <c r="BF34" i="60"/>
  <c r="CG29" i="60"/>
  <c r="CG196" i="60" s="1"/>
  <c r="CF29" i="60"/>
  <c r="CF196" i="60" s="1"/>
  <c r="CE29" i="60"/>
  <c r="CE195" i="60" s="1"/>
  <c r="CC29" i="60"/>
  <c r="CC196" i="60" s="1"/>
  <c r="CB29" i="60"/>
  <c r="CB196" i="60" s="1"/>
  <c r="CA29" i="60"/>
  <c r="CA195" i="60" s="1"/>
  <c r="BY29" i="60"/>
  <c r="BY196" i="60" s="1"/>
  <c r="BX29" i="60"/>
  <c r="BX196" i="60" s="1"/>
  <c r="BZ195" i="60" s="1"/>
  <c r="BW29" i="60"/>
  <c r="BW195" i="60" s="1"/>
  <c r="BP29" i="60"/>
  <c r="BP196" i="60" s="1"/>
  <c r="BO29" i="60"/>
  <c r="BN29" i="60"/>
  <c r="BN195" i="60" s="1"/>
  <c r="BL29" i="60"/>
  <c r="BL196" i="60" s="1"/>
  <c r="BK29" i="60"/>
  <c r="BJ29" i="60"/>
  <c r="BJ195" i="60" s="1"/>
  <c r="BH29" i="60"/>
  <c r="BH196" i="60" s="1"/>
  <c r="BG29" i="60"/>
  <c r="BF29" i="60"/>
  <c r="BF195" i="60" s="1"/>
  <c r="CG27" i="60"/>
  <c r="CG194" i="60" s="1"/>
  <c r="CF27" i="60"/>
  <c r="CF194" i="60" s="1"/>
  <c r="CE27" i="60"/>
  <c r="CE194" i="60" s="1"/>
  <c r="CC27" i="60"/>
  <c r="CC194" i="60" s="1"/>
  <c r="CB27" i="60"/>
  <c r="CB194" i="60" s="1"/>
  <c r="CA27" i="60"/>
  <c r="CA194" i="60" s="1"/>
  <c r="BY27" i="60"/>
  <c r="BY194" i="60" s="1"/>
  <c r="BX27" i="60"/>
  <c r="BX194" i="60" s="1"/>
  <c r="BW27" i="60"/>
  <c r="BW194" i="60" s="1"/>
  <c r="BP27" i="60"/>
  <c r="BP194" i="60" s="1"/>
  <c r="BN27" i="60"/>
  <c r="BN194" i="60" s="1"/>
  <c r="BL27" i="60"/>
  <c r="BL194" i="60" s="1"/>
  <c r="BK27" i="60"/>
  <c r="BJ27" i="60"/>
  <c r="BJ194" i="60" s="1"/>
  <c r="BH27" i="60"/>
  <c r="BH194" i="60" s="1"/>
  <c r="BG27" i="60"/>
  <c r="BF27" i="60"/>
  <c r="BF194" i="60" s="1"/>
  <c r="CG25" i="60"/>
  <c r="CG191" i="60" s="1"/>
  <c r="CF25" i="60"/>
  <c r="CF191" i="60" s="1"/>
  <c r="CE25" i="60"/>
  <c r="CE191" i="60" s="1"/>
  <c r="CC25" i="60"/>
  <c r="CC191" i="60" s="1"/>
  <c r="CB25" i="60"/>
  <c r="CB191" i="60" s="1"/>
  <c r="CA25" i="60"/>
  <c r="CA191" i="60" s="1"/>
  <c r="BY25" i="60"/>
  <c r="BY191" i="60" s="1"/>
  <c r="BX25" i="60"/>
  <c r="BX191" i="60" s="1"/>
  <c r="BW25" i="60"/>
  <c r="BW191" i="60" s="1"/>
  <c r="BQ25" i="60"/>
  <c r="BN25" i="60"/>
  <c r="BN191" i="60" s="1"/>
  <c r="BL25" i="60"/>
  <c r="BL191" i="60" s="1"/>
  <c r="BK25" i="60"/>
  <c r="BJ25" i="60"/>
  <c r="BJ191" i="60" s="1"/>
  <c r="BH25" i="60"/>
  <c r="BH191" i="60" s="1"/>
  <c r="BG25" i="60"/>
  <c r="BF25" i="60"/>
  <c r="BF191" i="60" s="1"/>
  <c r="BQ24" i="60"/>
  <c r="CG21" i="60"/>
  <c r="CG188" i="60" s="1"/>
  <c r="CF21" i="60"/>
  <c r="CF188" i="60" s="1"/>
  <c r="CE21" i="60"/>
  <c r="CE187" i="60" s="1"/>
  <c r="CC21" i="60"/>
  <c r="CC188" i="60" s="1"/>
  <c r="CB21" i="60"/>
  <c r="CB188" i="60" s="1"/>
  <c r="CA21" i="60"/>
  <c r="CA187" i="60" s="1"/>
  <c r="BY21" i="60"/>
  <c r="BY188" i="60" s="1"/>
  <c r="BX21" i="60"/>
  <c r="BX188" i="60" s="1"/>
  <c r="BW21" i="60"/>
  <c r="BW187" i="60" s="1"/>
  <c r="BN21" i="60"/>
  <c r="BN187" i="60" s="1"/>
  <c r="BL21" i="60"/>
  <c r="BL188" i="60" s="1"/>
  <c r="BK21" i="60"/>
  <c r="BJ21" i="60"/>
  <c r="BJ187" i="60" s="1"/>
  <c r="BH21" i="60"/>
  <c r="BH188" i="60" s="1"/>
  <c r="BG21" i="60"/>
  <c r="BF21" i="60"/>
  <c r="BF187" i="60" s="1"/>
  <c r="CG20" i="60"/>
  <c r="CG186" i="60" s="1"/>
  <c r="CF20" i="60"/>
  <c r="CF186" i="60" s="1"/>
  <c r="CE20" i="60"/>
  <c r="CE185" i="60" s="1"/>
  <c r="CC20" i="60"/>
  <c r="CC186" i="60" s="1"/>
  <c r="CB20" i="60"/>
  <c r="CB186" i="60" s="1"/>
  <c r="CA20" i="60"/>
  <c r="CA185" i="60" s="1"/>
  <c r="BY20" i="60"/>
  <c r="BY186" i="60" s="1"/>
  <c r="BX20" i="60"/>
  <c r="BX186" i="60" s="1"/>
  <c r="BW20" i="60"/>
  <c r="BW185" i="60" s="1"/>
  <c r="BP20" i="60"/>
  <c r="BP186" i="60" s="1"/>
  <c r="BO20" i="60"/>
  <c r="BN20" i="60"/>
  <c r="BN185" i="60" s="1"/>
  <c r="BL20" i="60"/>
  <c r="BL186" i="60" s="1"/>
  <c r="BK20" i="60"/>
  <c r="BJ20" i="60"/>
  <c r="BJ185" i="60" s="1"/>
  <c r="BH20" i="60"/>
  <c r="BH186" i="60" s="1"/>
  <c r="BG20" i="60"/>
  <c r="BF20" i="60"/>
  <c r="BF185" i="60" s="1"/>
  <c r="CA19" i="60"/>
  <c r="CA183" i="60" s="1"/>
  <c r="CG17" i="60"/>
  <c r="CF17" i="60"/>
  <c r="CE17" i="60"/>
  <c r="CC17" i="60"/>
  <c r="CB17" i="60"/>
  <c r="CA17" i="60"/>
  <c r="BY17" i="60"/>
  <c r="BX17" i="60"/>
  <c r="BW17" i="60"/>
  <c r="BP17" i="60"/>
  <c r="BO17" i="60"/>
  <c r="BN17" i="60"/>
  <c r="BL17" i="60"/>
  <c r="BK17" i="60"/>
  <c r="BJ17" i="60"/>
  <c r="BH17" i="60"/>
  <c r="BG17" i="60"/>
  <c r="CE16" i="60"/>
  <c r="CE181" i="60" s="1"/>
  <c r="CA16" i="60"/>
  <c r="CA181" i="60" s="1"/>
  <c r="BW16" i="60"/>
  <c r="BW181" i="60" s="1"/>
  <c r="BN16" i="60"/>
  <c r="BN181" i="60" s="1"/>
  <c r="BL16" i="60"/>
  <c r="BL181" i="60" s="1"/>
  <c r="BK16" i="60"/>
  <c r="BJ16" i="60"/>
  <c r="BJ181" i="60" s="1"/>
  <c r="BF16" i="60"/>
  <c r="BF181" i="60" s="1"/>
  <c r="CG15" i="60"/>
  <c r="CG179" i="60" s="1"/>
  <c r="CF15" i="60"/>
  <c r="CF179" i="60" s="1"/>
  <c r="CE15" i="60"/>
  <c r="CE179" i="60" s="1"/>
  <c r="CC15" i="60"/>
  <c r="CC179" i="60" s="1"/>
  <c r="CB15" i="60"/>
  <c r="CB179" i="60" s="1"/>
  <c r="CA15" i="60"/>
  <c r="CA179" i="60" s="1"/>
  <c r="BY15" i="60"/>
  <c r="BY179" i="60" s="1"/>
  <c r="BX15" i="60"/>
  <c r="BX179" i="60" s="1"/>
  <c r="BW15" i="60"/>
  <c r="BW179" i="60" s="1"/>
  <c r="BP15" i="60"/>
  <c r="BP179" i="60" s="1"/>
  <c r="BO15" i="60"/>
  <c r="BN15" i="60"/>
  <c r="BN179" i="60" s="1"/>
  <c r="BL15" i="60"/>
  <c r="BL179" i="60" s="1"/>
  <c r="BK15" i="60"/>
  <c r="BJ15" i="60"/>
  <c r="BJ179" i="60" s="1"/>
  <c r="BH15" i="60"/>
  <c r="BH179" i="60" s="1"/>
  <c r="BG15" i="60"/>
  <c r="BF15" i="60"/>
  <c r="BF179" i="60" s="1"/>
  <c r="CG14" i="60"/>
  <c r="CG177" i="60" s="1"/>
  <c r="CF14" i="60"/>
  <c r="CF177" i="60" s="1"/>
  <c r="CE14" i="60"/>
  <c r="CE177" i="60" s="1"/>
  <c r="CC14" i="60"/>
  <c r="CC177" i="60" s="1"/>
  <c r="CB14" i="60"/>
  <c r="CB177" i="60" s="1"/>
  <c r="CA14" i="60"/>
  <c r="CA177" i="60" s="1"/>
  <c r="BY14" i="60"/>
  <c r="BY177" i="60" s="1"/>
  <c r="BX14" i="60"/>
  <c r="BX177" i="60" s="1"/>
  <c r="BW14" i="60"/>
  <c r="BW177" i="60" s="1"/>
  <c r="BP14" i="60"/>
  <c r="BP177" i="60" s="1"/>
  <c r="BO14" i="60"/>
  <c r="BN14" i="60"/>
  <c r="BN177" i="60" s="1"/>
  <c r="BL14" i="60"/>
  <c r="BL177" i="60" s="1"/>
  <c r="BK14" i="60"/>
  <c r="BJ14" i="60"/>
  <c r="BJ177" i="60" s="1"/>
  <c r="BH14" i="60"/>
  <c r="BH177" i="60" s="1"/>
  <c r="BG14" i="60"/>
  <c r="BF14" i="60"/>
  <c r="BF177" i="60" s="1"/>
  <c r="CG12" i="60"/>
  <c r="CG176" i="60" s="1"/>
  <c r="CF12" i="60"/>
  <c r="CF176" i="60" s="1"/>
  <c r="CE12" i="60"/>
  <c r="CE176" i="60" s="1"/>
  <c r="CC12" i="60"/>
  <c r="CC176" i="60" s="1"/>
  <c r="CB12" i="60"/>
  <c r="CB176" i="60" s="1"/>
  <c r="CA12" i="60"/>
  <c r="CA176" i="60" s="1"/>
  <c r="BY12" i="60"/>
  <c r="BY176" i="60" s="1"/>
  <c r="BX12" i="60"/>
  <c r="BX176" i="60" s="1"/>
  <c r="BW12" i="60"/>
  <c r="BP12" i="60"/>
  <c r="BP176" i="60" s="1"/>
  <c r="BO12" i="60"/>
  <c r="BO176" i="60" s="1"/>
  <c r="BN12" i="60"/>
  <c r="BN176" i="60" s="1"/>
  <c r="BL12" i="60"/>
  <c r="BL176" i="60" s="1"/>
  <c r="BK12" i="60"/>
  <c r="BK176" i="60" s="1"/>
  <c r="BJ12" i="60"/>
  <c r="BJ176" i="60" s="1"/>
  <c r="BH12" i="60"/>
  <c r="BH176" i="60" s="1"/>
  <c r="BG12" i="60"/>
  <c r="BG176" i="60" s="1"/>
  <c r="BF12" i="60"/>
  <c r="BF176" i="60" s="1"/>
  <c r="CG11" i="60"/>
  <c r="CG174" i="60" s="1"/>
  <c r="CF11" i="60"/>
  <c r="CF174" i="60" s="1"/>
  <c r="CE11" i="60"/>
  <c r="CC11" i="60"/>
  <c r="CC174" i="60" s="1"/>
  <c r="CB11" i="60"/>
  <c r="CB174" i="60" s="1"/>
  <c r="CA11" i="60"/>
  <c r="BY11" i="60"/>
  <c r="BY174" i="60" s="1"/>
  <c r="BX11" i="60"/>
  <c r="BX174" i="60" s="1"/>
  <c r="BW11" i="60"/>
  <c r="BW174" i="60" s="1"/>
  <c r="BP11" i="60"/>
  <c r="BO11" i="60"/>
  <c r="BN11" i="60"/>
  <c r="BL11" i="60"/>
  <c r="BK11" i="60"/>
  <c r="BM174" i="60" s="1"/>
  <c r="BJ11" i="60"/>
  <c r="BH11" i="60"/>
  <c r="BG11" i="60"/>
  <c r="BI174" i="60" s="1"/>
  <c r="BF11" i="60"/>
  <c r="BP10" i="60"/>
  <c r="CG168" i="60"/>
  <c r="CF168" i="60"/>
  <c r="CG5" i="60"/>
  <c r="CG164" i="60" s="1"/>
  <c r="CG172" i="60" s="1"/>
  <c r="CF5" i="60"/>
  <c r="CF164" i="60" s="1"/>
  <c r="CF172" i="60" s="1"/>
  <c r="CE5" i="60"/>
  <c r="CE164" i="60" s="1"/>
  <c r="CE172" i="60" s="1"/>
  <c r="CC5" i="60"/>
  <c r="CC164" i="60" s="1"/>
  <c r="CB5" i="60"/>
  <c r="CB164" i="60" s="1"/>
  <c r="CB172" i="60" s="1"/>
  <c r="CA5" i="60"/>
  <c r="BY5" i="60"/>
  <c r="BY164" i="60" s="1"/>
  <c r="BX5" i="60"/>
  <c r="BX164" i="60" s="1"/>
  <c r="BX172" i="60" s="1"/>
  <c r="BW5" i="60"/>
  <c r="BW164" i="60" s="1"/>
  <c r="BW172" i="60" s="1"/>
  <c r="BN5" i="60"/>
  <c r="BN164" i="60" s="1"/>
  <c r="BN172" i="60" s="1"/>
  <c r="BJ5" i="60"/>
  <c r="BJ164" i="60" s="1"/>
  <c r="BJ172" i="60" s="1"/>
  <c r="BF5" i="60"/>
  <c r="BF164" i="60" s="1"/>
  <c r="BF172" i="60" s="1"/>
  <c r="CS4" i="60"/>
  <c r="CL4" i="60"/>
  <c r="CI4" i="60"/>
  <c r="BU4" i="60"/>
  <c r="BR4" i="60"/>
  <c r="CT2" i="60"/>
  <c r="BS220" i="60" l="1"/>
  <c r="CD218" i="60"/>
  <c r="BQ220" i="60"/>
  <c r="BJ228" i="60"/>
  <c r="BJ227" i="60" s="1"/>
  <c r="BO228" i="60"/>
  <c r="BM220" i="60"/>
  <c r="BG227" i="60"/>
  <c r="BG250" i="60"/>
  <c r="CD226" i="60"/>
  <c r="BK228" i="60"/>
  <c r="BK266" i="60" s="1"/>
  <c r="BI220" i="60"/>
  <c r="BI226" i="60"/>
  <c r="BW171" i="60"/>
  <c r="BZ196" i="60"/>
  <c r="BW228" i="60"/>
  <c r="BW227" i="60" s="1"/>
  <c r="BM226" i="60"/>
  <c r="CH60" i="60"/>
  <c r="BM248" i="60"/>
  <c r="BM247" i="60"/>
  <c r="BF171" i="60"/>
  <c r="CE171" i="60"/>
  <c r="BV243" i="60"/>
  <c r="CD164" i="60"/>
  <c r="CC172" i="60"/>
  <c r="BZ164" i="60"/>
  <c r="BY172" i="60"/>
  <c r="CD196" i="60"/>
  <c r="CD195" i="60"/>
  <c r="BJ59" i="60"/>
  <c r="BJ241" i="60" s="1"/>
  <c r="BR148" i="60"/>
  <c r="CE198" i="60"/>
  <c r="BN228" i="60"/>
  <c r="BN227" i="60" s="1"/>
  <c r="BX227" i="60"/>
  <c r="BR220" i="60"/>
  <c r="CA228" i="60"/>
  <c r="CA227" i="60" s="1"/>
  <c r="BI248" i="60"/>
  <c r="BI247" i="60"/>
  <c r="BZ247" i="60"/>
  <c r="CD248" i="60"/>
  <c r="CD247" i="60"/>
  <c r="CI148" i="60"/>
  <c r="BW198" i="60"/>
  <c r="CB235" i="60"/>
  <c r="CE228" i="60"/>
  <c r="CE227" i="60" s="1"/>
  <c r="CB228" i="60"/>
  <c r="CB227" i="60" s="1"/>
  <c r="CC228" i="60"/>
  <c r="CI220" i="60"/>
  <c r="BZ218" i="60"/>
  <c r="BY228" i="60"/>
  <c r="BM224" i="60"/>
  <c r="BZ226" i="60"/>
  <c r="BF228" i="60"/>
  <c r="BF227" i="60" s="1"/>
  <c r="BI224" i="60"/>
  <c r="BP228" i="60"/>
  <c r="BP227" i="60" s="1"/>
  <c r="BL228" i="60"/>
  <c r="BM218" i="60"/>
  <c r="BH228" i="60"/>
  <c r="BH266" i="60" s="1"/>
  <c r="BI218" i="60"/>
  <c r="BI176" i="60"/>
  <c r="BW176" i="60"/>
  <c r="CI176" i="60" s="1"/>
  <c r="BW226" i="60"/>
  <c r="CI226" i="60" s="1"/>
  <c r="CN226" i="60" s="1"/>
  <c r="BM176" i="60"/>
  <c r="BM195" i="60"/>
  <c r="BM196" i="60"/>
  <c r="BI196" i="60"/>
  <c r="BI195" i="60"/>
  <c r="BM236" i="60"/>
  <c r="BM235" i="60"/>
  <c r="BI236" i="60"/>
  <c r="BH235" i="60"/>
  <c r="BI235" i="60"/>
  <c r="CC235" i="60"/>
  <c r="CD235" i="60"/>
  <c r="BJ235" i="60"/>
  <c r="BZ235" i="60"/>
  <c r="BP259" i="60"/>
  <c r="BP23" i="60"/>
  <c r="BP21" i="60" s="1"/>
  <c r="BP188" i="60" s="1"/>
  <c r="BT188" i="60" s="1"/>
  <c r="CL192" i="60"/>
  <c r="BU192" i="60"/>
  <c r="BT220" i="60"/>
  <c r="BU220" i="60" s="1"/>
  <c r="BM51" i="60"/>
  <c r="CA158" i="60"/>
  <c r="BT50" i="60"/>
  <c r="BM28" i="60"/>
  <c r="BJ189" i="60"/>
  <c r="CE189" i="60"/>
  <c r="CH148" i="60"/>
  <c r="BG10" i="60"/>
  <c r="BG171" i="60" s="1"/>
  <c r="BQ59" i="60"/>
  <c r="BO19" i="60"/>
  <c r="BN241" i="60"/>
  <c r="BG19" i="60"/>
  <c r="BM19" i="60"/>
  <c r="BQ49" i="60"/>
  <c r="BQ134" i="60"/>
  <c r="CN238" i="60"/>
  <c r="CP178" i="60"/>
  <c r="CT178" i="60" s="1"/>
  <c r="BH41" i="60"/>
  <c r="BQ51" i="60"/>
  <c r="CH134" i="60"/>
  <c r="BQ146" i="60"/>
  <c r="CO153" i="60"/>
  <c r="CM155" i="60"/>
  <c r="BP31" i="60"/>
  <c r="BR98" i="60"/>
  <c r="BS146" i="60"/>
  <c r="BK10" i="60"/>
  <c r="BQ13" i="60"/>
  <c r="BX23" i="60"/>
  <c r="BI51" i="60"/>
  <c r="CH76" i="60"/>
  <c r="BT19" i="60"/>
  <c r="CI93" i="60"/>
  <c r="BS98" i="60"/>
  <c r="BM98" i="60"/>
  <c r="CI98" i="60"/>
  <c r="CH98" i="60"/>
  <c r="BT138" i="60"/>
  <c r="BT146" i="60"/>
  <c r="CM212" i="60"/>
  <c r="BT214" i="60"/>
  <c r="CK17" i="60"/>
  <c r="BQ98" i="60"/>
  <c r="BM146" i="60"/>
  <c r="CG19" i="60"/>
  <c r="CH18" i="60" s="1"/>
  <c r="CB23" i="60"/>
  <c r="CA43" i="60"/>
  <c r="CA215" i="60" s="1"/>
  <c r="BS51" i="60"/>
  <c r="BS229" i="60" s="1"/>
  <c r="BT77" i="60"/>
  <c r="BT98" i="60"/>
  <c r="BS148" i="60"/>
  <c r="CL149" i="60"/>
  <c r="CN153" i="60"/>
  <c r="CS153" i="60" s="1"/>
  <c r="CN204" i="60"/>
  <c r="CN222" i="60"/>
  <c r="BZ52" i="60"/>
  <c r="CP130" i="60"/>
  <c r="CL130" i="60"/>
  <c r="CM124" i="60"/>
  <c r="CM125" i="60"/>
  <c r="CM126" i="60"/>
  <c r="BT222" i="60"/>
  <c r="BU222" i="60" s="1"/>
  <c r="CO124" i="60"/>
  <c r="CO125" i="60"/>
  <c r="CO126" i="60"/>
  <c r="CO127" i="60"/>
  <c r="CK131" i="60"/>
  <c r="CI134" i="60"/>
  <c r="CL135" i="60"/>
  <c r="CN145" i="60"/>
  <c r="CS145" i="60" s="1"/>
  <c r="CD36" i="60"/>
  <c r="BU119" i="60"/>
  <c r="CL119" i="60"/>
  <c r="CL79" i="60"/>
  <c r="CO78" i="60"/>
  <c r="CO79" i="60"/>
  <c r="CP82" i="60"/>
  <c r="CN94" i="60"/>
  <c r="CS94" i="60" s="1"/>
  <c r="CN95" i="60"/>
  <c r="CS95" i="60" s="1"/>
  <c r="CM75" i="60"/>
  <c r="CN79" i="60"/>
  <c r="CO81" i="60"/>
  <c r="BN198" i="60"/>
  <c r="CH164" i="60"/>
  <c r="CI174" i="60"/>
  <c r="CH174" i="60"/>
  <c r="CJ194" i="60"/>
  <c r="BJ110" i="60"/>
  <c r="CJ90" i="60"/>
  <c r="CD98" i="60"/>
  <c r="CH131" i="60"/>
  <c r="CP142" i="60"/>
  <c r="BI146" i="60"/>
  <c r="CP232" i="60"/>
  <c r="BM17" i="60"/>
  <c r="CH17" i="60"/>
  <c r="BM26" i="60"/>
  <c r="BL41" i="60"/>
  <c r="BL213" i="60" s="1"/>
  <c r="BI47" i="60"/>
  <c r="BM61" i="60"/>
  <c r="BS65" i="60"/>
  <c r="BM65" i="60"/>
  <c r="CH64" i="60"/>
  <c r="CN72" i="60"/>
  <c r="CP75" i="60"/>
  <c r="CL75" i="60"/>
  <c r="BV84" i="60"/>
  <c r="BV85" i="60"/>
  <c r="CI86" i="60"/>
  <c r="CN87" i="60"/>
  <c r="CL87" i="60"/>
  <c r="CN97" i="60"/>
  <c r="CS97" i="60" s="1"/>
  <c r="BI98" i="60"/>
  <c r="CK98" i="60"/>
  <c r="CN105" i="60"/>
  <c r="CS105" i="60" s="1"/>
  <c r="CM104" i="60"/>
  <c r="CN115" i="60"/>
  <c r="CP124" i="60"/>
  <c r="CN127" i="60"/>
  <c r="CN132" i="60"/>
  <c r="CL133" i="60"/>
  <c r="CO135" i="60"/>
  <c r="BR138" i="60"/>
  <c r="BQ138" i="60"/>
  <c r="BV142" i="60"/>
  <c r="CL142" i="60"/>
  <c r="BV180" i="60"/>
  <c r="CP182" i="60"/>
  <c r="CI190" i="60"/>
  <c r="CP204" i="60"/>
  <c r="CR203" i="60" s="1"/>
  <c r="CM230" i="60"/>
  <c r="BU232" i="60"/>
  <c r="CM239" i="60"/>
  <c r="CN244" i="60"/>
  <c r="CS244" i="60" s="1"/>
  <c r="BH10" i="60"/>
  <c r="BY23" i="60"/>
  <c r="BR248" i="60"/>
  <c r="CJ98" i="60"/>
  <c r="BN158" i="60"/>
  <c r="BS168" i="60"/>
  <c r="CI168" i="60"/>
  <c r="CI167" i="60" s="1"/>
  <c r="BQ174" i="60"/>
  <c r="BY19" i="60"/>
  <c r="CG41" i="60"/>
  <c r="CG213" i="60" s="1"/>
  <c r="CC50" i="60"/>
  <c r="CD50" i="60" s="1"/>
  <c r="CD52" i="60"/>
  <c r="CH52" i="60"/>
  <c r="BI53" i="60"/>
  <c r="BI234" i="60" s="1"/>
  <c r="BM53" i="60"/>
  <c r="BM234" i="60" s="1"/>
  <c r="BQ53" i="60"/>
  <c r="BQ234" i="60" s="1"/>
  <c r="CG59" i="60"/>
  <c r="CH59" i="60" s="1"/>
  <c r="CO85" i="60"/>
  <c r="BL110" i="60"/>
  <c r="CO94" i="60"/>
  <c r="CO105" i="60"/>
  <c r="CM105" i="60"/>
  <c r="BV107" i="60"/>
  <c r="CL107" i="60"/>
  <c r="CO119" i="60"/>
  <c r="CI141" i="60"/>
  <c r="BS138" i="60"/>
  <c r="CM142" i="60"/>
  <c r="CP212" i="60"/>
  <c r="CM220" i="60"/>
  <c r="CO230" i="60"/>
  <c r="CL230" i="60"/>
  <c r="CP240" i="60"/>
  <c r="BV240" i="60"/>
  <c r="BR5" i="60"/>
  <c r="BW31" i="60"/>
  <c r="CJ174" i="60"/>
  <c r="BR17" i="60"/>
  <c r="BQ17" i="60"/>
  <c r="CF23" i="60"/>
  <c r="CH22" i="60" s="1"/>
  <c r="BM24" i="60"/>
  <c r="BR196" i="60"/>
  <c r="CF41" i="60"/>
  <c r="BY50" i="60"/>
  <c r="BQ61" i="60"/>
  <c r="BQ248" i="60"/>
  <c r="BQ64" i="60"/>
  <c r="CP78" i="60"/>
  <c r="BV78" i="60"/>
  <c r="BU78" i="60"/>
  <c r="BZ98" i="60"/>
  <c r="BV104" i="60"/>
  <c r="BV105" i="60"/>
  <c r="BJ43" i="60"/>
  <c r="BJ41" i="60"/>
  <c r="BJ213" i="60" s="1"/>
  <c r="CE43" i="60"/>
  <c r="CE215" i="60" s="1"/>
  <c r="CE41" i="60"/>
  <c r="CE213" i="60" s="1"/>
  <c r="BR129" i="60"/>
  <c r="BF50" i="60"/>
  <c r="BR50" i="60" s="1"/>
  <c r="BQ50" i="60"/>
  <c r="BV143" i="60"/>
  <c r="CI146" i="60"/>
  <c r="CH146" i="60"/>
  <c r="CJ148" i="60"/>
  <c r="CD148" i="60"/>
  <c r="BS17" i="60"/>
  <c r="CI17" i="60"/>
  <c r="BT52" i="60"/>
  <c r="BT231" i="60" s="1"/>
  <c r="BJ198" i="60"/>
  <c r="BX10" i="60"/>
  <c r="BX171" i="60" s="1"/>
  <c r="CK174" i="60"/>
  <c r="BR46" i="60"/>
  <c r="BR221" i="60" s="1"/>
  <c r="CI83" i="60"/>
  <c r="BP43" i="60"/>
  <c r="BP41" i="60"/>
  <c r="BF55" i="60"/>
  <c r="BF235" i="60" s="1"/>
  <c r="CH147" i="60"/>
  <c r="CK148" i="60"/>
  <c r="BZ147" i="60"/>
  <c r="BZ148" i="60"/>
  <c r="BY59" i="60"/>
  <c r="BZ59" i="60" s="1"/>
  <c r="CP246" i="60"/>
  <c r="CT246" i="60" s="1"/>
  <c r="BV246" i="60"/>
  <c r="CJ164" i="60"/>
  <c r="CJ176" i="60"/>
  <c r="BT17" i="60"/>
  <c r="CJ17" i="60"/>
  <c r="CD17" i="60"/>
  <c r="BM18" i="60"/>
  <c r="CF183" i="60"/>
  <c r="BS194" i="60"/>
  <c r="CA41" i="60"/>
  <c r="CA213" i="60" s="1"/>
  <c r="BS222" i="60"/>
  <c r="BQ60" i="60"/>
  <c r="BI60" i="60"/>
  <c r="BI61" i="60"/>
  <c r="CM78" i="60"/>
  <c r="CL78" i="60"/>
  <c r="CJ83" i="60"/>
  <c r="CG259" i="60"/>
  <c r="CH99" i="60"/>
  <c r="CH100" i="60"/>
  <c r="BG43" i="60"/>
  <c r="BG215" i="60" s="1"/>
  <c r="BM148" i="60"/>
  <c r="BM147" i="60"/>
  <c r="BU180" i="60"/>
  <c r="CM206" i="60"/>
  <c r="CO220" i="60"/>
  <c r="BV230" i="60"/>
  <c r="BR242" i="60"/>
  <c r="BR194" i="60"/>
  <c r="BS196" i="60"/>
  <c r="CH36" i="60"/>
  <c r="CH224" i="60"/>
  <c r="CE241" i="60"/>
  <c r="BT65" i="60"/>
  <c r="CD64" i="60"/>
  <c r="CA31" i="60"/>
  <c r="CN81" i="60"/>
  <c r="CS81" i="60" s="1"/>
  <c r="CL80" i="60"/>
  <c r="CN85" i="60"/>
  <c r="CL85" i="60"/>
  <c r="BQ86" i="60"/>
  <c r="CO87" i="60"/>
  <c r="CO89" i="60"/>
  <c r="BR90" i="60"/>
  <c r="BQ90" i="60"/>
  <c r="CO95" i="60"/>
  <c r="BZ99" i="60"/>
  <c r="BI23" i="60"/>
  <c r="BN189" i="60"/>
  <c r="CL101" i="60"/>
  <c r="CL105" i="60"/>
  <c r="CM107" i="60"/>
  <c r="CN116" i="60"/>
  <c r="CO123" i="60"/>
  <c r="CI138" i="60"/>
  <c r="CJ141" i="60"/>
  <c r="CO143" i="60"/>
  <c r="CN150" i="60"/>
  <c r="CS150" i="60" s="1"/>
  <c r="CN186" i="60"/>
  <c r="CS186" i="60" s="1"/>
  <c r="CP192" i="60"/>
  <c r="CT192" i="60" s="1"/>
  <c r="CN212" i="60"/>
  <c r="BS242" i="60"/>
  <c r="CI242" i="60"/>
  <c r="BU243" i="60"/>
  <c r="CH43" i="60"/>
  <c r="BI46" i="60"/>
  <c r="BM46" i="60"/>
  <c r="BQ46" i="60"/>
  <c r="CJ224" i="60"/>
  <c r="BS50" i="60"/>
  <c r="BM49" i="60"/>
  <c r="CD54" i="60"/>
  <c r="CA241" i="60"/>
  <c r="BN110" i="60"/>
  <c r="CM79" i="60"/>
  <c r="CO82" i="60"/>
  <c r="CO84" i="60"/>
  <c r="CH86" i="60"/>
  <c r="CP115" i="60"/>
  <c r="CL115" i="60"/>
  <c r="BX158" i="60"/>
  <c r="BU124" i="60"/>
  <c r="CN126" i="60"/>
  <c r="CP133" i="60"/>
  <c r="BT148" i="60"/>
  <c r="CO150" i="60"/>
  <c r="CN156" i="60"/>
  <c r="CS156" i="60" s="1"/>
  <c r="BV182" i="60"/>
  <c r="CO192" i="60"/>
  <c r="CM245" i="60"/>
  <c r="CI50" i="60"/>
  <c r="CH49" i="60"/>
  <c r="CN119" i="60"/>
  <c r="CK120" i="60"/>
  <c r="CG139" i="60"/>
  <c r="CH138" i="60"/>
  <c r="CN143" i="60"/>
  <c r="CS143" i="60" s="1"/>
  <c r="CE31" i="60"/>
  <c r="BZ11" i="60"/>
  <c r="CK176" i="60"/>
  <c r="CD13" i="60"/>
  <c r="BZ17" i="60"/>
  <c r="CC19" i="60"/>
  <c r="CC183" i="60" s="1"/>
  <c r="CJ188" i="60"/>
  <c r="CC23" i="60"/>
  <c r="BZ24" i="60"/>
  <c r="BQ26" i="60"/>
  <c r="BQ28" i="60"/>
  <c r="BM40" i="60"/>
  <c r="BX41" i="60"/>
  <c r="BX213" i="60" s="1"/>
  <c r="BS226" i="60"/>
  <c r="BR48" i="60"/>
  <c r="BR225" i="60" s="1"/>
  <c r="CI56" i="60"/>
  <c r="CI237" i="60" s="1"/>
  <c r="BM58" i="60"/>
  <c r="BI65" i="60"/>
  <c r="BQ65" i="60"/>
  <c r="BV79" i="60"/>
  <c r="BQ83" i="60"/>
  <c r="CK83" i="60"/>
  <c r="BS90" i="60"/>
  <c r="BR141" i="60"/>
  <c r="CN135" i="60"/>
  <c r="BU135" i="60"/>
  <c r="CD146" i="60"/>
  <c r="BV152" i="60"/>
  <c r="BU153" i="60"/>
  <c r="BU152" i="60"/>
  <c r="BV153" i="60"/>
  <c r="BU204" i="60"/>
  <c r="BU245" i="60"/>
  <c r="CN246" i="60"/>
  <c r="CS246" i="60" s="1"/>
  <c r="BN10" i="60"/>
  <c r="BN171" i="60" s="1"/>
  <c r="CB10" i="60"/>
  <c r="CB171" i="60" s="1"/>
  <c r="BS174" i="60"/>
  <c r="BR176" i="60"/>
  <c r="BQ176" i="60"/>
  <c r="BQ14" i="60"/>
  <c r="BM16" i="60"/>
  <c r="BN19" i="60"/>
  <c r="BN183" i="60" s="1"/>
  <c r="BT25" i="60"/>
  <c r="BT191" i="60" s="1"/>
  <c r="CH26" i="60"/>
  <c r="BI27" i="60"/>
  <c r="BM27" i="60"/>
  <c r="BQ27" i="60"/>
  <c r="CH28" i="60"/>
  <c r="BI29" i="60"/>
  <c r="BM29" i="60"/>
  <c r="BQ29" i="60"/>
  <c r="CD37" i="60"/>
  <c r="CC41" i="60"/>
  <c r="CC213" i="60" s="1"/>
  <c r="CH42" i="60"/>
  <c r="BX43" i="60"/>
  <c r="CJ222" i="60"/>
  <c r="BI50" i="60"/>
  <c r="BM50" i="60"/>
  <c r="BT51" i="60"/>
  <c r="BT229" i="60" s="1"/>
  <c r="BH59" i="60"/>
  <c r="BH67" i="60" s="1"/>
  <c r="BM59" i="60"/>
  <c r="BW59" i="60"/>
  <c r="BW241" i="60" s="1"/>
  <c r="CB241" i="60"/>
  <c r="BQ76" i="60"/>
  <c r="CC110" i="60"/>
  <c r="CM82" i="60"/>
  <c r="BS83" i="60"/>
  <c r="BU84" i="60"/>
  <c r="CL84" i="60"/>
  <c r="BR86" i="60"/>
  <c r="BT90" i="60"/>
  <c r="CD100" i="60"/>
  <c r="CO97" i="60"/>
  <c r="CB110" i="60"/>
  <c r="CO116" i="60"/>
  <c r="CN123" i="60"/>
  <c r="BV125" i="60"/>
  <c r="CL126" i="60"/>
  <c r="BS129" i="60"/>
  <c r="CI129" i="60"/>
  <c r="CH129" i="60"/>
  <c r="CK138" i="60"/>
  <c r="CK141" i="60"/>
  <c r="BR146" i="60"/>
  <c r="BU142" i="60"/>
  <c r="BZ146" i="60"/>
  <c r="CK146" i="60"/>
  <c r="BI147" i="60"/>
  <c r="CN192" i="60"/>
  <c r="CS192" i="60" s="1"/>
  <c r="BU230" i="60"/>
  <c r="CN232" i="60"/>
  <c r="CM240" i="60"/>
  <c r="BH259" i="60"/>
  <c r="BI99" i="60"/>
  <c r="CJ184" i="60"/>
  <c r="BR174" i="60"/>
  <c r="CD11" i="60"/>
  <c r="CH11" i="60"/>
  <c r="BI17" i="60"/>
  <c r="BM188" i="60"/>
  <c r="BZ36" i="60"/>
  <c r="BI40" i="60"/>
  <c r="BQ40" i="60"/>
  <c r="BN41" i="60"/>
  <c r="BN213" i="60" s="1"/>
  <c r="CF228" i="60"/>
  <c r="CF227" i="60" s="1"/>
  <c r="CI46" i="60"/>
  <c r="CI221" i="60" s="1"/>
  <c r="CK51" i="60"/>
  <c r="CK229" i="60" s="1"/>
  <c r="CM80" i="60"/>
  <c r="CP84" i="60"/>
  <c r="CM97" i="60"/>
  <c r="CP125" i="60"/>
  <c r="BQ129" i="60"/>
  <c r="BQ128" i="60"/>
  <c r="CJ138" i="60"/>
  <c r="CJ146" i="60"/>
  <c r="CP153" i="60"/>
  <c r="CI164" i="60"/>
  <c r="BJ10" i="60"/>
  <c r="BO10" i="60"/>
  <c r="BO171" i="60" s="1"/>
  <c r="CG10" i="60"/>
  <c r="CK10" i="60" s="1"/>
  <c r="BS176" i="60"/>
  <c r="BZ20" i="60"/>
  <c r="CD20" i="60"/>
  <c r="CH20" i="60"/>
  <c r="BW189" i="60"/>
  <c r="CI194" i="60"/>
  <c r="CF67" i="60"/>
  <c r="CK222" i="60"/>
  <c r="BS224" i="60"/>
  <c r="CJ226" i="60"/>
  <c r="BI52" i="60"/>
  <c r="BM52" i="60"/>
  <c r="BQ52" i="60"/>
  <c r="CJ59" i="60"/>
  <c r="CI248" i="60"/>
  <c r="BU75" i="60"/>
  <c r="BQ77" i="60"/>
  <c r="BV82" i="60"/>
  <c r="CL82" i="60"/>
  <c r="BT83" i="60"/>
  <c r="CH83" i="60"/>
  <c r="CM84" i="60"/>
  <c r="BS86" i="60"/>
  <c r="CJ86" i="60"/>
  <c r="CN89" i="60"/>
  <c r="BU94" i="60"/>
  <c r="BU97" i="60"/>
  <c r="CN102" i="60"/>
  <c r="CS102" i="60" s="1"/>
  <c r="BU105" i="60"/>
  <c r="BH158" i="60"/>
  <c r="BT129" i="60"/>
  <c r="CJ129" i="60"/>
  <c r="CO142" i="60"/>
  <c r="BU143" i="60"/>
  <c r="CL152" i="60"/>
  <c r="CL153" i="60"/>
  <c r="CM152" i="60"/>
  <c r="CM153" i="60"/>
  <c r="BR214" i="60"/>
  <c r="CK214" i="60"/>
  <c r="BS248" i="60"/>
  <c r="BS247" i="60" s="1"/>
  <c r="CR262" i="60"/>
  <c r="CT262" i="60"/>
  <c r="CT264" i="60" s="1"/>
  <c r="CI90" i="60"/>
  <c r="BR93" i="60"/>
  <c r="BV94" i="60"/>
  <c r="BZ100" i="60"/>
  <c r="CI100" i="60"/>
  <c r="CP105" i="60"/>
  <c r="CO108" i="60"/>
  <c r="BU115" i="60"/>
  <c r="CM119" i="60"/>
  <c r="CF158" i="60"/>
  <c r="BK43" i="60"/>
  <c r="BK215" i="60" s="1"/>
  <c r="BV124" i="60"/>
  <c r="CL124" i="60"/>
  <c r="CL125" i="60"/>
  <c r="CO145" i="60"/>
  <c r="CD147" i="60"/>
  <c r="CM149" i="60"/>
  <c r="CP180" i="60"/>
  <c r="CQ180" i="60" s="1"/>
  <c r="BU182" i="60"/>
  <c r="BR184" i="60"/>
  <c r="CI184" i="60"/>
  <c r="CH183" i="60"/>
  <c r="CN206" i="60"/>
  <c r="BV212" i="60"/>
  <c r="CL238" i="60"/>
  <c r="CP94" i="60"/>
  <c r="BV97" i="60"/>
  <c r="BR100" i="60"/>
  <c r="CM101" i="60"/>
  <c r="CM115" i="60"/>
  <c r="CH128" i="60"/>
  <c r="CI131" i="60"/>
  <c r="BS134" i="60"/>
  <c r="CP135" i="60"/>
  <c r="BQ140" i="60"/>
  <c r="CP143" i="60"/>
  <c r="CL182" i="60"/>
  <c r="BR190" i="60"/>
  <c r="CN230" i="60"/>
  <c r="CO240" i="60"/>
  <c r="CL240" i="60"/>
  <c r="CD242" i="60"/>
  <c r="CH187" i="60"/>
  <c r="CH188" i="60"/>
  <c r="CD194" i="60"/>
  <c r="CD193" i="60"/>
  <c r="CK164" i="60"/>
  <c r="CK5" i="60"/>
  <c r="BR168" i="60"/>
  <c r="BR167" i="60" s="1"/>
  <c r="CI10" i="60"/>
  <c r="CI11" i="60"/>
  <c r="BT12" i="60"/>
  <c r="CJ21" i="60"/>
  <c r="CI23" i="60"/>
  <c r="BZ194" i="60"/>
  <c r="BZ193" i="60"/>
  <c r="CK194" i="60"/>
  <c r="CH196" i="60"/>
  <c r="CH195" i="60"/>
  <c r="BO271" i="60"/>
  <c r="CJ45" i="60"/>
  <c r="CJ219" i="60" s="1"/>
  <c r="CK46" i="60"/>
  <c r="BR47" i="60"/>
  <c r="CI47" i="60"/>
  <c r="CI223" i="60" s="1"/>
  <c r="BM48" i="60"/>
  <c r="CI48" i="60"/>
  <c r="BW55" i="60"/>
  <c r="BW235" i="60" s="1"/>
  <c r="CD61" i="60"/>
  <c r="CD60" i="60"/>
  <c r="CJ5" i="60"/>
  <c r="CH168" i="60"/>
  <c r="BR11" i="60"/>
  <c r="BS12" i="60"/>
  <c r="CI12" i="60"/>
  <c r="BM13" i="60"/>
  <c r="BZ13" i="60"/>
  <c r="BS14" i="60"/>
  <c r="BS177" i="60" s="1"/>
  <c r="CI14" i="60"/>
  <c r="CI177" i="60" s="1"/>
  <c r="BS15" i="60"/>
  <c r="CI15" i="60"/>
  <c r="CI179" i="60" s="1"/>
  <c r="BH16" i="60"/>
  <c r="BH181" i="60" s="1"/>
  <c r="BP16" i="60"/>
  <c r="BP181" i="60" s="1"/>
  <c r="CB16" i="60"/>
  <c r="CB181" i="60" s="1"/>
  <c r="CF16" i="60"/>
  <c r="CF181" i="60" s="1"/>
  <c r="BR20" i="60"/>
  <c r="BO21" i="60"/>
  <c r="BO188" i="60" s="1"/>
  <c r="BO190" i="60" s="1"/>
  <c r="CI21" i="60"/>
  <c r="CI187" i="60" s="1"/>
  <c r="BL23" i="60"/>
  <c r="BL31" i="60" s="1"/>
  <c r="BI24" i="60"/>
  <c r="CJ25" i="60"/>
  <c r="CJ191" i="60" s="1"/>
  <c r="CD26" i="60"/>
  <c r="BT194" i="60"/>
  <c r="BI194" i="60"/>
  <c r="BI193" i="60"/>
  <c r="BM193" i="60"/>
  <c r="BM194" i="60"/>
  <c r="BQ193" i="60"/>
  <c r="BQ194" i="60"/>
  <c r="BT27" i="60"/>
  <c r="CJ27" i="60"/>
  <c r="CD28" i="60"/>
  <c r="BT196" i="60"/>
  <c r="BQ196" i="60"/>
  <c r="BQ195" i="60"/>
  <c r="BT29" i="60"/>
  <c r="CJ196" i="60"/>
  <c r="CJ29" i="60"/>
  <c r="BR36" i="60"/>
  <c r="BS37" i="60"/>
  <c r="BS205" i="60" s="1"/>
  <c r="CI37" i="60"/>
  <c r="CI205" i="60" s="1"/>
  <c r="BT40" i="60"/>
  <c r="CJ40" i="60"/>
  <c r="CJ211" i="60" s="1"/>
  <c r="BR218" i="60"/>
  <c r="BR44" i="60"/>
  <c r="BZ44" i="60"/>
  <c r="CD44" i="60"/>
  <c r="CH44" i="60"/>
  <c r="BS45" i="60"/>
  <c r="CI45" i="60"/>
  <c r="BT46" i="60"/>
  <c r="CJ46" i="60"/>
  <c r="BM47" i="60"/>
  <c r="BQ47" i="60"/>
  <c r="BZ47" i="60"/>
  <c r="CD47" i="60"/>
  <c r="CH47" i="60"/>
  <c r="BQ226" i="60"/>
  <c r="BQ48" i="60"/>
  <c r="BZ48" i="60"/>
  <c r="CD48" i="60"/>
  <c r="CH48" i="60"/>
  <c r="BI49" i="60"/>
  <c r="BL55" i="60"/>
  <c r="BP55" i="60"/>
  <c r="BP235" i="60" s="1"/>
  <c r="CI53" i="60"/>
  <c r="BO55" i="60"/>
  <c r="CA110" i="60"/>
  <c r="CF253" i="60"/>
  <c r="CF110" i="60"/>
  <c r="CN82" i="60"/>
  <c r="BU82" i="60"/>
  <c r="BS131" i="60"/>
  <c r="CO132" i="60"/>
  <c r="BG55" i="60"/>
  <c r="BI54" i="60" s="1"/>
  <c r="BS141" i="60"/>
  <c r="BV150" i="60"/>
  <c r="BU149" i="60"/>
  <c r="CP150" i="60"/>
  <c r="BU150" i="60"/>
  <c r="BV149" i="60"/>
  <c r="BS11" i="60"/>
  <c r="BT176" i="60"/>
  <c r="CJ14" i="60"/>
  <c r="CJ177" i="60" s="1"/>
  <c r="BT15" i="60"/>
  <c r="BS186" i="60"/>
  <c r="BS20" i="60"/>
  <c r="BI188" i="60"/>
  <c r="CK27" i="60"/>
  <c r="BK271" i="60"/>
  <c r="BS218" i="60"/>
  <c r="BT45" i="60"/>
  <c r="CK234" i="60"/>
  <c r="CG91" i="60"/>
  <c r="CH90" i="60"/>
  <c r="BK259" i="60"/>
  <c r="BM100" i="60"/>
  <c r="BS100" i="60"/>
  <c r="BM99" i="60"/>
  <c r="CO178" i="60"/>
  <c r="BV177" i="60"/>
  <c r="BV178" i="60"/>
  <c r="BZ5" i="60"/>
  <c r="CD5" i="60"/>
  <c r="CH5" i="60"/>
  <c r="BT174" i="60"/>
  <c r="BT11" i="60"/>
  <c r="CJ11" i="60"/>
  <c r="BI12" i="60"/>
  <c r="BM12" i="60"/>
  <c r="BQ12" i="60"/>
  <c r="CH176" i="60"/>
  <c r="CK12" i="60"/>
  <c r="CH13" i="60"/>
  <c r="BI14" i="60"/>
  <c r="BM14" i="60"/>
  <c r="CK14" i="60"/>
  <c r="BI15" i="60"/>
  <c r="BM15" i="60"/>
  <c r="BQ15" i="60"/>
  <c r="CK15" i="60"/>
  <c r="BR16" i="60"/>
  <c r="BR181" i="60" s="1"/>
  <c r="BX19" i="60"/>
  <c r="BX183" i="60" s="1"/>
  <c r="BT186" i="60"/>
  <c r="BM186" i="60"/>
  <c r="BQ186" i="60"/>
  <c r="BT20" i="60"/>
  <c r="CJ186" i="60"/>
  <c r="BX190" i="60"/>
  <c r="CB190" i="60"/>
  <c r="CF190" i="60"/>
  <c r="CJ20" i="60"/>
  <c r="BI21" i="60"/>
  <c r="BM21" i="60"/>
  <c r="BZ188" i="60"/>
  <c r="BZ187" i="60"/>
  <c r="CK188" i="60"/>
  <c r="CD188" i="60"/>
  <c r="CD187" i="60"/>
  <c r="CK21" i="60"/>
  <c r="BI22" i="60"/>
  <c r="BF23" i="60"/>
  <c r="BF31" i="60" s="1"/>
  <c r="CD24" i="60"/>
  <c r="BR25" i="60"/>
  <c r="BZ25" i="60"/>
  <c r="BZ191" i="60" s="1"/>
  <c r="CD25" i="60"/>
  <c r="CD191" i="60" s="1"/>
  <c r="CH25" i="60"/>
  <c r="CH191" i="60" s="1"/>
  <c r="BI26" i="60"/>
  <c r="BR27" i="60"/>
  <c r="BZ27" i="60"/>
  <c r="CD27" i="60"/>
  <c r="CH27" i="60"/>
  <c r="BI28" i="60"/>
  <c r="BR29" i="60"/>
  <c r="BZ29" i="60"/>
  <c r="CD29" i="60"/>
  <c r="CH29" i="60"/>
  <c r="CO202" i="60"/>
  <c r="CO114" i="60"/>
  <c r="BH271" i="60"/>
  <c r="BL271" i="60"/>
  <c r="BP271" i="60"/>
  <c r="BT36" i="60"/>
  <c r="BX271" i="60"/>
  <c r="CB271" i="60"/>
  <c r="CF271" i="60"/>
  <c r="CF203" i="60"/>
  <c r="CJ36" i="60"/>
  <c r="BI37" i="60"/>
  <c r="BM37" i="60"/>
  <c r="BQ37" i="60"/>
  <c r="CK37" i="60"/>
  <c r="BR40" i="60"/>
  <c r="BR211" i="60" s="1"/>
  <c r="BZ40" i="60"/>
  <c r="CD40" i="60"/>
  <c r="CH40" i="60"/>
  <c r="BS41" i="60"/>
  <c r="BL265" i="60"/>
  <c r="BT218" i="60"/>
  <c r="BQ218" i="60"/>
  <c r="BT44" i="60"/>
  <c r="BX266" i="60"/>
  <c r="CJ218" i="60"/>
  <c r="CJ44" i="60"/>
  <c r="BI45" i="60"/>
  <c r="BM45" i="60"/>
  <c r="BQ45" i="60"/>
  <c r="CK45" i="60"/>
  <c r="BZ46" i="60"/>
  <c r="CD46" i="60"/>
  <c r="CH46" i="60"/>
  <c r="BS47" i="60"/>
  <c r="CK47" i="60"/>
  <c r="BI48" i="60"/>
  <c r="BS48" i="60"/>
  <c r="CJ48" i="60"/>
  <c r="CD51" i="60"/>
  <c r="CI51" i="60"/>
  <c r="CI229" i="60" s="1"/>
  <c r="BR52" i="60"/>
  <c r="BR234" i="60"/>
  <c r="BR53" i="60"/>
  <c r="BL239" i="60"/>
  <c r="BM57" i="60"/>
  <c r="CG239" i="60"/>
  <c r="CH57" i="60"/>
  <c r="BL245" i="60"/>
  <c r="BM62" i="60"/>
  <c r="BM63" i="60"/>
  <c r="CB245" i="60"/>
  <c r="CD62" i="60"/>
  <c r="CG245" i="60"/>
  <c r="CH63" i="60"/>
  <c r="CH62" i="60"/>
  <c r="BV81" i="60"/>
  <c r="BU80" i="60"/>
  <c r="CP81" i="60"/>
  <c r="BU81" i="60"/>
  <c r="BV80" i="60"/>
  <c r="CM95" i="60"/>
  <c r="CL95" i="60"/>
  <c r="BV123" i="60"/>
  <c r="CP123" i="60"/>
  <c r="BU123" i="60"/>
  <c r="CO130" i="60"/>
  <c r="BV130" i="60"/>
  <c r="CK168" i="60"/>
  <c r="CJ12" i="60"/>
  <c r="BT14" i="60"/>
  <c r="CJ15" i="60"/>
  <c r="CI19" i="60"/>
  <c r="CI20" i="60"/>
  <c r="CI185" i="60" s="1"/>
  <c r="CK25" i="60"/>
  <c r="CK191" i="60" s="1"/>
  <c r="CH193" i="60"/>
  <c r="CH194" i="60"/>
  <c r="CK196" i="60"/>
  <c r="CK29" i="60"/>
  <c r="BS36" i="60"/>
  <c r="CI36" i="60"/>
  <c r="BT37" i="60"/>
  <c r="BT205" i="60" s="1"/>
  <c r="CJ37" i="60"/>
  <c r="CJ205" i="60" s="1"/>
  <c r="CK40" i="60"/>
  <c r="BS44" i="60"/>
  <c r="CI218" i="60"/>
  <c r="CI44" i="60"/>
  <c r="CH50" i="60"/>
  <c r="CG229" i="60"/>
  <c r="CH51" i="60"/>
  <c r="BP237" i="60"/>
  <c r="BQ56" i="60"/>
  <c r="BP239" i="60"/>
  <c r="BQ57" i="60"/>
  <c r="CJ61" i="60"/>
  <c r="CJ243" i="60" s="1"/>
  <c r="BP245" i="60"/>
  <c r="BQ63" i="60"/>
  <c r="BV87" i="60"/>
  <c r="BT86" i="60"/>
  <c r="BU87" i="60"/>
  <c r="CP87" i="60"/>
  <c r="BX261" i="60"/>
  <c r="CJ93" i="60"/>
  <c r="BV101" i="60"/>
  <c r="CO102" i="60"/>
  <c r="CO115" i="60"/>
  <c r="BV115" i="60"/>
  <c r="CI5" i="60"/>
  <c r="BT168" i="60"/>
  <c r="BT167" i="60" s="1"/>
  <c r="BQ168" i="60"/>
  <c r="CJ168" i="60"/>
  <c r="BI11" i="60"/>
  <c r="BM11" i="60"/>
  <c r="BQ11" i="60"/>
  <c r="CK11" i="60"/>
  <c r="BR12" i="60"/>
  <c r="BZ12" i="60"/>
  <c r="CD12" i="60"/>
  <c r="CH12" i="60"/>
  <c r="BI13" i="60"/>
  <c r="BR14" i="60"/>
  <c r="BZ14" i="60"/>
  <c r="CD14" i="60"/>
  <c r="CH14" i="60"/>
  <c r="BR15" i="60"/>
  <c r="BZ15" i="60"/>
  <c r="CD15" i="60"/>
  <c r="CH15" i="60"/>
  <c r="CI16" i="60"/>
  <c r="CI181" i="60" s="1"/>
  <c r="BI20" i="60"/>
  <c r="BM20" i="60"/>
  <c r="BQ20" i="60"/>
  <c r="CK186" i="60"/>
  <c r="BY190" i="60"/>
  <c r="BZ186" i="60"/>
  <c r="BZ185" i="60"/>
  <c r="CC190" i="60"/>
  <c r="CD186" i="60"/>
  <c r="CD185" i="60"/>
  <c r="CG190" i="60"/>
  <c r="CH186" i="60"/>
  <c r="CH185" i="60"/>
  <c r="CK20" i="60"/>
  <c r="BR21" i="60"/>
  <c r="BZ21" i="60"/>
  <c r="CD21" i="60"/>
  <c r="CH21" i="60"/>
  <c r="BK23" i="60"/>
  <c r="BS23" i="60" s="1"/>
  <c r="CH24" i="60"/>
  <c r="BI25" i="60"/>
  <c r="BM25" i="60"/>
  <c r="BS25" i="60"/>
  <c r="CI25" i="60"/>
  <c r="CI191" i="60" s="1"/>
  <c r="BZ26" i="60"/>
  <c r="BS27" i="60"/>
  <c r="CI27" i="60"/>
  <c r="BZ28" i="60"/>
  <c r="BS29" i="60"/>
  <c r="CI29" i="60"/>
  <c r="BI36" i="60"/>
  <c r="BM36" i="60"/>
  <c r="BQ36" i="60"/>
  <c r="BY271" i="60"/>
  <c r="CC271" i="60"/>
  <c r="CG271" i="60"/>
  <c r="CG203" i="60"/>
  <c r="CK36" i="60"/>
  <c r="BR37" i="60"/>
  <c r="BR205" i="60" s="1"/>
  <c r="BZ37" i="60"/>
  <c r="CH37" i="60"/>
  <c r="BS40" i="60"/>
  <c r="CI40" i="60"/>
  <c r="CI211" i="60" s="1"/>
  <c r="CC265" i="60"/>
  <c r="CG265" i="60"/>
  <c r="CK43" i="60"/>
  <c r="BI44" i="60"/>
  <c r="BM44" i="60"/>
  <c r="BQ44" i="60"/>
  <c r="CK218" i="60"/>
  <c r="CG228" i="60"/>
  <c r="CH218" i="60"/>
  <c r="CK44" i="60"/>
  <c r="BR45" i="60"/>
  <c r="BZ45" i="60"/>
  <c r="CD45" i="60"/>
  <c r="CH45" i="60"/>
  <c r="BS46" i="60"/>
  <c r="BT47" i="60"/>
  <c r="CK224" i="60"/>
  <c r="BT48" i="60"/>
  <c r="CJ50" i="60"/>
  <c r="BK55" i="60"/>
  <c r="BZ51" i="60"/>
  <c r="CJ51" i="60"/>
  <c r="CJ229" i="60" s="1"/>
  <c r="BS234" i="60"/>
  <c r="CI234" i="60"/>
  <c r="CI236" i="60" s="1"/>
  <c r="BX237" i="60"/>
  <c r="BZ56" i="60"/>
  <c r="CJ56" i="60"/>
  <c r="CJ237" i="60" s="1"/>
  <c r="BH239" i="60"/>
  <c r="BT57" i="60"/>
  <c r="BI57" i="60"/>
  <c r="BQ62" i="60"/>
  <c r="BH245" i="60"/>
  <c r="BI62" i="60"/>
  <c r="BT63" i="60"/>
  <c r="BI63" i="60"/>
  <c r="CK90" i="60"/>
  <c r="BK261" i="60"/>
  <c r="BP261" i="60"/>
  <c r="BQ93" i="60"/>
  <c r="BQ92" i="60"/>
  <c r="CM94" i="60"/>
  <c r="CL94" i="60"/>
  <c r="BR120" i="60"/>
  <c r="BQ120" i="60"/>
  <c r="BS120" i="60"/>
  <c r="CE55" i="60"/>
  <c r="CE235" i="60" s="1"/>
  <c r="BQ183" i="60"/>
  <c r="BQ184" i="60"/>
  <c r="BI186" i="60"/>
  <c r="BY55" i="60"/>
  <c r="BY235" i="60" s="1"/>
  <c r="BZ53" i="60"/>
  <c r="BZ234" i="60" s="1"/>
  <c r="BZ236" i="60" s="1"/>
  <c r="CD53" i="60"/>
  <c r="CD234" i="60" s="1"/>
  <c r="CD236" i="60" s="1"/>
  <c r="CH53" i="60"/>
  <c r="CH234" i="60" s="1"/>
  <c r="CH236" i="60" s="1"/>
  <c r="CB267" i="60"/>
  <c r="CD55" i="60"/>
  <c r="CB237" i="60"/>
  <c r="CD56" i="60"/>
  <c r="CC241" i="60"/>
  <c r="CD58" i="60"/>
  <c r="CD59" i="60"/>
  <c r="BM60" i="60"/>
  <c r="CG243" i="60"/>
  <c r="CH61" i="60"/>
  <c r="BZ64" i="60"/>
  <c r="BZ65" i="60"/>
  <c r="CK65" i="60"/>
  <c r="CM72" i="60"/>
  <c r="CL72" i="60"/>
  <c r="BY253" i="60"/>
  <c r="CE110" i="60"/>
  <c r="CK77" i="60"/>
  <c r="BU79" i="60"/>
  <c r="BU85" i="60"/>
  <c r="CK86" i="60"/>
  <c r="CM87" i="60"/>
  <c r="CM85" i="60"/>
  <c r="CM89" i="60"/>
  <c r="CL89" i="60"/>
  <c r="CB261" i="60"/>
  <c r="CL97" i="60"/>
  <c r="BO259" i="60"/>
  <c r="BQ100" i="60"/>
  <c r="BQ99" i="60"/>
  <c r="CM102" i="60"/>
  <c r="CL102" i="60"/>
  <c r="BV108" i="60"/>
  <c r="BU107" i="60"/>
  <c r="CP108" i="60"/>
  <c r="BU108" i="60"/>
  <c r="BY110" i="60"/>
  <c r="BV116" i="60"/>
  <c r="BU116" i="60"/>
  <c r="CP116" i="60"/>
  <c r="CH122" i="60"/>
  <c r="CN124" i="60"/>
  <c r="BV126" i="60"/>
  <c r="BU126" i="60"/>
  <c r="CK129" i="60"/>
  <c r="BU130" i="60"/>
  <c r="CN130" i="60"/>
  <c r="CJ134" i="60"/>
  <c r="BU178" i="60"/>
  <c r="CN178" i="60"/>
  <c r="CS178" i="60" s="1"/>
  <c r="BU177" i="60"/>
  <c r="CL180" i="60"/>
  <c r="CA189" i="60"/>
  <c r="BL241" i="60"/>
  <c r="BQ224" i="60"/>
  <c r="CJ47" i="60"/>
  <c r="CK226" i="60"/>
  <c r="CH226" i="60"/>
  <c r="CK48" i="60"/>
  <c r="BN55" i="60"/>
  <c r="BN235" i="60" s="1"/>
  <c r="BR51" i="60"/>
  <c r="BS52" i="60"/>
  <c r="BS231" i="60" s="1"/>
  <c r="CJ52" i="60"/>
  <c r="CJ231" i="60" s="1"/>
  <c r="BS53" i="60"/>
  <c r="CK53" i="60"/>
  <c r="BX55" i="60"/>
  <c r="BX235" i="60" s="1"/>
  <c r="BL237" i="60"/>
  <c r="BM56" i="60"/>
  <c r="BS56" i="60"/>
  <c r="CC239" i="60"/>
  <c r="CD57" i="60"/>
  <c r="CJ57" i="60"/>
  <c r="CJ239" i="60" s="1"/>
  <c r="BT61" i="60"/>
  <c r="BZ60" i="60"/>
  <c r="BZ61" i="60"/>
  <c r="CK61" i="60"/>
  <c r="CC245" i="60"/>
  <c r="CD63" i="60"/>
  <c r="CJ63" i="60"/>
  <c r="CJ245" i="60" s="1"/>
  <c r="BI64" i="60"/>
  <c r="BM64" i="60"/>
  <c r="CG248" i="60"/>
  <c r="CH65" i="60"/>
  <c r="BV75" i="60"/>
  <c r="CN75" i="60"/>
  <c r="BH253" i="60"/>
  <c r="BL253" i="60"/>
  <c r="BW110" i="60"/>
  <c r="CG253" i="60"/>
  <c r="CH77" i="60"/>
  <c r="CN78" i="60"/>
  <c r="CP79" i="60"/>
  <c r="BR83" i="60"/>
  <c r="CN84" i="60"/>
  <c r="CP85" i="60"/>
  <c r="BV89" i="60"/>
  <c r="CP89" i="60"/>
  <c r="BU89" i="60"/>
  <c r="BL261" i="60"/>
  <c r="BS93" i="60"/>
  <c r="BG259" i="60"/>
  <c r="BI100" i="60"/>
  <c r="BV102" i="60"/>
  <c r="BU101" i="60"/>
  <c r="CP102" i="60"/>
  <c r="BU102" i="60"/>
  <c r="BU104" i="60"/>
  <c r="CL104" i="60"/>
  <c r="CM108" i="60"/>
  <c r="CL108" i="60"/>
  <c r="CM116" i="60"/>
  <c r="CL116" i="60"/>
  <c r="BV119" i="60"/>
  <c r="CP119" i="60"/>
  <c r="CN125" i="60"/>
  <c r="BU125" i="60"/>
  <c r="CP126" i="60"/>
  <c r="CM127" i="60"/>
  <c r="CL127" i="60"/>
  <c r="BR131" i="60"/>
  <c r="BV132" i="60"/>
  <c r="BT131" i="60"/>
  <c r="CP132" i="60"/>
  <c r="BU132" i="60"/>
  <c r="BT141" i="60"/>
  <c r="CH141" i="60"/>
  <c r="CH140" i="60"/>
  <c r="CF139" i="60"/>
  <c r="CM145" i="60"/>
  <c r="CL145" i="60"/>
  <c r="BI148" i="60"/>
  <c r="BG59" i="60"/>
  <c r="CM156" i="60"/>
  <c r="CL156" i="60"/>
  <c r="CL155" i="60"/>
  <c r="CC158" i="60"/>
  <c r="CK52" i="60"/>
  <c r="CK231" i="60" s="1"/>
  <c r="CG235" i="60"/>
  <c r="CH235" i="60"/>
  <c r="CF267" i="60"/>
  <c r="CH55" i="60"/>
  <c r="CH54" i="60"/>
  <c r="BH237" i="60"/>
  <c r="BI56" i="60"/>
  <c r="BT56" i="60"/>
  <c r="BT237" i="60" s="1"/>
  <c r="CF237" i="60"/>
  <c r="CH56" i="60"/>
  <c r="BY239" i="60"/>
  <c r="BZ57" i="60"/>
  <c r="CK57" i="60"/>
  <c r="BP241" i="60"/>
  <c r="BQ58" i="60"/>
  <c r="CG241" i="60"/>
  <c r="BY245" i="60"/>
  <c r="BZ62" i="60"/>
  <c r="BZ63" i="60"/>
  <c r="CK63" i="60"/>
  <c r="CJ248" i="60"/>
  <c r="CD65" i="60"/>
  <c r="CJ65" i="60"/>
  <c r="CC253" i="60"/>
  <c r="CJ77" i="60"/>
  <c r="CM81" i="60"/>
  <c r="CL81" i="60"/>
  <c r="BH261" i="60"/>
  <c r="BT93" i="60"/>
  <c r="CF261" i="60"/>
  <c r="CH93" i="60"/>
  <c r="CH92" i="60"/>
  <c r="CF91" i="60"/>
  <c r="BV95" i="60"/>
  <c r="CP95" i="60"/>
  <c r="BU95" i="60"/>
  <c r="CP97" i="60"/>
  <c r="BP110" i="60"/>
  <c r="BX110" i="60"/>
  <c r="CG110" i="60"/>
  <c r="CK122" i="60"/>
  <c r="BY158" i="60"/>
  <c r="CM143" i="60"/>
  <c r="CL143" i="60"/>
  <c r="BV155" i="60"/>
  <c r="CO156" i="60"/>
  <c r="CM178" i="60"/>
  <c r="CM177" i="60"/>
  <c r="BT184" i="60"/>
  <c r="CI52" i="60"/>
  <c r="BT234" i="60"/>
  <c r="BQ236" i="60"/>
  <c r="BQ235" i="60"/>
  <c r="BT53" i="60"/>
  <c r="CJ234" i="60"/>
  <c r="CF235" i="60"/>
  <c r="CJ53" i="60"/>
  <c r="CC267" i="60"/>
  <c r="CG267" i="60"/>
  <c r="CK56" i="60"/>
  <c r="CK237" i="60" s="1"/>
  <c r="BR57" i="60"/>
  <c r="BR239" i="60" s="1"/>
  <c r="BR61" i="60"/>
  <c r="BR63" i="60"/>
  <c r="BR245" i="60" s="1"/>
  <c r="BR65" i="60"/>
  <c r="BR77" i="60"/>
  <c r="CK93" i="60"/>
  <c r="CD99" i="60"/>
  <c r="BT100" i="60"/>
  <c r="CJ100" i="60"/>
  <c r="CI120" i="60"/>
  <c r="CJ120" i="60"/>
  <c r="CH121" i="60"/>
  <c r="BV127" i="60"/>
  <c r="CP127" i="60"/>
  <c r="BU127" i="60"/>
  <c r="CJ131" i="60"/>
  <c r="CN133" i="60"/>
  <c r="BU133" i="60"/>
  <c r="BR134" i="60"/>
  <c r="CK134" i="60"/>
  <c r="CM135" i="60"/>
  <c r="CN142" i="60"/>
  <c r="CS142" i="60" s="1"/>
  <c r="BU146" i="60"/>
  <c r="BQ148" i="60"/>
  <c r="BQ147" i="60"/>
  <c r="CM150" i="60"/>
  <c r="CL150" i="60"/>
  <c r="BV156" i="60"/>
  <c r="BU155" i="60"/>
  <c r="CP156" i="60"/>
  <c r="BU156" i="60"/>
  <c r="CG158" i="60"/>
  <c r="BS184" i="60"/>
  <c r="CK184" i="60"/>
  <c r="CO206" i="60"/>
  <c r="CL212" i="60"/>
  <c r="BR56" i="60"/>
  <c r="BS57" i="60"/>
  <c r="CI57" i="60"/>
  <c r="CI239" i="60" s="1"/>
  <c r="BS61" i="60"/>
  <c r="BS243" i="60" s="1"/>
  <c r="CI61" i="60"/>
  <c r="CI243" i="60" s="1"/>
  <c r="BS63" i="60"/>
  <c r="CI63" i="60"/>
  <c r="CI245" i="60" s="1"/>
  <c r="CI65" i="60"/>
  <c r="BS77" i="60"/>
  <c r="CI77" i="60"/>
  <c r="CK100" i="60"/>
  <c r="CM123" i="60"/>
  <c r="CL123" i="60"/>
  <c r="CM132" i="60"/>
  <c r="CL132" i="60"/>
  <c r="CO133" i="60"/>
  <c r="BV135" i="60"/>
  <c r="BT134" i="60"/>
  <c r="BQ141" i="60"/>
  <c r="BQ139" i="60"/>
  <c r="BV145" i="60"/>
  <c r="CP145" i="60"/>
  <c r="BU145" i="60"/>
  <c r="BL158" i="60"/>
  <c r="CL177" i="60"/>
  <c r="CL178" i="60"/>
  <c r="CP206" i="60"/>
  <c r="BU206" i="60"/>
  <c r="BV206" i="60"/>
  <c r="BU212" i="60"/>
  <c r="BT120" i="60"/>
  <c r="CH184" i="60"/>
  <c r="CL191" i="60"/>
  <c r="CM192" i="60"/>
  <c r="CM204" i="60"/>
  <c r="CL204" i="60"/>
  <c r="CO212" i="60"/>
  <c r="BY265" i="60"/>
  <c r="CN182" i="60"/>
  <c r="CN188" i="60"/>
  <c r="CS188" i="60" s="1"/>
  <c r="BV191" i="60"/>
  <c r="BV192" i="60"/>
  <c r="BU191" i="60"/>
  <c r="CA250" i="60"/>
  <c r="CJ214" i="60"/>
  <c r="CF216" i="60"/>
  <c r="CF265" i="60" s="1"/>
  <c r="BV204" i="60"/>
  <c r="BS214" i="60"/>
  <c r="BQ215" i="60"/>
  <c r="BR216" i="60"/>
  <c r="BQ214" i="60"/>
  <c r="CG215" i="60"/>
  <c r="CH214" i="60"/>
  <c r="CN220" i="60"/>
  <c r="CO232" i="60"/>
  <c r="CM232" i="60"/>
  <c r="CL232" i="60"/>
  <c r="CL206" i="60"/>
  <c r="CI214" i="60"/>
  <c r="CL220" i="60"/>
  <c r="CN224" i="60"/>
  <c r="CP230" i="60"/>
  <c r="BV232" i="60"/>
  <c r="CN240" i="60"/>
  <c r="CS240" i="60" s="1"/>
  <c r="BX241" i="60"/>
  <c r="CJ242" i="60"/>
  <c r="CF241" i="60"/>
  <c r="BI242" i="60"/>
  <c r="BI241" i="60"/>
  <c r="CH242" i="60"/>
  <c r="CS254" i="60"/>
  <c r="CS264" i="60" s="1"/>
  <c r="CN264" i="60"/>
  <c r="BQ242" i="60"/>
  <c r="BQ241" i="60"/>
  <c r="BZ242" i="60"/>
  <c r="CO244" i="60"/>
  <c r="CL245" i="60"/>
  <c r="CO238" i="60"/>
  <c r="BM242" i="60"/>
  <c r="BM241" i="60"/>
  <c r="BT242" i="60"/>
  <c r="CM237" i="60"/>
  <c r="BV238" i="60"/>
  <c r="CM238" i="60"/>
  <c r="BU240" i="60"/>
  <c r="BV244" i="60"/>
  <c r="CP244" i="60"/>
  <c r="BU244" i="60"/>
  <c r="CM246" i="60"/>
  <c r="CK242" i="60"/>
  <c r="CM244" i="60"/>
  <c r="CL244" i="60"/>
  <c r="CM243" i="60"/>
  <c r="BU238" i="60"/>
  <c r="BZ241" i="60"/>
  <c r="CD241" i="60"/>
  <c r="CH241" i="60"/>
  <c r="CL243" i="60"/>
  <c r="CO246" i="60"/>
  <c r="BV245" i="60"/>
  <c r="CL246" i="60"/>
  <c r="BU246" i="60"/>
  <c r="CR254" i="60"/>
  <c r="BO189" i="60" l="1"/>
  <c r="BO198" i="60"/>
  <c r="BJ250" i="60"/>
  <c r="CM17" i="60"/>
  <c r="CL17" i="60"/>
  <c r="BO227" i="60"/>
  <c r="BO250" i="60"/>
  <c r="BK227" i="60"/>
  <c r="BK250" i="60"/>
  <c r="BM10" i="60"/>
  <c r="BK171" i="60"/>
  <c r="CR152" i="60"/>
  <c r="CQ238" i="60"/>
  <c r="CS238" i="60"/>
  <c r="BZ172" i="60"/>
  <c r="BZ171" i="60"/>
  <c r="CN100" i="60"/>
  <c r="CS100" i="60" s="1"/>
  <c r="BN250" i="60"/>
  <c r="BR59" i="60"/>
  <c r="CP220" i="60"/>
  <c r="CR219" i="60" s="1"/>
  <c r="CD171" i="60"/>
  <c r="CD172" i="60"/>
  <c r="BY171" i="60"/>
  <c r="CB250" i="60"/>
  <c r="CN148" i="60"/>
  <c r="CS148" i="60" s="1"/>
  <c r="CC171" i="60"/>
  <c r="CI219" i="60"/>
  <c r="CC227" i="60"/>
  <c r="CD228" i="60"/>
  <c r="CD227" i="60"/>
  <c r="CI225" i="60"/>
  <c r="BZ227" i="60"/>
  <c r="BY227" i="60"/>
  <c r="BZ228" i="60"/>
  <c r="BU98" i="60"/>
  <c r="BV220" i="60"/>
  <c r="BM227" i="60"/>
  <c r="BM228" i="60"/>
  <c r="BL227" i="60"/>
  <c r="BT219" i="60"/>
  <c r="BI228" i="60"/>
  <c r="BI227" i="60"/>
  <c r="BH227" i="60"/>
  <c r="BJ31" i="60"/>
  <c r="BJ171" i="60"/>
  <c r="CP98" i="60"/>
  <c r="BY31" i="60"/>
  <c r="CF189" i="60"/>
  <c r="BQ19" i="60"/>
  <c r="BO31" i="60"/>
  <c r="BQ22" i="60"/>
  <c r="BQ23" i="60"/>
  <c r="BY16" i="60"/>
  <c r="BY181" i="60" s="1"/>
  <c r="BY183" i="60"/>
  <c r="BK267" i="60"/>
  <c r="BL67" i="60"/>
  <c r="BL235" i="60"/>
  <c r="BO267" i="60"/>
  <c r="BG266" i="60"/>
  <c r="BU147" i="60"/>
  <c r="CO134" i="60"/>
  <c r="BO16" i="60"/>
  <c r="BI19" i="60"/>
  <c r="BI9" i="60"/>
  <c r="BZ42" i="60"/>
  <c r="BX215" i="60"/>
  <c r="BM42" i="60"/>
  <c r="BQ41" i="60"/>
  <c r="BP213" i="60"/>
  <c r="BJ67" i="60"/>
  <c r="BJ249" i="60" s="1"/>
  <c r="BJ215" i="60"/>
  <c r="BI42" i="60"/>
  <c r="BI41" i="60"/>
  <c r="BH213" i="60"/>
  <c r="BP265" i="60"/>
  <c r="BP215" i="60"/>
  <c r="BR164" i="60"/>
  <c r="CO196" i="60"/>
  <c r="CH157" i="60"/>
  <c r="CJ187" i="60"/>
  <c r="CK203" i="60"/>
  <c r="CJ203" i="60"/>
  <c r="CA67" i="60"/>
  <c r="CA249" i="60" s="1"/>
  <c r="CI203" i="60"/>
  <c r="BT203" i="60"/>
  <c r="BF250" i="60"/>
  <c r="BR247" i="60"/>
  <c r="CN146" i="60"/>
  <c r="CS146" i="60" s="1"/>
  <c r="BV49" i="60"/>
  <c r="BU50" i="60"/>
  <c r="CB189" i="60"/>
  <c r="CO194" i="60"/>
  <c r="BY241" i="60"/>
  <c r="CI247" i="60"/>
  <c r="CQ130" i="60"/>
  <c r="CR130" i="60"/>
  <c r="BX189" i="60"/>
  <c r="BM109" i="60"/>
  <c r="BT21" i="60"/>
  <c r="CP21" i="60" s="1"/>
  <c r="CJ223" i="60"/>
  <c r="CQ204" i="60"/>
  <c r="BQ91" i="60"/>
  <c r="BG16" i="60"/>
  <c r="BQ18" i="60"/>
  <c r="BI18" i="60"/>
  <c r="CK50" i="60"/>
  <c r="CM49" i="60" s="1"/>
  <c r="BV138" i="60"/>
  <c r="BU138" i="60"/>
  <c r="CN98" i="60"/>
  <c r="BV146" i="60"/>
  <c r="BG31" i="60"/>
  <c r="BG197" i="60" s="1"/>
  <c r="CP134" i="60"/>
  <c r="BZ22" i="60"/>
  <c r="CP214" i="60"/>
  <c r="BS19" i="60"/>
  <c r="BS183" i="60" s="1"/>
  <c r="BT10" i="60"/>
  <c r="CP10" i="60" s="1"/>
  <c r="CT10" i="60" s="1"/>
  <c r="BR139" i="60"/>
  <c r="BV147" i="60"/>
  <c r="BV65" i="60"/>
  <c r="BV76" i="60"/>
  <c r="BR241" i="60"/>
  <c r="CP65" i="60"/>
  <c r="CT65" i="60" s="1"/>
  <c r="BS193" i="60"/>
  <c r="CH41" i="60"/>
  <c r="BV148" i="60"/>
  <c r="CR153" i="60"/>
  <c r="CW153" i="60" s="1"/>
  <c r="BZ23" i="60"/>
  <c r="CR78" i="60"/>
  <c r="CR239" i="60"/>
  <c r="CO98" i="60"/>
  <c r="BV214" i="60"/>
  <c r="CJ193" i="60"/>
  <c r="CK23" i="60"/>
  <c r="CL22" i="60" s="1"/>
  <c r="BT221" i="60"/>
  <c r="CO146" i="60"/>
  <c r="CK59" i="60"/>
  <c r="CM58" i="60" s="1"/>
  <c r="CR240" i="60"/>
  <c r="CR231" i="60"/>
  <c r="CG183" i="60"/>
  <c r="CE158" i="60"/>
  <c r="CJ247" i="60"/>
  <c r="CQ125" i="60"/>
  <c r="CR204" i="60"/>
  <c r="CG67" i="60"/>
  <c r="CH66" i="60" s="1"/>
  <c r="BM43" i="60"/>
  <c r="CD190" i="60"/>
  <c r="BU214" i="60"/>
  <c r="CO176" i="60"/>
  <c r="CG16" i="60"/>
  <c r="CG181" i="60" s="1"/>
  <c r="CN242" i="60"/>
  <c r="CS242" i="60" s="1"/>
  <c r="CH23" i="60"/>
  <c r="CO148" i="60"/>
  <c r="CN248" i="60"/>
  <c r="CS248" i="60" s="1"/>
  <c r="CI189" i="60"/>
  <c r="BV64" i="60"/>
  <c r="BM9" i="60"/>
  <c r="BV98" i="60"/>
  <c r="CT153" i="60"/>
  <c r="CV153" i="60" s="1"/>
  <c r="BZ190" i="60"/>
  <c r="BR195" i="60"/>
  <c r="CI91" i="60"/>
  <c r="CH58" i="60"/>
  <c r="CQ212" i="60"/>
  <c r="CJ241" i="60"/>
  <c r="BT122" i="60"/>
  <c r="CP122" i="60" s="1"/>
  <c r="CO63" i="60"/>
  <c r="CO245" i="60" s="1"/>
  <c r="CO57" i="60"/>
  <c r="CO239" i="60" s="1"/>
  <c r="CP77" i="60"/>
  <c r="CT77" i="60" s="1"/>
  <c r="CE67" i="60"/>
  <c r="BZ58" i="60"/>
  <c r="BM157" i="60"/>
  <c r="BV83" i="60"/>
  <c r="BP158" i="60"/>
  <c r="CQ232" i="60"/>
  <c r="BV128" i="60"/>
  <c r="CH19" i="60"/>
  <c r="CN138" i="60"/>
  <c r="BV17" i="60"/>
  <c r="CQ142" i="60"/>
  <c r="BX250" i="60"/>
  <c r="CC250" i="60"/>
  <c r="CR94" i="60"/>
  <c r="CQ133" i="60"/>
  <c r="BL250" i="60"/>
  <c r="CL131" i="60"/>
  <c r="CL146" i="60"/>
  <c r="CR124" i="60"/>
  <c r="CM131" i="60"/>
  <c r="CL98" i="60"/>
  <c r="CR142" i="60"/>
  <c r="CO138" i="60"/>
  <c r="CL138" i="60"/>
  <c r="BU129" i="60"/>
  <c r="CR135" i="60"/>
  <c r="CO224" i="60"/>
  <c r="BI43" i="60"/>
  <c r="CP83" i="60"/>
  <c r="BU90" i="60"/>
  <c r="BT43" i="60"/>
  <c r="CP43" i="60" s="1"/>
  <c r="CQ124" i="60"/>
  <c r="CK173" i="60"/>
  <c r="BP67" i="60"/>
  <c r="CR125" i="60"/>
  <c r="CM140" i="60"/>
  <c r="CO174" i="60"/>
  <c r="CD110" i="60"/>
  <c r="BI10" i="60"/>
  <c r="CJ175" i="60"/>
  <c r="CL174" i="60"/>
  <c r="BH31" i="60"/>
  <c r="CO86" i="60"/>
  <c r="CQ78" i="60"/>
  <c r="CR115" i="60"/>
  <c r="CM98" i="60"/>
  <c r="BM41" i="60"/>
  <c r="CM83" i="60"/>
  <c r="CM174" i="60"/>
  <c r="CQ115" i="60"/>
  <c r="CG31" i="60"/>
  <c r="CQ94" i="60"/>
  <c r="BR91" i="60"/>
  <c r="CN174" i="60"/>
  <c r="CN86" i="60"/>
  <c r="CQ82" i="60"/>
  <c r="BU52" i="60"/>
  <c r="CN21" i="60"/>
  <c r="CN187" i="60" s="1"/>
  <c r="CS187" i="60" s="1"/>
  <c r="CN53" i="60"/>
  <c r="BU49" i="60"/>
  <c r="BU17" i="60"/>
  <c r="CN50" i="60"/>
  <c r="CS50" i="60" s="1"/>
  <c r="BV50" i="60"/>
  <c r="CO40" i="60"/>
  <c r="CO211" i="60" s="1"/>
  <c r="CI183" i="60"/>
  <c r="CR75" i="60"/>
  <c r="BY266" i="60"/>
  <c r="CN5" i="60"/>
  <c r="CJ225" i="60"/>
  <c r="BR173" i="60"/>
  <c r="CC31" i="60"/>
  <c r="CD49" i="60"/>
  <c r="CO222" i="60"/>
  <c r="CO242" i="60"/>
  <c r="CF213" i="60"/>
  <c r="CJ122" i="60"/>
  <c r="CJ158" i="60" s="1"/>
  <c r="CJ159" i="60" s="1"/>
  <c r="BU148" i="60"/>
  <c r="CO65" i="60"/>
  <c r="CP138" i="60"/>
  <c r="CQ85" i="60"/>
  <c r="BQ247" i="60"/>
  <c r="CO56" i="60"/>
  <c r="BV51" i="60"/>
  <c r="CC67" i="60"/>
  <c r="CJ91" i="60"/>
  <c r="CI217" i="60"/>
  <c r="BR41" i="60"/>
  <c r="CI173" i="60"/>
  <c r="CN46" i="60"/>
  <c r="CM222" i="60"/>
  <c r="CR192" i="60"/>
  <c r="CW192" i="60" s="1"/>
  <c r="CO226" i="60"/>
  <c r="CK139" i="60"/>
  <c r="BQ10" i="60"/>
  <c r="CJ139" i="60"/>
  <c r="CO237" i="60"/>
  <c r="CQ75" i="60"/>
  <c r="CL83" i="60"/>
  <c r="BS122" i="60"/>
  <c r="BS158" i="60" s="1"/>
  <c r="BS159" i="60" s="1"/>
  <c r="BO266" i="60"/>
  <c r="CO168" i="60"/>
  <c r="BI55" i="60"/>
  <c r="BS223" i="60"/>
  <c r="BZ49" i="60"/>
  <c r="CI175" i="60"/>
  <c r="CJ163" i="60"/>
  <c r="BU83" i="60"/>
  <c r="CO90" i="60"/>
  <c r="CL176" i="60"/>
  <c r="CQ143" i="60"/>
  <c r="CM120" i="60"/>
  <c r="CO83" i="60"/>
  <c r="CN90" i="60"/>
  <c r="CN17" i="60"/>
  <c r="BR163" i="60"/>
  <c r="BZ9" i="60"/>
  <c r="BZ10" i="60"/>
  <c r="CQ192" i="60"/>
  <c r="CL140" i="60"/>
  <c r="BS221" i="60"/>
  <c r="CM176" i="60"/>
  <c r="BV222" i="60"/>
  <c r="CL222" i="60"/>
  <c r="CM148" i="60"/>
  <c r="CI139" i="60"/>
  <c r="CQ245" i="60"/>
  <c r="BZ157" i="60"/>
  <c r="CQ135" i="60"/>
  <c r="CM141" i="60"/>
  <c r="CL141" i="60"/>
  <c r="CI233" i="60"/>
  <c r="CP51" i="60"/>
  <c r="CP229" i="60" s="1"/>
  <c r="BZ50" i="60"/>
  <c r="CJ41" i="60"/>
  <c r="CJ213" i="60" s="1"/>
  <c r="CK175" i="60"/>
  <c r="CP222" i="60"/>
  <c r="CQ222" i="60" s="1"/>
  <c r="CN44" i="60"/>
  <c r="BS21" i="60"/>
  <c r="BR10" i="60"/>
  <c r="CK221" i="60"/>
  <c r="BR172" i="60"/>
  <c r="CP17" i="60"/>
  <c r="BJ158" i="60"/>
  <c r="CL147" i="60"/>
  <c r="CO129" i="60"/>
  <c r="CD109" i="60"/>
  <c r="CJ10" i="60"/>
  <c r="CM9" i="60" s="1"/>
  <c r="CL148" i="60"/>
  <c r="CI41" i="60"/>
  <c r="CI213" i="60" s="1"/>
  <c r="CF31" i="60"/>
  <c r="CO17" i="60"/>
  <c r="CJ23" i="60"/>
  <c r="CO23" i="60" s="1"/>
  <c r="BG67" i="60"/>
  <c r="BI66" i="60" s="1"/>
  <c r="BR187" i="60"/>
  <c r="CL120" i="60"/>
  <c r="CO50" i="60"/>
  <c r="BR19" i="60"/>
  <c r="CN19" i="60" s="1"/>
  <c r="BJ197" i="60"/>
  <c r="CI110" i="60"/>
  <c r="CJ233" i="60"/>
  <c r="CP148" i="60"/>
  <c r="CM147" i="60"/>
  <c r="CM146" i="60"/>
  <c r="BI157" i="60"/>
  <c r="CG250" i="60"/>
  <c r="BU51" i="60"/>
  <c r="CN37" i="60"/>
  <c r="CN205" i="60" s="1"/>
  <c r="CO29" i="60"/>
  <c r="CH190" i="60"/>
  <c r="BR193" i="60"/>
  <c r="CJ173" i="60"/>
  <c r="CJ221" i="60"/>
  <c r="BQ188" i="60"/>
  <c r="CR143" i="60"/>
  <c r="CN194" i="60"/>
  <c r="CS194" i="60" s="1"/>
  <c r="CN176" i="60"/>
  <c r="CN164" i="60"/>
  <c r="CN129" i="60"/>
  <c r="CS129" i="60" s="1"/>
  <c r="CH139" i="60"/>
  <c r="CR105" i="60"/>
  <c r="CW105" i="60" s="1"/>
  <c r="CQ104" i="60"/>
  <c r="CT105" i="60"/>
  <c r="CQ105" i="60"/>
  <c r="CR104" i="60"/>
  <c r="CD18" i="60"/>
  <c r="CC16" i="60"/>
  <c r="CC181" i="60" s="1"/>
  <c r="CD19" i="60"/>
  <c r="CQ246" i="60"/>
  <c r="CH109" i="60"/>
  <c r="CR82" i="60"/>
  <c r="CN14" i="60"/>
  <c r="CS14" i="60" s="1"/>
  <c r="CN131" i="60"/>
  <c r="BV129" i="60"/>
  <c r="CB266" i="60"/>
  <c r="CR232" i="60"/>
  <c r="BS211" i="60"/>
  <c r="BQ121" i="60"/>
  <c r="CN141" i="60"/>
  <c r="CS141" i="60" s="1"/>
  <c r="CR84" i="60"/>
  <c r="CM138" i="60"/>
  <c r="CI193" i="60"/>
  <c r="CN12" i="60"/>
  <c r="CH67" i="60"/>
  <c r="CO44" i="60"/>
  <c r="BX265" i="60"/>
  <c r="BQ21" i="60"/>
  <c r="BS188" i="60"/>
  <c r="CO188" i="60" s="1"/>
  <c r="CO12" i="60"/>
  <c r="CL9" i="60"/>
  <c r="CL10" i="60"/>
  <c r="BH241" i="60"/>
  <c r="BT59" i="60"/>
  <c r="CK19" i="60"/>
  <c r="CP19" i="60" s="1"/>
  <c r="CT19" i="60" s="1"/>
  <c r="CO100" i="60"/>
  <c r="BV90" i="60"/>
  <c r="CN48" i="60"/>
  <c r="CN225" i="60" s="1"/>
  <c r="CN184" i="60"/>
  <c r="CS184" i="60" s="1"/>
  <c r="CB31" i="60"/>
  <c r="CD10" i="60"/>
  <c r="CD22" i="60"/>
  <c r="CD23" i="60"/>
  <c r="BS245" i="60"/>
  <c r="BS239" i="60"/>
  <c r="CN214" i="60"/>
  <c r="CI59" i="60"/>
  <c r="BQ122" i="60"/>
  <c r="CQ191" i="60"/>
  <c r="CN134" i="60"/>
  <c r="BU128" i="60"/>
  <c r="BR177" i="60"/>
  <c r="CN93" i="60"/>
  <c r="CS93" i="60" s="1"/>
  <c r="BK67" i="60"/>
  <c r="CN16" i="60"/>
  <c r="CN181" i="60" s="1"/>
  <c r="BQ9" i="60"/>
  <c r="CF266" i="60"/>
  <c r="BS10" i="60"/>
  <c r="BZ43" i="60"/>
  <c r="CH9" i="60"/>
  <c r="CH10" i="60"/>
  <c r="CQ153" i="60"/>
  <c r="CQ152" i="60"/>
  <c r="CP146" i="60"/>
  <c r="CD41" i="60"/>
  <c r="BN31" i="60"/>
  <c r="BN197" i="60" s="1"/>
  <c r="BZ41" i="60"/>
  <c r="CD9" i="60"/>
  <c r="CR238" i="60"/>
  <c r="CR230" i="60"/>
  <c r="CR229" i="60"/>
  <c r="CQ230" i="60"/>
  <c r="CN190" i="60"/>
  <c r="CS190" i="60" s="1"/>
  <c r="BR243" i="60"/>
  <c r="CN61" i="60"/>
  <c r="CI231" i="60"/>
  <c r="CI55" i="60"/>
  <c r="CI235" i="60" s="1"/>
  <c r="CP93" i="60"/>
  <c r="BV93" i="60"/>
  <c r="BV92" i="60"/>
  <c r="BU93" i="60"/>
  <c r="BU92" i="60"/>
  <c r="BT91" i="60"/>
  <c r="BV141" i="60"/>
  <c r="BV140" i="60"/>
  <c r="BU141" i="60"/>
  <c r="BU140" i="60"/>
  <c r="BT139" i="60"/>
  <c r="CK217" i="60"/>
  <c r="CM218" i="60"/>
  <c r="CL218" i="60"/>
  <c r="CM29" i="60"/>
  <c r="CM28" i="60"/>
  <c r="CL29" i="60"/>
  <c r="CL28" i="60"/>
  <c r="BT177" i="60"/>
  <c r="CP14" i="60"/>
  <c r="BV14" i="60"/>
  <c r="BV13" i="60"/>
  <c r="BU14" i="60"/>
  <c r="BU13" i="60"/>
  <c r="BR231" i="60"/>
  <c r="BR55" i="60"/>
  <c r="CN52" i="60"/>
  <c r="BQ227" i="60"/>
  <c r="BQ228" i="60"/>
  <c r="CK205" i="60"/>
  <c r="CL37" i="60"/>
  <c r="CK41" i="60"/>
  <c r="CM37" i="60"/>
  <c r="CJ185" i="60"/>
  <c r="CJ190" i="60"/>
  <c r="CM27" i="60"/>
  <c r="CM26" i="60"/>
  <c r="CL27" i="60"/>
  <c r="CL26" i="60"/>
  <c r="CR246" i="60"/>
  <c r="CW246" i="60" s="1"/>
  <c r="CR245" i="60"/>
  <c r="CL242" i="60"/>
  <c r="CL241" i="60"/>
  <c r="CM242" i="60"/>
  <c r="CM241" i="60"/>
  <c r="CU246" i="60"/>
  <c r="CV246" i="60"/>
  <c r="BS216" i="60"/>
  <c r="CF250" i="60"/>
  <c r="CF249" i="60" s="1"/>
  <c r="CF215" i="60"/>
  <c r="CH215" i="60"/>
  <c r="CO184" i="60"/>
  <c r="CM134" i="60"/>
  <c r="CL134" i="60"/>
  <c r="BR110" i="60"/>
  <c r="BU76" i="60"/>
  <c r="CN77" i="60"/>
  <c r="CS77" i="60" s="1"/>
  <c r="BU77" i="60"/>
  <c r="CN63" i="60"/>
  <c r="CL56" i="60"/>
  <c r="CM56" i="60"/>
  <c r="BU53" i="60"/>
  <c r="CP53" i="60"/>
  <c r="BV53" i="60"/>
  <c r="BT236" i="60"/>
  <c r="CQ182" i="60"/>
  <c r="CK158" i="60"/>
  <c r="BI109" i="60"/>
  <c r="BI110" i="60"/>
  <c r="BS59" i="60"/>
  <c r="BI58" i="60"/>
  <c r="BI59" i="60"/>
  <c r="CP141" i="60"/>
  <c r="CR79" i="60"/>
  <c r="CQ79" i="60"/>
  <c r="BX267" i="60"/>
  <c r="CJ55" i="60"/>
  <c r="CM226" i="60"/>
  <c r="CK225" i="60"/>
  <c r="CL226" i="60"/>
  <c r="CR116" i="60"/>
  <c r="CQ116" i="60"/>
  <c r="CM90" i="60"/>
  <c r="CL90" i="60"/>
  <c r="BT245" i="60"/>
  <c r="CP63" i="60"/>
  <c r="BV63" i="60"/>
  <c r="BV62" i="60"/>
  <c r="BU62" i="60"/>
  <c r="BU63" i="60"/>
  <c r="BT239" i="60"/>
  <c r="CP57" i="60"/>
  <c r="BV57" i="60"/>
  <c r="BU57" i="60"/>
  <c r="BS233" i="60"/>
  <c r="CO234" i="60"/>
  <c r="CO51" i="60"/>
  <c r="CO229" i="60" s="1"/>
  <c r="CH228" i="60"/>
  <c r="CH227" i="60"/>
  <c r="CG227" i="60"/>
  <c r="BS191" i="60"/>
  <c r="CO25" i="60"/>
  <c r="CO191" i="60" s="1"/>
  <c r="BV24" i="60"/>
  <c r="CG189" i="60"/>
  <c r="CH189" i="60"/>
  <c r="BX198" i="60"/>
  <c r="CJ172" i="60"/>
  <c r="CI228" i="60"/>
  <c r="CM214" i="60"/>
  <c r="BW197" i="60"/>
  <c r="CI172" i="60"/>
  <c r="BH267" i="60"/>
  <c r="BT226" i="60"/>
  <c r="CK219" i="60"/>
  <c r="CL45" i="60"/>
  <c r="CM45" i="60"/>
  <c r="BU44" i="60"/>
  <c r="CP44" i="60"/>
  <c r="BV44" i="60"/>
  <c r="CN40" i="60"/>
  <c r="CN211" i="60" s="1"/>
  <c r="BU36" i="60"/>
  <c r="CP36" i="60"/>
  <c r="BV36" i="60"/>
  <c r="CN29" i="60"/>
  <c r="CS29" i="60" s="1"/>
  <c r="BR191" i="60"/>
  <c r="BU24" i="60"/>
  <c r="CN25" i="60"/>
  <c r="BU25" i="60"/>
  <c r="CL21" i="60"/>
  <c r="CM21" i="60"/>
  <c r="BM189" i="60"/>
  <c r="BM190" i="60"/>
  <c r="BL189" i="60"/>
  <c r="BZ18" i="60"/>
  <c r="CJ19" i="60"/>
  <c r="BZ19" i="60"/>
  <c r="BX16" i="60"/>
  <c r="BX181" i="60" s="1"/>
  <c r="CL234" i="60"/>
  <c r="CK233" i="60"/>
  <c r="CM234" i="60"/>
  <c r="BU188" i="60"/>
  <c r="CP188" i="60"/>
  <c r="BN67" i="60"/>
  <c r="BN249" i="60" s="1"/>
  <c r="BT211" i="60"/>
  <c r="CP40" i="60"/>
  <c r="BV40" i="60"/>
  <c r="BU40" i="60"/>
  <c r="BX31" i="60"/>
  <c r="CP29" i="60"/>
  <c r="BV29" i="60"/>
  <c r="BV28" i="60"/>
  <c r="BU28" i="60"/>
  <c r="BU29" i="60"/>
  <c r="BT16" i="60"/>
  <c r="CO14" i="60"/>
  <c r="CO177" i="60" s="1"/>
  <c r="CN11" i="60"/>
  <c r="CM46" i="60"/>
  <c r="CL46" i="60"/>
  <c r="CP12" i="60"/>
  <c r="BV12" i="60"/>
  <c r="BU12" i="60"/>
  <c r="CN168" i="60"/>
  <c r="CN167" i="60" s="1"/>
  <c r="BT23" i="60"/>
  <c r="CQ240" i="60"/>
  <c r="BW250" i="60"/>
  <c r="CI216" i="60"/>
  <c r="CQ145" i="60"/>
  <c r="CR145" i="60"/>
  <c r="BU100" i="60"/>
  <c r="BU99" i="60"/>
  <c r="CP100" i="60"/>
  <c r="BV100" i="60"/>
  <c r="BV99" i="60"/>
  <c r="CK55" i="60"/>
  <c r="CM52" i="60"/>
  <c r="CL52" i="60"/>
  <c r="CN83" i="60"/>
  <c r="CQ84" i="60"/>
  <c r="CK243" i="60"/>
  <c r="CM61" i="60"/>
  <c r="CM60" i="60"/>
  <c r="CL61" i="60"/>
  <c r="CL60" i="60"/>
  <c r="CO248" i="60"/>
  <c r="CQ108" i="60"/>
  <c r="CR107" i="60"/>
  <c r="CT108" i="60"/>
  <c r="CQ107" i="60"/>
  <c r="CR108" i="60"/>
  <c r="CW108" i="60" s="1"/>
  <c r="CK110" i="60"/>
  <c r="CM77" i="60"/>
  <c r="CM76" i="60"/>
  <c r="CL77" i="60"/>
  <c r="CL76" i="60"/>
  <c r="BU47" i="60"/>
  <c r="CP47" i="60"/>
  <c r="BV47" i="60"/>
  <c r="BR179" i="60"/>
  <c r="CN15" i="60"/>
  <c r="CN179" i="60" s="1"/>
  <c r="CF198" i="60"/>
  <c r="CF171" i="60"/>
  <c r="CM168" i="60"/>
  <c r="CL168" i="60"/>
  <c r="CK167" i="60"/>
  <c r="CL47" i="60"/>
  <c r="CM47" i="60"/>
  <c r="BU218" i="60"/>
  <c r="CP218" i="60"/>
  <c r="BT217" i="60"/>
  <c r="BV218" i="60"/>
  <c r="CP45" i="60"/>
  <c r="BV45" i="60"/>
  <c r="BU45" i="60"/>
  <c r="BU193" i="60"/>
  <c r="CP194" i="60"/>
  <c r="BV194" i="60"/>
  <c r="BT193" i="60"/>
  <c r="BU194" i="60"/>
  <c r="BV193" i="60"/>
  <c r="CM194" i="60"/>
  <c r="CL193" i="60"/>
  <c r="CL194" i="60"/>
  <c r="CK193" i="60"/>
  <c r="CM193" i="60"/>
  <c r="CM5" i="60"/>
  <c r="CL5" i="60"/>
  <c r="BS237" i="60"/>
  <c r="CR237" i="60"/>
  <c r="BH250" i="60"/>
  <c r="BT216" i="60"/>
  <c r="CE250" i="60"/>
  <c r="CQ156" i="60"/>
  <c r="CR155" i="60"/>
  <c r="CT156" i="60"/>
  <c r="CQ155" i="60"/>
  <c r="CR156" i="60"/>
  <c r="CW156" i="60" s="1"/>
  <c r="CP184" i="60"/>
  <c r="BV184" i="60"/>
  <c r="BU183" i="60"/>
  <c r="BU184" i="60"/>
  <c r="BV183" i="60"/>
  <c r="BT183" i="60"/>
  <c r="CK245" i="60"/>
  <c r="CM63" i="60"/>
  <c r="CM62" i="60"/>
  <c r="CL63" i="60"/>
  <c r="CL62" i="60"/>
  <c r="CK239" i="60"/>
  <c r="CM57" i="60"/>
  <c r="CL57" i="60"/>
  <c r="CQ132" i="60"/>
  <c r="CP131" i="60"/>
  <c r="CR132" i="60"/>
  <c r="CR126" i="60"/>
  <c r="CQ126" i="60"/>
  <c r="CQ102" i="60"/>
  <c r="CR101" i="60"/>
  <c r="CT102" i="60"/>
  <c r="CQ101" i="60"/>
  <c r="CR102" i="60"/>
  <c r="CW102" i="60" s="1"/>
  <c r="CQ89" i="60"/>
  <c r="CR89" i="60"/>
  <c r="CH110" i="60"/>
  <c r="CO53" i="60"/>
  <c r="CO52" i="60"/>
  <c r="CO231" i="60" s="1"/>
  <c r="CL48" i="60"/>
  <c r="CM48" i="60"/>
  <c r="CL86" i="60"/>
  <c r="CM86" i="60"/>
  <c r="CM65" i="60"/>
  <c r="CM64" i="60"/>
  <c r="CL65" i="60"/>
  <c r="CL64" i="60"/>
  <c r="CO120" i="60"/>
  <c r="CN120" i="60"/>
  <c r="BX67" i="60"/>
  <c r="BT55" i="60"/>
  <c r="BU48" i="60"/>
  <c r="CP48" i="60"/>
  <c r="BV48" i="60"/>
  <c r="BT224" i="60"/>
  <c r="CM44" i="60"/>
  <c r="CL44" i="60"/>
  <c r="CM36" i="60"/>
  <c r="CL36" i="60"/>
  <c r="BS195" i="60"/>
  <c r="BY189" i="60"/>
  <c r="BZ189" i="60"/>
  <c r="CB198" i="60"/>
  <c r="CP168" i="60"/>
  <c r="BV168" i="60"/>
  <c r="BU168" i="60"/>
  <c r="CI163" i="60"/>
  <c r="CG266" i="60"/>
  <c r="BK265" i="60"/>
  <c r="CL214" i="60"/>
  <c r="BP250" i="60"/>
  <c r="CQ81" i="60"/>
  <c r="CR80" i="60"/>
  <c r="CT81" i="60"/>
  <c r="CQ80" i="60"/>
  <c r="CR81" i="60"/>
  <c r="CW81" i="60" s="1"/>
  <c r="CC266" i="60"/>
  <c r="CO48" i="60"/>
  <c r="CO47" i="60"/>
  <c r="CJ217" i="60"/>
  <c r="BF189" i="60"/>
  <c r="BR23" i="60"/>
  <c r="BU20" i="60"/>
  <c r="CP20" i="60"/>
  <c r="BV20" i="60"/>
  <c r="BV186" i="60"/>
  <c r="BU186" i="60"/>
  <c r="CP186" i="60"/>
  <c r="BT185" i="60"/>
  <c r="CK179" i="60"/>
  <c r="CL15" i="60"/>
  <c r="CM15" i="60"/>
  <c r="CK177" i="60"/>
  <c r="CL14" i="60"/>
  <c r="CL13" i="60"/>
  <c r="CM14" i="60"/>
  <c r="CM13" i="60"/>
  <c r="CL12" i="60"/>
  <c r="CM12" i="60"/>
  <c r="BV174" i="60"/>
  <c r="BT173" i="60"/>
  <c r="BU174" i="60"/>
  <c r="CP174" i="60"/>
  <c r="BM110" i="60"/>
  <c r="BS228" i="60"/>
  <c r="BT179" i="60"/>
  <c r="CP15" i="60"/>
  <c r="BV15" i="60"/>
  <c r="BU15" i="60"/>
  <c r="CO11" i="60"/>
  <c r="CQ150" i="60"/>
  <c r="CR149" i="60"/>
  <c r="CT150" i="60"/>
  <c r="CQ149" i="60"/>
  <c r="CR150" i="60"/>
  <c r="CW150" i="60" s="1"/>
  <c r="CO131" i="60"/>
  <c r="BP266" i="60"/>
  <c r="CN218" i="60"/>
  <c r="BR217" i="60"/>
  <c r="CO37" i="60"/>
  <c r="CO205" i="60" s="1"/>
  <c r="CP27" i="60"/>
  <c r="BV27" i="60"/>
  <c r="BV26" i="60"/>
  <c r="BU27" i="60"/>
  <c r="BU26" i="60"/>
  <c r="BR185" i="60"/>
  <c r="CN20" i="60"/>
  <c r="CN185" i="60" s="1"/>
  <c r="CS185" i="60" s="1"/>
  <c r="CO15" i="60"/>
  <c r="BS175" i="60"/>
  <c r="BG265" i="60"/>
  <c r="CI31" i="60"/>
  <c r="CM164" i="60"/>
  <c r="CK163" i="60"/>
  <c r="CL164" i="60"/>
  <c r="BV52" i="60"/>
  <c r="BR175" i="60"/>
  <c r="CM51" i="60"/>
  <c r="CR212" i="60"/>
  <c r="CR211" i="60"/>
  <c r="BU120" i="60"/>
  <c r="CP120" i="60"/>
  <c r="BV120" i="60"/>
  <c r="BS110" i="60"/>
  <c r="BS111" i="60" s="1"/>
  <c r="CO77" i="60"/>
  <c r="CL184" i="60"/>
  <c r="CM184" i="60"/>
  <c r="CM183" i="60"/>
  <c r="CL183" i="60"/>
  <c r="BW158" i="60"/>
  <c r="CI122" i="60"/>
  <c r="CI158" i="60" s="1"/>
  <c r="BW43" i="60"/>
  <c r="BW215" i="60" s="1"/>
  <c r="BU64" i="60"/>
  <c r="CN65" i="60"/>
  <c r="CS65" i="60" s="1"/>
  <c r="BU65" i="60"/>
  <c r="CV192" i="60"/>
  <c r="CU192" i="60"/>
  <c r="CR97" i="60"/>
  <c r="CW97" i="60" s="1"/>
  <c r="CQ97" i="60"/>
  <c r="CT97" i="60"/>
  <c r="BT248" i="60"/>
  <c r="BT243" i="60"/>
  <c r="CP61" i="60"/>
  <c r="CP243" i="60" s="1"/>
  <c r="BV61" i="60"/>
  <c r="BV60" i="60"/>
  <c r="BU61" i="60"/>
  <c r="BU60" i="60"/>
  <c r="CL53" i="60"/>
  <c r="CM53" i="60"/>
  <c r="CM129" i="60"/>
  <c r="CM128" i="60"/>
  <c r="CL129" i="60"/>
  <c r="CP129" i="60"/>
  <c r="CL128" i="60"/>
  <c r="CK248" i="60"/>
  <c r="BF158" i="60"/>
  <c r="BR122" i="60"/>
  <c r="BR158" i="60" s="1"/>
  <c r="BF43" i="60"/>
  <c r="BF215" i="60" s="1"/>
  <c r="BR219" i="60"/>
  <c r="CN45" i="60"/>
  <c r="CN219" i="60" s="1"/>
  <c r="CL20" i="60"/>
  <c r="CM20" i="60"/>
  <c r="BU86" i="60"/>
  <c r="BV86" i="60"/>
  <c r="BT41" i="60"/>
  <c r="CP37" i="60"/>
  <c r="CP205" i="60" s="1"/>
  <c r="BV37" i="60"/>
  <c r="BU37" i="60"/>
  <c r="BT110" i="60"/>
  <c r="CE197" i="60"/>
  <c r="CK236" i="60"/>
  <c r="CO20" i="60"/>
  <c r="CP176" i="60"/>
  <c r="BV176" i="60"/>
  <c r="BT175" i="60"/>
  <c r="BU176" i="60"/>
  <c r="BP267" i="60"/>
  <c r="BQ55" i="60"/>
  <c r="BQ54" i="60"/>
  <c r="BS219" i="60"/>
  <c r="CO45" i="60"/>
  <c r="CO219" i="60" s="1"/>
  <c r="CP196" i="60"/>
  <c r="BV196" i="60"/>
  <c r="BT195" i="60"/>
  <c r="BU196" i="60"/>
  <c r="BV195" i="60"/>
  <c r="BU195" i="60"/>
  <c r="BM22" i="60"/>
  <c r="BM23" i="60"/>
  <c r="CC198" i="60"/>
  <c r="CQ244" i="60"/>
  <c r="CR243" i="60"/>
  <c r="CT244" i="60"/>
  <c r="CQ243" i="60"/>
  <c r="CR244" i="60"/>
  <c r="CW244" i="60" s="1"/>
  <c r="CP242" i="60"/>
  <c r="BV242" i="60"/>
  <c r="BV241" i="60"/>
  <c r="BU242" i="60"/>
  <c r="BU241" i="60"/>
  <c r="CJ216" i="60"/>
  <c r="CH216" i="60"/>
  <c r="BS213" i="60"/>
  <c r="CO214" i="60"/>
  <c r="BY250" i="60"/>
  <c r="CK216" i="60"/>
  <c r="CQ206" i="60"/>
  <c r="CR205" i="60"/>
  <c r="CR206" i="60"/>
  <c r="BU134" i="60"/>
  <c r="BV134" i="60"/>
  <c r="CM100" i="60"/>
  <c r="CL99" i="60"/>
  <c r="CL100" i="60"/>
  <c r="CM99" i="60"/>
  <c r="CO61" i="60"/>
  <c r="CO243" i="60" s="1"/>
  <c r="BR237" i="60"/>
  <c r="CN56" i="60"/>
  <c r="CN237" i="60" s="1"/>
  <c r="CS237" i="60" s="1"/>
  <c r="CQ127" i="60"/>
  <c r="CR127" i="60"/>
  <c r="CB158" i="60"/>
  <c r="CD157" i="60" s="1"/>
  <c r="CD158" i="60"/>
  <c r="CB43" i="60"/>
  <c r="CB215" i="60" s="1"/>
  <c r="CL93" i="60"/>
  <c r="CL92" i="60"/>
  <c r="CK91" i="60"/>
  <c r="CM93" i="60"/>
  <c r="CM92" i="60"/>
  <c r="CN57" i="60"/>
  <c r="CN239" i="60" s="1"/>
  <c r="CS239" i="60" s="1"/>
  <c r="CJ236" i="60"/>
  <c r="CP234" i="60"/>
  <c r="BV234" i="60"/>
  <c r="BT233" i="60"/>
  <c r="BU234" i="60"/>
  <c r="CR133" i="60"/>
  <c r="BZ158" i="60"/>
  <c r="BQ110" i="60"/>
  <c r="BQ109" i="60"/>
  <c r="CQ95" i="60"/>
  <c r="CR95" i="60"/>
  <c r="CJ110" i="60"/>
  <c r="CJ111" i="60" s="1"/>
  <c r="CP56" i="60"/>
  <c r="BV56" i="60"/>
  <c r="BU56" i="60"/>
  <c r="BV131" i="60"/>
  <c r="BU131" i="60"/>
  <c r="CQ119" i="60"/>
  <c r="CR119" i="60"/>
  <c r="CO93" i="60"/>
  <c r="BS91" i="60"/>
  <c r="CH248" i="60"/>
  <c r="CH247" i="60"/>
  <c r="BR229" i="60"/>
  <c r="CN51" i="60"/>
  <c r="CN229" i="60" s="1"/>
  <c r="CQ178" i="60"/>
  <c r="CQ177" i="60"/>
  <c r="CH158" i="60"/>
  <c r="BZ109" i="60"/>
  <c r="BZ110" i="60"/>
  <c r="BV77" i="60"/>
  <c r="BY267" i="60"/>
  <c r="BZ55" i="60"/>
  <c r="BZ54" i="60"/>
  <c r="BO43" i="60"/>
  <c r="BO215" i="60" s="1"/>
  <c r="BS236" i="60"/>
  <c r="CP52" i="60"/>
  <c r="CL224" i="60"/>
  <c r="CM224" i="60"/>
  <c r="CK223" i="60"/>
  <c r="CO46" i="60"/>
  <c r="CK228" i="60"/>
  <c r="BY67" i="60"/>
  <c r="CO27" i="60"/>
  <c r="CC189" i="60"/>
  <c r="CD189" i="60"/>
  <c r="CK190" i="60"/>
  <c r="CM186" i="60"/>
  <c r="CK185" i="60"/>
  <c r="CL186" i="60"/>
  <c r="CM185" i="60"/>
  <c r="CL11" i="60"/>
  <c r="CM11" i="60"/>
  <c r="CJ167" i="60"/>
  <c r="CR87" i="60"/>
  <c r="CR85" i="60"/>
  <c r="CQ87" i="60"/>
  <c r="CP86" i="60"/>
  <c r="CK211" i="60"/>
  <c r="CM40" i="60"/>
  <c r="CL40" i="60"/>
  <c r="BS203" i="60"/>
  <c r="CO36" i="60"/>
  <c r="CK195" i="60"/>
  <c r="CM195" i="60"/>
  <c r="CM196" i="60"/>
  <c r="CM25" i="60"/>
  <c r="CL25" i="60"/>
  <c r="CM24" i="60"/>
  <c r="CL24" i="60"/>
  <c r="BQ216" i="60"/>
  <c r="CQ123" i="60"/>
  <c r="CR123" i="60"/>
  <c r="CP90" i="60"/>
  <c r="CN234" i="60"/>
  <c r="BR236" i="60"/>
  <c r="BR233" i="60"/>
  <c r="CJ228" i="60"/>
  <c r="CJ227" i="60" s="1"/>
  <c r="BT228" i="60"/>
  <c r="BH265" i="60"/>
  <c r="CN27" i="60"/>
  <c r="CS27" i="60" s="1"/>
  <c r="CP25" i="60"/>
  <c r="BV25" i="60"/>
  <c r="CM188" i="60"/>
  <c r="CM187" i="60"/>
  <c r="CL188" i="60"/>
  <c r="CK187" i="60"/>
  <c r="BI189" i="60"/>
  <c r="BI190" i="60"/>
  <c r="BH189" i="60"/>
  <c r="BU11" i="60"/>
  <c r="CP11" i="60"/>
  <c r="BV11" i="60"/>
  <c r="BS167" i="60"/>
  <c r="CR178" i="60"/>
  <c r="CW178" i="60" s="1"/>
  <c r="CR177" i="60"/>
  <c r="CH91" i="60"/>
  <c r="BS225" i="60"/>
  <c r="CO218" i="60"/>
  <c r="BS217" i="60"/>
  <c r="CO186" i="60"/>
  <c r="BS185" i="60"/>
  <c r="BS173" i="60"/>
  <c r="CO141" i="60"/>
  <c r="BS139" i="60"/>
  <c r="BG267" i="60"/>
  <c r="BS55" i="60"/>
  <c r="BL267" i="60"/>
  <c r="BM55" i="60"/>
  <c r="BM54" i="60"/>
  <c r="BL266" i="60"/>
  <c r="CP46" i="60"/>
  <c r="BV46" i="60"/>
  <c r="BU46" i="60"/>
  <c r="BR228" i="60"/>
  <c r="BR203" i="60"/>
  <c r="CN36" i="60"/>
  <c r="CJ195" i="60"/>
  <c r="CG198" i="60"/>
  <c r="CH171" i="60"/>
  <c r="CH172" i="60"/>
  <c r="CG171" i="60"/>
  <c r="CK172" i="60"/>
  <c r="BY198" i="60"/>
  <c r="BR223" i="60"/>
  <c r="CN47" i="60"/>
  <c r="CN223" i="60" s="1"/>
  <c r="CL51" i="60"/>
  <c r="BK31" i="60"/>
  <c r="CM59" i="60" l="1"/>
  <c r="CL50" i="60"/>
  <c r="CD249" i="60"/>
  <c r="BK249" i="60"/>
  <c r="BG249" i="60"/>
  <c r="BM30" i="60"/>
  <c r="BK197" i="60"/>
  <c r="BQ31" i="60"/>
  <c r="BO197" i="60"/>
  <c r="CO193" i="60"/>
  <c r="CR98" i="60"/>
  <c r="CQ220" i="60"/>
  <c r="CR220" i="60"/>
  <c r="CP50" i="60"/>
  <c r="CQ50" i="60" s="1"/>
  <c r="CP219" i="60"/>
  <c r="CL49" i="60"/>
  <c r="CR134" i="60"/>
  <c r="CK67" i="60"/>
  <c r="CN59" i="60"/>
  <c r="CS59" i="60" s="1"/>
  <c r="BQ30" i="60"/>
  <c r="CI159" i="60"/>
  <c r="BM67" i="60"/>
  <c r="BZ30" i="60"/>
  <c r="BT158" i="60"/>
  <c r="BV157" i="60" s="1"/>
  <c r="BI16" i="60"/>
  <c r="CO195" i="60"/>
  <c r="CL23" i="60"/>
  <c r="CQ98" i="60"/>
  <c r="CS98" i="60"/>
  <c r="BL249" i="60"/>
  <c r="BQ16" i="60"/>
  <c r="CI227" i="60"/>
  <c r="CN216" i="60"/>
  <c r="CS216" i="60" s="1"/>
  <c r="CI111" i="60"/>
  <c r="BR111" i="60"/>
  <c r="BS16" i="60"/>
  <c r="BV16" i="60" s="1"/>
  <c r="BV18" i="60"/>
  <c r="CR64" i="60"/>
  <c r="CQ148" i="60"/>
  <c r="CP59" i="60"/>
  <c r="CT59" i="60" s="1"/>
  <c r="CU59" i="60" s="1"/>
  <c r="BP189" i="60"/>
  <c r="CN203" i="60"/>
  <c r="CO203" i="60"/>
  <c r="BU21" i="60"/>
  <c r="CQ17" i="60"/>
  <c r="CE249" i="60"/>
  <c r="BT31" i="60"/>
  <c r="BZ31" i="60"/>
  <c r="BI30" i="60"/>
  <c r="CT148" i="60"/>
  <c r="CU148" i="60" s="1"/>
  <c r="CM50" i="60"/>
  <c r="BT187" i="60"/>
  <c r="CO19" i="60"/>
  <c r="CO183" i="60" s="1"/>
  <c r="BV21" i="60"/>
  <c r="BV121" i="60"/>
  <c r="BT190" i="60"/>
  <c r="BU190" i="60" s="1"/>
  <c r="BZ198" i="60"/>
  <c r="CQ134" i="60"/>
  <c r="BS31" i="60"/>
  <c r="BV19" i="60"/>
  <c r="CO175" i="60"/>
  <c r="CR83" i="60"/>
  <c r="CR214" i="60"/>
  <c r="CO41" i="60"/>
  <c r="CO213" i="60" s="1"/>
  <c r="CQ214" i="60"/>
  <c r="CR147" i="60"/>
  <c r="BU10" i="60"/>
  <c r="CG249" i="60"/>
  <c r="BF198" i="60"/>
  <c r="BF197" i="60" s="1"/>
  <c r="CJ235" i="60"/>
  <c r="BM158" i="60"/>
  <c r="CH198" i="60"/>
  <c r="CN139" i="60"/>
  <c r="BV188" i="60"/>
  <c r="CR65" i="60"/>
  <c r="CW65" i="60" s="1"/>
  <c r="CU153" i="60"/>
  <c r="CM22" i="60"/>
  <c r="CQ138" i="60"/>
  <c r="CC249" i="60"/>
  <c r="BI31" i="60"/>
  <c r="BU121" i="60"/>
  <c r="CO247" i="60"/>
  <c r="CK241" i="60"/>
  <c r="CH31" i="60"/>
  <c r="CN163" i="60"/>
  <c r="CD198" i="60"/>
  <c r="CN173" i="60"/>
  <c r="CQ77" i="60"/>
  <c r="CJ189" i="60"/>
  <c r="CR148" i="60"/>
  <c r="CW148" i="60" s="1"/>
  <c r="CR222" i="60"/>
  <c r="CH16" i="60"/>
  <c r="CM139" i="60"/>
  <c r="CR138" i="60"/>
  <c r="BX249" i="60"/>
  <c r="CD31" i="60"/>
  <c r="CM23" i="60"/>
  <c r="CN41" i="60"/>
  <c r="CN213" i="60" s="1"/>
  <c r="CO21" i="60"/>
  <c r="CO187" i="60" s="1"/>
  <c r="CO223" i="60"/>
  <c r="BT67" i="60"/>
  <c r="CL139" i="60"/>
  <c r="CO139" i="60"/>
  <c r="BR250" i="60"/>
  <c r="CR221" i="60"/>
  <c r="BM66" i="60"/>
  <c r="CM121" i="60"/>
  <c r="CQ221" i="60"/>
  <c r="CO173" i="60"/>
  <c r="CO122" i="60"/>
  <c r="CR121" i="60" s="1"/>
  <c r="CQ83" i="60"/>
  <c r="CM122" i="60"/>
  <c r="CM158" i="60" s="1"/>
  <c r="CM159" i="60" s="1"/>
  <c r="CL18" i="60"/>
  <c r="CO91" i="60"/>
  <c r="CD30" i="60"/>
  <c r="CF197" i="60"/>
  <c r="CR17" i="60"/>
  <c r="CQ76" i="60"/>
  <c r="CN91" i="60"/>
  <c r="BU9" i="60"/>
  <c r="CH30" i="60"/>
  <c r="BR235" i="60"/>
  <c r="BR213" i="60"/>
  <c r="BR31" i="60"/>
  <c r="CK183" i="60"/>
  <c r="CL19" i="60"/>
  <c r="CO221" i="60"/>
  <c r="CQ147" i="60"/>
  <c r="CB197" i="60"/>
  <c r="CO167" i="60"/>
  <c r="CN175" i="60"/>
  <c r="BU58" i="60"/>
  <c r="BQ190" i="60"/>
  <c r="CN247" i="60"/>
  <c r="BV122" i="60"/>
  <c r="BV158" i="60" s="1"/>
  <c r="BV159" i="60" s="1"/>
  <c r="CO225" i="60"/>
  <c r="BS187" i="60"/>
  <c r="BU19" i="60"/>
  <c r="BR183" i="60"/>
  <c r="CO10" i="60"/>
  <c r="CR10" i="60" s="1"/>
  <c r="CW10" i="60" s="1"/>
  <c r="CN10" i="60"/>
  <c r="CQ10" i="60" s="1"/>
  <c r="CO217" i="60"/>
  <c r="BZ66" i="60"/>
  <c r="BT241" i="60"/>
  <c r="BI158" i="60"/>
  <c r="CL59" i="60"/>
  <c r="BU59" i="60"/>
  <c r="BI67" i="60"/>
  <c r="CN217" i="60"/>
  <c r="CN193" i="60"/>
  <c r="BU18" i="60"/>
  <c r="CM10" i="60"/>
  <c r="CK31" i="60"/>
  <c r="CL30" i="60" s="1"/>
  <c r="CO55" i="60"/>
  <c r="BQ189" i="60"/>
  <c r="BZ67" i="60"/>
  <c r="CH250" i="60"/>
  <c r="BM249" i="60"/>
  <c r="CL121" i="60"/>
  <c r="CR51" i="60"/>
  <c r="CR146" i="60"/>
  <c r="CQ146" i="60"/>
  <c r="CL190" i="60"/>
  <c r="CQ64" i="60"/>
  <c r="CQ65" i="60"/>
  <c r="CL58" i="60"/>
  <c r="CI241" i="60"/>
  <c r="CN177" i="60"/>
  <c r="BS190" i="60"/>
  <c r="BS189" i="60" s="1"/>
  <c r="CD250" i="60"/>
  <c r="BV9" i="60"/>
  <c r="BV10" i="60"/>
  <c r="CK16" i="60"/>
  <c r="CP16" i="60" s="1"/>
  <c r="CD16" i="60"/>
  <c r="CU105" i="60"/>
  <c r="CV105" i="60"/>
  <c r="CS19" i="60"/>
  <c r="CV19" i="60" s="1"/>
  <c r="CN183" i="60"/>
  <c r="CJ250" i="60"/>
  <c r="CR120" i="60"/>
  <c r="CQ120" i="60"/>
  <c r="CQ27" i="60"/>
  <c r="CT27" i="60"/>
  <c r="CR26" i="60"/>
  <c r="CR27" i="60"/>
  <c r="CW27" i="60" s="1"/>
  <c r="CQ26" i="60"/>
  <c r="CM109" i="60"/>
  <c r="CK111" i="60"/>
  <c r="CL109" i="60"/>
  <c r="CQ19" i="60"/>
  <c r="CT93" i="60"/>
  <c r="CR92" i="60"/>
  <c r="CR93" i="60"/>
  <c r="CW93" i="60" s="1"/>
  <c r="CQ92" i="60"/>
  <c r="CP91" i="60"/>
  <c r="CQ93" i="60"/>
  <c r="BZ197" i="60"/>
  <c r="BY197" i="60"/>
  <c r="CK198" i="60"/>
  <c r="CM171" i="60"/>
  <c r="CL171" i="60"/>
  <c r="CK171" i="60"/>
  <c r="CL172" i="60"/>
  <c r="CM172" i="60"/>
  <c r="CQ25" i="60"/>
  <c r="CR24" i="60"/>
  <c r="CT25" i="60"/>
  <c r="CQ24" i="60"/>
  <c r="CR25" i="60"/>
  <c r="CP191" i="60"/>
  <c r="CR11" i="60"/>
  <c r="CQ11" i="60"/>
  <c r="CR86" i="60"/>
  <c r="CQ86" i="60"/>
  <c r="CK189" i="60"/>
  <c r="CM189" i="60"/>
  <c r="CL189" i="60"/>
  <c r="CP158" i="60"/>
  <c r="CT122" i="60"/>
  <c r="BZ250" i="60"/>
  <c r="BT111" i="60"/>
  <c r="BV110" i="60"/>
  <c r="BV111" i="60" s="1"/>
  <c r="BV109" i="60"/>
  <c r="BU110" i="60"/>
  <c r="BU111" i="60" s="1"/>
  <c r="BU109" i="60"/>
  <c r="CP41" i="60"/>
  <c r="BV41" i="60"/>
  <c r="BU41" i="60"/>
  <c r="BT213" i="60"/>
  <c r="BF67" i="60"/>
  <c r="BF249" i="60" s="1"/>
  <c r="BR43" i="60"/>
  <c r="CL248" i="60"/>
  <c r="CM247" i="60"/>
  <c r="CM248" i="60"/>
  <c r="CK247" i="60"/>
  <c r="CL247" i="60"/>
  <c r="CQ15" i="60"/>
  <c r="CR15" i="60"/>
  <c r="CP179" i="60"/>
  <c r="BQ250" i="60"/>
  <c r="BQ249" i="60"/>
  <c r="BP249" i="60"/>
  <c r="CR131" i="60"/>
  <c r="CQ131" i="60"/>
  <c r="CT184" i="60"/>
  <c r="CR184" i="60"/>
  <c r="CW184" i="60" s="1"/>
  <c r="CR183" i="60"/>
  <c r="CP183" i="60"/>
  <c r="CQ184" i="60"/>
  <c r="CQ183" i="60"/>
  <c r="CU156" i="60"/>
  <c r="CV156" i="60"/>
  <c r="CM110" i="60"/>
  <c r="CU108" i="60"/>
  <c r="CV108" i="60"/>
  <c r="CI250" i="60"/>
  <c r="BU23" i="60"/>
  <c r="BV22" i="60"/>
  <c r="BU22" i="60"/>
  <c r="CP23" i="60"/>
  <c r="BV23" i="60"/>
  <c r="CT12" i="60"/>
  <c r="CR12" i="60"/>
  <c r="CQ12" i="60"/>
  <c r="CQ29" i="60"/>
  <c r="CT29" i="60"/>
  <c r="CR28" i="60"/>
  <c r="CR29" i="60"/>
  <c r="CW29" i="60" s="1"/>
  <c r="CQ28" i="60"/>
  <c r="CP211" i="60"/>
  <c r="CQ40" i="60"/>
  <c r="CR40" i="60"/>
  <c r="CJ183" i="60"/>
  <c r="CM18" i="60"/>
  <c r="CM19" i="60"/>
  <c r="CP203" i="60"/>
  <c r="CR36" i="60"/>
  <c r="CQ36" i="60"/>
  <c r="BX197" i="60"/>
  <c r="CU65" i="60"/>
  <c r="CV65" i="60"/>
  <c r="CL122" i="60"/>
  <c r="CL158" i="60" s="1"/>
  <c r="CL159" i="60" s="1"/>
  <c r="BS250" i="60"/>
  <c r="CO216" i="60"/>
  <c r="CT14" i="60"/>
  <c r="CR14" i="60"/>
  <c r="CW14" i="60" s="1"/>
  <c r="CR13" i="60"/>
  <c r="CQ14" i="60"/>
  <c r="CQ13" i="60"/>
  <c r="CP177" i="60"/>
  <c r="BU91" i="60"/>
  <c r="BV91" i="60"/>
  <c r="CV178" i="60"/>
  <c r="CU178" i="60"/>
  <c r="CB265" i="60"/>
  <c r="CB67" i="60"/>
  <c r="CD42" i="60"/>
  <c r="CD43" i="60"/>
  <c r="CD67" i="60" s="1"/>
  <c r="CJ43" i="60"/>
  <c r="CJ215" i="60" s="1"/>
  <c r="CQ61" i="60"/>
  <c r="CT61" i="60"/>
  <c r="CQ60" i="60"/>
  <c r="CR60" i="60"/>
  <c r="CR61" i="60"/>
  <c r="CW61" i="60" s="1"/>
  <c r="CN23" i="60"/>
  <c r="CS23" i="60" s="1"/>
  <c r="BR189" i="60"/>
  <c r="CM191" i="60"/>
  <c r="CR47" i="60"/>
  <c r="CQ47" i="60"/>
  <c r="CN191" i="60"/>
  <c r="CS25" i="60"/>
  <c r="BV226" i="60"/>
  <c r="BT225" i="60"/>
  <c r="BU226" i="60"/>
  <c r="CP226" i="60"/>
  <c r="CQ21" i="60"/>
  <c r="CQ63" i="60"/>
  <c r="CT63" i="60"/>
  <c r="CR63" i="60"/>
  <c r="CW63" i="60" s="1"/>
  <c r="CR62" i="60"/>
  <c r="CQ62" i="60"/>
  <c r="CP245" i="60"/>
  <c r="CS63" i="60"/>
  <c r="CN245" i="60"/>
  <c r="CS245" i="60" s="1"/>
  <c r="CN55" i="60"/>
  <c r="CS55" i="60" s="1"/>
  <c r="CN231" i="60"/>
  <c r="BR198" i="60"/>
  <c r="CN172" i="60"/>
  <c r="BR171" i="60"/>
  <c r="CQ46" i="60"/>
  <c r="CR46" i="60"/>
  <c r="CO185" i="60"/>
  <c r="CO190" i="60"/>
  <c r="CO189" i="60" s="1"/>
  <c r="CN233" i="60"/>
  <c r="CN236" i="60"/>
  <c r="CS236" i="60" s="1"/>
  <c r="CP55" i="60"/>
  <c r="CQ52" i="60"/>
  <c r="CR52" i="60"/>
  <c r="CP231" i="60"/>
  <c r="BQ157" i="60"/>
  <c r="BQ158" i="60"/>
  <c r="CR56" i="60"/>
  <c r="CQ56" i="60"/>
  <c r="CP237" i="60"/>
  <c r="CQ234" i="60"/>
  <c r="CQ233" i="60"/>
  <c r="CR234" i="60"/>
  <c r="CP233" i="60"/>
  <c r="CL91" i="60"/>
  <c r="CM91" i="60"/>
  <c r="CR213" i="60"/>
  <c r="CK250" i="60"/>
  <c r="CM216" i="60"/>
  <c r="CM215" i="60"/>
  <c r="CL215" i="60"/>
  <c r="CK215" i="60"/>
  <c r="CL216" i="60"/>
  <c r="BZ249" i="60"/>
  <c r="BY249" i="60"/>
  <c r="CT242" i="60"/>
  <c r="CQ242" i="60"/>
  <c r="CQ241" i="60"/>
  <c r="CR242" i="60"/>
  <c r="CW242" i="60" s="1"/>
  <c r="CR241" i="60"/>
  <c r="BM250" i="60"/>
  <c r="BW67" i="60"/>
  <c r="BW249" i="60" s="1"/>
  <c r="CI43" i="60"/>
  <c r="CI215" i="60" s="1"/>
  <c r="CO110" i="60"/>
  <c r="CO111" i="60" s="1"/>
  <c r="CU150" i="60"/>
  <c r="CV150" i="60"/>
  <c r="CP224" i="60"/>
  <c r="BU224" i="60"/>
  <c r="BT223" i="60"/>
  <c r="BV224" i="60"/>
  <c r="CU102" i="60"/>
  <c r="CV102" i="60"/>
  <c r="BT250" i="60"/>
  <c r="BV215" i="60"/>
  <c r="BU215" i="60"/>
  <c r="CP216" i="60"/>
  <c r="BU216" i="60"/>
  <c r="BV216" i="60"/>
  <c r="BT215" i="60"/>
  <c r="CR45" i="60"/>
  <c r="CQ45" i="60"/>
  <c r="CL110" i="60"/>
  <c r="CR99" i="60"/>
  <c r="CR100" i="60"/>
  <c r="CW100" i="60" s="1"/>
  <c r="CQ99" i="60"/>
  <c r="CT100" i="60"/>
  <c r="CQ100" i="60"/>
  <c r="BT181" i="60"/>
  <c r="BU16" i="60"/>
  <c r="CJ16" i="60"/>
  <c r="BZ16" i="60"/>
  <c r="CT43" i="60"/>
  <c r="CJ171" i="60"/>
  <c r="CJ198" i="60"/>
  <c r="CO59" i="60"/>
  <c r="BV58" i="60"/>
  <c r="BS241" i="60"/>
  <c r="BV59" i="60"/>
  <c r="CM157" i="60"/>
  <c r="CL157" i="60"/>
  <c r="CK159" i="60"/>
  <c r="CQ51" i="60"/>
  <c r="CS61" i="60"/>
  <c r="CN243" i="60"/>
  <c r="CP236" i="60"/>
  <c r="BM31" i="60"/>
  <c r="CR76" i="60"/>
  <c r="CP110" i="60"/>
  <c r="BO265" i="60"/>
  <c r="BO67" i="60"/>
  <c r="BO249" i="60" s="1"/>
  <c r="BQ42" i="60"/>
  <c r="BQ43" i="60"/>
  <c r="BS43" i="60"/>
  <c r="BR159" i="60"/>
  <c r="CN122" i="60"/>
  <c r="BS227" i="60"/>
  <c r="CO228" i="60"/>
  <c r="CO227" i="60" s="1"/>
  <c r="CQ168" i="60"/>
  <c r="CR168" i="60"/>
  <c r="CP167" i="60"/>
  <c r="CR167" i="60"/>
  <c r="CQ48" i="60"/>
  <c r="CR48" i="60"/>
  <c r="CT141" i="60"/>
  <c r="CR140" i="60"/>
  <c r="CQ141" i="60"/>
  <c r="CP139" i="60"/>
  <c r="CQ140" i="60"/>
  <c r="CR141" i="60"/>
  <c r="CW141" i="60" s="1"/>
  <c r="CR53" i="60"/>
  <c r="CQ53" i="60"/>
  <c r="CH197" i="60"/>
  <c r="CG197" i="60"/>
  <c r="BR227" i="60"/>
  <c r="CN228" i="60"/>
  <c r="CS228" i="60" s="1"/>
  <c r="CP228" i="60"/>
  <c r="BV228" i="60"/>
  <c r="BV227" i="60"/>
  <c r="BU227" i="60"/>
  <c r="BU228" i="60"/>
  <c r="BT227" i="60"/>
  <c r="CR90" i="60"/>
  <c r="CQ90" i="60"/>
  <c r="CM190" i="60"/>
  <c r="CL228" i="60"/>
  <c r="CL227" i="60"/>
  <c r="CK227" i="60"/>
  <c r="CM227" i="60"/>
  <c r="CM228" i="60"/>
  <c r="CO236" i="60"/>
  <c r="BS235" i="60"/>
  <c r="BU122" i="60"/>
  <c r="BU158" i="60" s="1"/>
  <c r="BU159" i="60" s="1"/>
  <c r="CU244" i="60"/>
  <c r="CV244" i="60"/>
  <c r="CD197" i="60"/>
  <c r="CC197" i="60"/>
  <c r="CT196" i="60"/>
  <c r="CR195" i="60"/>
  <c r="CP195" i="60"/>
  <c r="CR196" i="60"/>
  <c r="CW196" i="60" s="1"/>
  <c r="CP221" i="60"/>
  <c r="CP175" i="60"/>
  <c r="CQ176" i="60"/>
  <c r="CR175" i="60"/>
  <c r="CK235" i="60"/>
  <c r="CL236" i="60"/>
  <c r="CL235" i="60"/>
  <c r="CM235" i="60"/>
  <c r="CM236" i="60"/>
  <c r="CR37" i="60"/>
  <c r="CQ37" i="60"/>
  <c r="CR129" i="60"/>
  <c r="CW129" i="60" s="1"/>
  <c r="CQ128" i="60"/>
  <c r="CQ129" i="60"/>
  <c r="CT129" i="60"/>
  <c r="CR128" i="60"/>
  <c r="CP248" i="60"/>
  <c r="BV248" i="60"/>
  <c r="BU248" i="60"/>
  <c r="BV247" i="60"/>
  <c r="BT247" i="60"/>
  <c r="BU247" i="60"/>
  <c r="CV97" i="60"/>
  <c r="CU97" i="60"/>
  <c r="CR174" i="60"/>
  <c r="CR173" i="60"/>
  <c r="CP173" i="60"/>
  <c r="CQ174" i="60"/>
  <c r="CP190" i="60"/>
  <c r="CR186" i="60"/>
  <c r="CR185" i="60"/>
  <c r="CP185" i="60"/>
  <c r="CQ186" i="60"/>
  <c r="CQ20" i="60"/>
  <c r="CR20" i="60"/>
  <c r="CU81" i="60"/>
  <c r="CV81" i="60"/>
  <c r="BV55" i="60"/>
  <c r="BV54" i="60"/>
  <c r="BU55" i="60"/>
  <c r="BU54" i="60"/>
  <c r="BI250" i="60"/>
  <c r="BI249" i="60"/>
  <c r="BH249" i="60"/>
  <c r="CQ194" i="60"/>
  <c r="CP193" i="60"/>
  <c r="CT194" i="60"/>
  <c r="CR194" i="60"/>
  <c r="CW194" i="60" s="1"/>
  <c r="CQ193" i="60"/>
  <c r="CR193" i="60"/>
  <c r="CR217" i="60"/>
  <c r="CQ218" i="60"/>
  <c r="CR218" i="60"/>
  <c r="CP217" i="60"/>
  <c r="CL55" i="60"/>
  <c r="CL54" i="60"/>
  <c r="CM55" i="60"/>
  <c r="CM54" i="60"/>
  <c r="CQ18" i="60"/>
  <c r="CR188" i="60"/>
  <c r="CQ188" i="60"/>
  <c r="CR187" i="60"/>
  <c r="CP187" i="60"/>
  <c r="CQ44" i="60"/>
  <c r="CR44" i="60"/>
  <c r="CI171" i="60"/>
  <c r="CO233" i="60"/>
  <c r="CQ57" i="60"/>
  <c r="CR57" i="60"/>
  <c r="CP239" i="60"/>
  <c r="BU236" i="60"/>
  <c r="BV236" i="60"/>
  <c r="BV235" i="60"/>
  <c r="BT235" i="60"/>
  <c r="BU235" i="60"/>
  <c r="CN110" i="60"/>
  <c r="CM41" i="60"/>
  <c r="CL41" i="60"/>
  <c r="CK213" i="60"/>
  <c r="BU139" i="60"/>
  <c r="BV139" i="60"/>
  <c r="CH249" i="60"/>
  <c r="CR77" i="60"/>
  <c r="CJ31" i="60"/>
  <c r="CQ58" i="60" l="1"/>
  <c r="CV59" i="60"/>
  <c r="CP241" i="60"/>
  <c r="CU241" i="60" s="1"/>
  <c r="CR49" i="60"/>
  <c r="CR50" i="60"/>
  <c r="CW50" i="60" s="1"/>
  <c r="CT50" i="60"/>
  <c r="CU50" i="60" s="1"/>
  <c r="CQ49" i="60"/>
  <c r="CQ59" i="60"/>
  <c r="CN241" i="60"/>
  <c r="CP67" i="60"/>
  <c r="CT67" i="60" s="1"/>
  <c r="CQ121" i="60"/>
  <c r="CS122" i="60"/>
  <c r="CL31" i="60"/>
  <c r="CN111" i="60"/>
  <c r="CS110" i="60"/>
  <c r="CR18" i="60"/>
  <c r="BT159" i="60"/>
  <c r="BU31" i="60"/>
  <c r="BV30" i="60"/>
  <c r="BV31" i="60"/>
  <c r="BU189" i="60"/>
  <c r="CV148" i="60"/>
  <c r="BT189" i="60"/>
  <c r="CR19" i="60"/>
  <c r="CW19" i="60" s="1"/>
  <c r="CR21" i="60"/>
  <c r="CR122" i="60"/>
  <c r="CR158" i="60" s="1"/>
  <c r="CO31" i="60"/>
  <c r="BU30" i="60"/>
  <c r="CO158" i="60"/>
  <c r="CO159" i="60" s="1"/>
  <c r="BR197" i="60"/>
  <c r="CM30" i="60"/>
  <c r="CM31" i="60"/>
  <c r="CQ9" i="60"/>
  <c r="CU19" i="60"/>
  <c r="CS10" i="60"/>
  <c r="CR190" i="60"/>
  <c r="CW190" i="60" s="1"/>
  <c r="CR9" i="60"/>
  <c r="CO235" i="60"/>
  <c r="CQ110" i="60"/>
  <c r="CM16" i="60"/>
  <c r="CV77" i="60"/>
  <c r="CK181" i="60"/>
  <c r="CL16" i="60"/>
  <c r="BU250" i="60"/>
  <c r="BV189" i="60"/>
  <c r="BV190" i="60"/>
  <c r="BS67" i="60"/>
  <c r="BS249" i="60" s="1"/>
  <c r="CO43" i="60"/>
  <c r="CO215" i="60" s="1"/>
  <c r="BV43" i="60"/>
  <c r="BV42" i="60"/>
  <c r="BV249" i="60"/>
  <c r="BU249" i="60"/>
  <c r="BT249" i="60"/>
  <c r="CU14" i="60"/>
  <c r="CV14" i="60"/>
  <c r="CR23" i="60"/>
  <c r="CW23" i="60" s="1"/>
  <c r="CR22" i="60"/>
  <c r="CT23" i="60"/>
  <c r="CT31" i="60" s="1"/>
  <c r="CQ22" i="60"/>
  <c r="CQ23" i="60"/>
  <c r="CQ31" i="60" s="1"/>
  <c r="CR110" i="60"/>
  <c r="CW110" i="60" s="1"/>
  <c r="CW77" i="60"/>
  <c r="CU194" i="60"/>
  <c r="CV194" i="60"/>
  <c r="CT248" i="60"/>
  <c r="CR247" i="60"/>
  <c r="CR248" i="60"/>
  <c r="CW248" i="60" s="1"/>
  <c r="CQ247" i="60"/>
  <c r="CQ248" i="60"/>
  <c r="CP247" i="60"/>
  <c r="BQ67" i="60"/>
  <c r="BQ66" i="60"/>
  <c r="CV100" i="60"/>
  <c r="CU100" i="60"/>
  <c r="BV250" i="60"/>
  <c r="CP31" i="60"/>
  <c r="CU242" i="60"/>
  <c r="CV242" i="60"/>
  <c r="CL250" i="60"/>
  <c r="CM250" i="60"/>
  <c r="CN235" i="60"/>
  <c r="CS172" i="60"/>
  <c r="CN171" i="60"/>
  <c r="CU61" i="60"/>
  <c r="CV61" i="60"/>
  <c r="CN189" i="60"/>
  <c r="CQ122" i="60"/>
  <c r="CQ158" i="60" s="1"/>
  <c r="CQ159" i="60" s="1"/>
  <c r="CP159" i="60"/>
  <c r="CM198" i="60"/>
  <c r="CB249" i="60"/>
  <c r="CD66" i="60"/>
  <c r="CV184" i="60"/>
  <c r="CU184" i="60"/>
  <c r="CR41" i="60"/>
  <c r="CQ41" i="60"/>
  <c r="CP213" i="60"/>
  <c r="CT158" i="60"/>
  <c r="CU25" i="60"/>
  <c r="CU191" i="60" s="1"/>
  <c r="CV25" i="60"/>
  <c r="CV191" i="60" s="1"/>
  <c r="CT191" i="60"/>
  <c r="CK197" i="60"/>
  <c r="CM197" i="60"/>
  <c r="CR91" i="60"/>
  <c r="CQ91" i="60"/>
  <c r="CU93" i="60"/>
  <c r="CV93" i="60"/>
  <c r="CQ190" i="60"/>
  <c r="CT190" i="60"/>
  <c r="CR189" i="60"/>
  <c r="CQ189" i="60"/>
  <c r="CP189" i="60"/>
  <c r="CV129" i="60"/>
  <c r="CU129" i="60"/>
  <c r="CT228" i="60"/>
  <c r="CP227" i="60"/>
  <c r="CQ227" i="60"/>
  <c r="CQ228" i="60"/>
  <c r="CR228" i="60"/>
  <c r="CW228" i="60" s="1"/>
  <c r="CR227" i="60"/>
  <c r="CV141" i="60"/>
  <c r="CU141" i="60"/>
  <c r="CR109" i="60"/>
  <c r="CP111" i="60"/>
  <c r="CQ109" i="60"/>
  <c r="CO16" i="60"/>
  <c r="CR16" i="60" s="1"/>
  <c r="CR59" i="60"/>
  <c r="CW59" i="60" s="1"/>
  <c r="CR58" i="60"/>
  <c r="CO241" i="60"/>
  <c r="CQ16" i="60"/>
  <c r="CP181" i="60"/>
  <c r="CP250" i="60"/>
  <c r="CQ216" i="60"/>
  <c r="CQ215" i="60"/>
  <c r="CT216" i="60"/>
  <c r="CR215" i="60"/>
  <c r="CP215" i="60"/>
  <c r="CR216" i="60"/>
  <c r="CU63" i="60"/>
  <c r="CV63" i="60"/>
  <c r="CQ226" i="60"/>
  <c r="CR225" i="60"/>
  <c r="CP225" i="60"/>
  <c r="CR226" i="60"/>
  <c r="BU157" i="60"/>
  <c r="CU77" i="60"/>
  <c r="CO250" i="60"/>
  <c r="CU29" i="60"/>
  <c r="CV29" i="60"/>
  <c r="CN31" i="60"/>
  <c r="CU27" i="60"/>
  <c r="CV27" i="60"/>
  <c r="CR236" i="60"/>
  <c r="CW236" i="60" s="1"/>
  <c r="CR235" i="60"/>
  <c r="CT236" i="60"/>
  <c r="CQ235" i="60"/>
  <c r="CQ236" i="60"/>
  <c r="CP235" i="60"/>
  <c r="CL249" i="60"/>
  <c r="CK249" i="60"/>
  <c r="CM249" i="60"/>
  <c r="CJ67" i="60"/>
  <c r="CM66" i="60" s="1"/>
  <c r="CM43" i="60"/>
  <c r="CM67" i="60" s="1"/>
  <c r="CM42" i="60"/>
  <c r="CN227" i="60"/>
  <c r="CR139" i="60"/>
  <c r="CQ139" i="60"/>
  <c r="CN158" i="60"/>
  <c r="CJ197" i="60"/>
  <c r="CP223" i="60"/>
  <c r="CR224" i="60"/>
  <c r="CQ224" i="60"/>
  <c r="CR223" i="60"/>
  <c r="CI67" i="60"/>
  <c r="CL42" i="60"/>
  <c r="CL43" i="60"/>
  <c r="CT55" i="60"/>
  <c r="CR54" i="60"/>
  <c r="CR55" i="60"/>
  <c r="CW55" i="60" s="1"/>
  <c r="CQ54" i="60"/>
  <c r="CQ55" i="60"/>
  <c r="CN250" i="60"/>
  <c r="CS250" i="60" s="1"/>
  <c r="CT110" i="60"/>
  <c r="BS215" i="60"/>
  <c r="BR67" i="60"/>
  <c r="CN43" i="60"/>
  <c r="BU42" i="60"/>
  <c r="BR215" i="60"/>
  <c r="BU43" i="60"/>
  <c r="CW25" i="60"/>
  <c r="CW191" i="60" s="1"/>
  <c r="CR191" i="60"/>
  <c r="CV50" i="60" l="1"/>
  <c r="CN159" i="60"/>
  <c r="CS158" i="60"/>
  <c r="CU158" i="60" s="1"/>
  <c r="CW122" i="60"/>
  <c r="CS31" i="60"/>
  <c r="CU31" i="60" s="1"/>
  <c r="CU10" i="60"/>
  <c r="CR157" i="60"/>
  <c r="CJ249" i="60"/>
  <c r="CV10" i="60"/>
  <c r="CQ157" i="60"/>
  <c r="CU235" i="60"/>
  <c r="CU55" i="60"/>
  <c r="CV55" i="60"/>
  <c r="CV236" i="60"/>
  <c r="CU236" i="60"/>
  <c r="CR250" i="60"/>
  <c r="CW250" i="60" s="1"/>
  <c r="CW216" i="60"/>
  <c r="CV228" i="60"/>
  <c r="CU228" i="60"/>
  <c r="CW158" i="60"/>
  <c r="CR159" i="60"/>
  <c r="CS43" i="60"/>
  <c r="CN67" i="60"/>
  <c r="CN249" i="60" s="1"/>
  <c r="CN215" i="60"/>
  <c r="CQ42" i="60"/>
  <c r="CQ43" i="60"/>
  <c r="CQ67" i="60" s="1"/>
  <c r="CT250" i="60"/>
  <c r="CU216" i="60"/>
  <c r="CV216" i="60"/>
  <c r="CU227" i="60"/>
  <c r="CV122" i="60"/>
  <c r="CV248" i="60"/>
  <c r="CU248" i="60"/>
  <c r="CV23" i="60"/>
  <c r="CU23" i="60"/>
  <c r="CL67" i="60"/>
  <c r="CL66" i="60"/>
  <c r="CQ250" i="60"/>
  <c r="CO67" i="60"/>
  <c r="CO249" i="60" s="1"/>
  <c r="CR43" i="60"/>
  <c r="CW43" i="60" s="1"/>
  <c r="CR42" i="60"/>
  <c r="BR249" i="60"/>
  <c r="BU67" i="60"/>
  <c r="BU66" i="60"/>
  <c r="CR31" i="60"/>
  <c r="CW31" i="60" s="1"/>
  <c r="CQ30" i="60"/>
  <c r="CR30" i="60"/>
  <c r="CV110" i="60"/>
  <c r="CU110" i="60"/>
  <c r="CI249" i="60"/>
  <c r="CP249" i="60"/>
  <c r="CR249" i="60"/>
  <c r="CQ249" i="60"/>
  <c r="CU190" i="60"/>
  <c r="CV190" i="60"/>
  <c r="CU122" i="60"/>
  <c r="BV67" i="60"/>
  <c r="BV66" i="60"/>
  <c r="CV158" i="60" l="1"/>
  <c r="CU215" i="60"/>
  <c r="CV31" i="60"/>
  <c r="CU249" i="60"/>
  <c r="CR67" i="60"/>
  <c r="CW67" i="60" s="1"/>
  <c r="CR66" i="60"/>
  <c r="CS67" i="60"/>
  <c r="CQ66" i="60"/>
  <c r="CU43" i="60"/>
  <c r="CV43" i="60"/>
  <c r="CV250" i="60"/>
  <c r="CU250" i="60"/>
  <c r="CV67" i="60" l="1"/>
  <c r="CU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AE202" i="60"/>
  <c r="AA202" i="60"/>
  <c r="U202" i="60"/>
  <c r="T202" i="60"/>
  <c r="P202" i="60"/>
  <c r="L202" i="60"/>
  <c r="H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AE162" i="60"/>
  <c r="AA162" i="60"/>
  <c r="U162" i="60"/>
  <c r="P162" i="60"/>
  <c r="L162" i="60"/>
  <c r="H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Y148" i="60"/>
  <c r="M58" i="60"/>
  <c r="J59" i="60"/>
  <c r="J241" i="60" s="1"/>
  <c r="F59" i="60"/>
  <c r="AI146" i="60"/>
  <c r="AJ146" i="60" s="1"/>
  <c r="AE146" i="60"/>
  <c r="AA146" i="60"/>
  <c r="AB146" i="60" s="1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114" i="60"/>
  <c r="AI35" i="60" s="1"/>
  <c r="AE114" i="60"/>
  <c r="AE35" i="60" s="1"/>
  <c r="AA35" i="60"/>
  <c r="T114" i="60"/>
  <c r="P114" i="60"/>
  <c r="P35" i="60" s="1"/>
  <c r="L114" i="60"/>
  <c r="L35" i="60" s="1"/>
  <c r="H114" i="60"/>
  <c r="H35" i="60" s="1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I98" i="60"/>
  <c r="AJ98" i="60" s="1"/>
  <c r="AG98" i="60"/>
  <c r="AE98" i="60"/>
  <c r="AC98" i="60"/>
  <c r="AA98" i="60"/>
  <c r="Y98" i="60"/>
  <c r="P98" i="60"/>
  <c r="N98" i="60"/>
  <c r="L98" i="60"/>
  <c r="J98" i="60"/>
  <c r="H98" i="60"/>
  <c r="T98" i="60" s="1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AI71" i="60"/>
  <c r="AE71" i="60"/>
  <c r="AA71" i="60"/>
  <c r="U71" i="60"/>
  <c r="U114" i="60" s="1"/>
  <c r="P71" i="60"/>
  <c r="H71" i="60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E248" i="60" s="1"/>
  <c r="AC65" i="60"/>
  <c r="AC248" i="60" s="1"/>
  <c r="AA65" i="60"/>
  <c r="AA248" i="60" s="1"/>
  <c r="Y65" i="60"/>
  <c r="Y248" i="60" s="1"/>
  <c r="P65" i="60"/>
  <c r="P247" i="60" s="1"/>
  <c r="N65" i="60"/>
  <c r="N248" i="60" s="1"/>
  <c r="L65" i="60"/>
  <c r="J65" i="60"/>
  <c r="J248" i="60" s="1"/>
  <c r="H65" i="60"/>
  <c r="T65" i="60" s="1"/>
  <c r="F65" i="60"/>
  <c r="AG63" i="60"/>
  <c r="AE63" i="60"/>
  <c r="AF63" i="60" s="1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E243" i="60"/>
  <c r="AC61" i="60"/>
  <c r="AC243" i="60" s="1"/>
  <c r="AA243" i="60"/>
  <c r="Y61" i="60"/>
  <c r="Y243" i="60" s="1"/>
  <c r="N61" i="60"/>
  <c r="N243" i="60" s="1"/>
  <c r="J61" i="60"/>
  <c r="J243" i="60" s="1"/>
  <c r="H243" i="60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E239" i="60" s="1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E237" i="60" s="1"/>
  <c r="AC56" i="60"/>
  <c r="AC237" i="60" s="1"/>
  <c r="AA56" i="60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E234" i="60" s="1"/>
  <c r="AE236" i="60" s="1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N53" i="60"/>
  <c r="N234" i="60" s="1"/>
  <c r="N236" i="60" s="1"/>
  <c r="L53" i="60"/>
  <c r="J53" i="60"/>
  <c r="J234" i="60" s="1"/>
  <c r="H53" i="60"/>
  <c r="F53" i="60"/>
  <c r="F234" i="60" s="1"/>
  <c r="F236" i="60" s="1"/>
  <c r="AG52" i="60"/>
  <c r="AG231" i="60" s="1"/>
  <c r="AE52" i="60"/>
  <c r="AE231" i="60" s="1"/>
  <c r="AC52" i="60"/>
  <c r="AA231" i="60"/>
  <c r="Y52" i="60"/>
  <c r="Y231" i="60" s="1"/>
  <c r="N52" i="60"/>
  <c r="N231" i="60" s="1"/>
  <c r="L52" i="60"/>
  <c r="L231" i="60" s="1"/>
  <c r="J52" i="60"/>
  <c r="J231" i="60" s="1"/>
  <c r="H231" i="60"/>
  <c r="F52" i="60"/>
  <c r="F231" i="60" s="1"/>
  <c r="AG51" i="60"/>
  <c r="AG229" i="60" s="1"/>
  <c r="AE51" i="60"/>
  <c r="AE229" i="60" s="1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E226" i="60" s="1"/>
  <c r="AC48" i="60"/>
  <c r="AC226" i="60" s="1"/>
  <c r="AA48" i="60"/>
  <c r="AA226" i="60" s="1"/>
  <c r="Y48" i="60"/>
  <c r="P48" i="60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Y44" i="60"/>
  <c r="Y218" i="60" s="1"/>
  <c r="P44" i="60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Y40" i="60"/>
  <c r="Y212" i="60" s="1"/>
  <c r="P40" i="60"/>
  <c r="P212" i="60" s="1"/>
  <c r="N40" i="60"/>
  <c r="N212" i="60" s="1"/>
  <c r="L40" i="60"/>
  <c r="L212" i="60" s="1"/>
  <c r="J40" i="60"/>
  <c r="J212" i="60" s="1"/>
  <c r="H40" i="60"/>
  <c r="F40" i="60"/>
  <c r="AG37" i="60"/>
  <c r="AG206" i="60" s="1"/>
  <c r="AE37" i="60"/>
  <c r="AE206" i="60" s="1"/>
  <c r="AE214" i="60" s="1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E204" i="60" s="1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5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F27" i="60" s="1"/>
  <c r="AC27" i="60"/>
  <c r="AC194" i="60" s="1"/>
  <c r="AA27" i="60"/>
  <c r="AA194" i="60" s="1"/>
  <c r="Y27" i="60"/>
  <c r="P27" i="60"/>
  <c r="P194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E191" i="60"/>
  <c r="AC25" i="60"/>
  <c r="AC191" i="60" s="1"/>
  <c r="AA191" i="60"/>
  <c r="Y25" i="60"/>
  <c r="Y191" i="60" s="1"/>
  <c r="Q25" i="60"/>
  <c r="N25" i="60"/>
  <c r="N191" i="60" s="1"/>
  <c r="L191" i="60"/>
  <c r="J25" i="60"/>
  <c r="J191" i="60" s="1"/>
  <c r="H191" i="60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E188" i="60" s="1"/>
  <c r="AF187" i="60" s="1"/>
  <c r="AC21" i="60"/>
  <c r="AC187" i="60" s="1"/>
  <c r="AA21" i="60"/>
  <c r="Y21" i="60"/>
  <c r="Y187" i="60" s="1"/>
  <c r="N21" i="60"/>
  <c r="N187" i="60" s="1"/>
  <c r="L21" i="60"/>
  <c r="L188" i="60" s="1"/>
  <c r="M188" i="60" s="1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Q23" i="60" s="1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AA177" i="60" s="1"/>
  <c r="Y14" i="60"/>
  <c r="N14" i="60"/>
  <c r="L14" i="60"/>
  <c r="L177" i="60" s="1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C5" i="60"/>
  <c r="AC164" i="60" s="1"/>
  <c r="AC172" i="60" s="1"/>
  <c r="AA5" i="60"/>
  <c r="AA164" i="60" s="1"/>
  <c r="AA172" i="60" s="1"/>
  <c r="AA198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AT114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H110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E110" i="60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P188" i="60"/>
  <c r="AU120" i="60"/>
  <c r="AT77" i="60"/>
  <c r="L158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P214" i="60" l="1"/>
  <c r="P213" i="60" s="1"/>
  <c r="AE216" i="60"/>
  <c r="L214" i="60"/>
  <c r="AA214" i="60"/>
  <c r="AA216" i="60" s="1"/>
  <c r="AA215" i="60" s="1"/>
  <c r="R148" i="60"/>
  <c r="R158" i="60" s="1"/>
  <c r="R159" i="60" s="1"/>
  <c r="H245" i="60"/>
  <c r="T63" i="60"/>
  <c r="T245" i="60" s="1"/>
  <c r="P171" i="60"/>
  <c r="AE213" i="60"/>
  <c r="H194" i="60"/>
  <c r="T194" i="60" s="1"/>
  <c r="T27" i="60"/>
  <c r="AG31" i="60"/>
  <c r="H196" i="60"/>
  <c r="T196" i="60" s="1"/>
  <c r="T29" i="60"/>
  <c r="I51" i="60"/>
  <c r="T51" i="60"/>
  <c r="H163" i="60"/>
  <c r="T5" i="60"/>
  <c r="AE172" i="60"/>
  <c r="AE171" i="60" s="1"/>
  <c r="AE164" i="60"/>
  <c r="L171" i="60"/>
  <c r="AA171" i="60"/>
  <c r="AI171" i="60"/>
  <c r="AA241" i="60"/>
  <c r="AA268" i="60"/>
  <c r="AE235" i="60"/>
  <c r="P220" i="60"/>
  <c r="Q220" i="60" s="1"/>
  <c r="AE215" i="60"/>
  <c r="P218" i="60"/>
  <c r="P228" i="60" s="1"/>
  <c r="P227" i="60" s="1"/>
  <c r="AE50" i="60"/>
  <c r="AF50" i="60" s="1"/>
  <c r="AE218" i="60"/>
  <c r="AE228" i="60" s="1"/>
  <c r="P226" i="60"/>
  <c r="Q226" i="60" s="1"/>
  <c r="P224" i="60"/>
  <c r="Q224" i="60" s="1"/>
  <c r="P176" i="60"/>
  <c r="Q176" i="60" s="1"/>
  <c r="L234" i="60"/>
  <c r="L236" i="60" s="1"/>
  <c r="AN248" i="60"/>
  <c r="AP248" i="60" s="1"/>
  <c r="AI67" i="60"/>
  <c r="AJ67" i="60" s="1"/>
  <c r="AJ178" i="60"/>
  <c r="AF177" i="60"/>
  <c r="AF178" i="60"/>
  <c r="AJ65" i="60"/>
  <c r="AF176" i="60"/>
  <c r="AA228" i="60"/>
  <c r="AA227" i="60" s="1"/>
  <c r="P216" i="60"/>
  <c r="AB176" i="60"/>
  <c r="U5" i="60"/>
  <c r="AF164" i="60"/>
  <c r="AT184" i="60"/>
  <c r="AQ184" i="60"/>
  <c r="AR186" i="60"/>
  <c r="Q58" i="60"/>
  <c r="U242" i="60"/>
  <c r="X241" i="60" s="1"/>
  <c r="H188" i="60"/>
  <c r="T21" i="60"/>
  <c r="L213" i="60"/>
  <c r="L216" i="60"/>
  <c r="L215" i="60" s="1"/>
  <c r="H211" i="60"/>
  <c r="T40" i="60"/>
  <c r="H213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H205" i="60"/>
  <c r="T37" i="60"/>
  <c r="H218" i="60"/>
  <c r="T44" i="60"/>
  <c r="H220" i="60"/>
  <c r="T45" i="60"/>
  <c r="H234" i="60"/>
  <c r="T53" i="60"/>
  <c r="H224" i="60"/>
  <c r="U224" i="60" s="1"/>
  <c r="W224" i="60" s="1"/>
  <c r="T47" i="60"/>
  <c r="H226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A158" i="60"/>
  <c r="AB157" i="60" s="1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H177" i="60"/>
  <c r="I15" i="60"/>
  <c r="H16" i="60"/>
  <c r="H179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P186" i="60"/>
  <c r="Q190" i="60" s="1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H203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H215" i="60"/>
  <c r="I9" i="60"/>
  <c r="I10" i="60"/>
  <c r="I12" i="60"/>
  <c r="H176" i="60"/>
  <c r="AF212" i="60"/>
  <c r="V94" i="60"/>
  <c r="W94" i="60"/>
  <c r="AA272" i="60"/>
  <c r="AI272" i="60"/>
  <c r="H55" i="60"/>
  <c r="H229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H237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E245" i="60"/>
  <c r="AF62" i="60"/>
  <c r="AN63" i="60"/>
  <c r="F248" i="60"/>
  <c r="R65" i="60"/>
  <c r="Q64" i="60"/>
  <c r="AO81" i="60"/>
  <c r="AU81" i="60"/>
  <c r="AW80" i="60" s="1"/>
  <c r="AQ143" i="60"/>
  <c r="AQ140" i="60"/>
  <c r="M52" i="60"/>
  <c r="I194" i="60"/>
  <c r="P55" i="60"/>
  <c r="I20" i="60"/>
  <c r="H186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L190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H241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L248" i="60"/>
  <c r="M247" i="60" s="1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H189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188" i="60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E158" i="60"/>
  <c r="AF157" i="60" s="1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T229" i="60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A188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A237" i="60"/>
  <c r="AK57" i="60"/>
  <c r="AK239" i="60" s="1"/>
  <c r="AG239" i="60"/>
  <c r="I65" i="60"/>
  <c r="H248" i="60"/>
  <c r="T248" i="60" s="1"/>
  <c r="R248" i="60"/>
  <c r="AM65" i="60"/>
  <c r="AM248" i="60"/>
  <c r="AJ134" i="60"/>
  <c r="AO142" i="60"/>
  <c r="V153" i="60"/>
  <c r="X152" i="60"/>
  <c r="AE194" i="60"/>
  <c r="AF26" i="60"/>
  <c r="I195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H239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U220" i="60"/>
  <c r="W220" i="60" s="1"/>
  <c r="Y220" i="60"/>
  <c r="AM220" i="60"/>
  <c r="AF46" i="60"/>
  <c r="U53" i="60"/>
  <c r="W53" i="60" s="1"/>
  <c r="U61" i="60"/>
  <c r="W60" i="60" s="1"/>
  <c r="AT131" i="60"/>
  <c r="AN134" i="60"/>
  <c r="AP134" i="60" s="1"/>
  <c r="L228" i="60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V57" i="60" s="1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L110" i="60"/>
  <c r="AK93" i="60"/>
  <c r="R11" i="60"/>
  <c r="AQ80" i="60"/>
  <c r="Q15" i="60"/>
  <c r="U15" i="60"/>
  <c r="M19" i="60"/>
  <c r="M18" i="60"/>
  <c r="AA261" i="60"/>
  <c r="H183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P110" i="60"/>
  <c r="Q110" i="60" s="1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U226" i="60" l="1"/>
  <c r="W226" i="60" s="1"/>
  <c r="AG216" i="60"/>
  <c r="AN50" i="60"/>
  <c r="AA213" i="60"/>
  <c r="AN218" i="60"/>
  <c r="AP218" i="60" s="1"/>
  <c r="I196" i="60"/>
  <c r="AQ56" i="60"/>
  <c r="I176" i="60"/>
  <c r="T176" i="60"/>
  <c r="U218" i="60"/>
  <c r="W218" i="60" s="1"/>
  <c r="AF49" i="60"/>
  <c r="H228" i="60"/>
  <c r="T228" i="60" s="1"/>
  <c r="T227" i="60" s="1"/>
  <c r="AA265" i="60"/>
  <c r="Q218" i="60"/>
  <c r="P215" i="60"/>
  <c r="P250" i="60"/>
  <c r="AE227" i="60"/>
  <c r="AR98" i="60"/>
  <c r="L198" i="60"/>
  <c r="U190" i="60"/>
  <c r="W189" i="60" s="1"/>
  <c r="H67" i="60"/>
  <c r="I67" i="60" s="1"/>
  <c r="T55" i="60"/>
  <c r="T67" i="60" s="1"/>
  <c r="AA235" i="60"/>
  <c r="AA67" i="60"/>
  <c r="U55" i="60"/>
  <c r="U67" i="60" s="1"/>
  <c r="I16" i="60"/>
  <c r="T16" i="60"/>
  <c r="T181" i="60" s="1"/>
  <c r="AK217" i="60"/>
  <c r="AQ146" i="60"/>
  <c r="AE241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P235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36" i="60"/>
  <c r="H267" i="60" s="1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L235" i="60"/>
  <c r="W14" i="60"/>
  <c r="W13" i="60"/>
  <c r="M227" i="60"/>
  <c r="M228" i="60"/>
  <c r="AP10" i="60"/>
  <c r="AP9" i="60"/>
  <c r="AJ206" i="60"/>
  <c r="AV125" i="60"/>
  <c r="AP14" i="60"/>
  <c r="AP13" i="60"/>
  <c r="AP50" i="60"/>
  <c r="AP49" i="60"/>
  <c r="L272" i="60"/>
  <c r="Q227" i="60"/>
  <c r="Q228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Q50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V224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V226" i="60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X44" i="60"/>
  <c r="M195" i="60"/>
  <c r="AV95" i="60"/>
  <c r="AQ62" i="60"/>
  <c r="AX238" i="60"/>
  <c r="AT110" i="60"/>
  <c r="AT111" i="60" s="1"/>
  <c r="X26" i="60"/>
  <c r="AV97" i="60"/>
  <c r="AU237" i="60"/>
  <c r="AO56" i="60"/>
  <c r="AQ49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G250" i="60"/>
  <c r="AG249" i="60" s="1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U223" i="60"/>
  <c r="W223" i="60" s="1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L189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AU50" i="60"/>
  <c r="R172" i="60"/>
  <c r="R171" i="60" s="1"/>
  <c r="F171" i="60"/>
  <c r="AQ42" i="60"/>
  <c r="AQ21" i="60"/>
  <c r="AU21" i="60"/>
  <c r="AW21" i="60" s="1"/>
  <c r="AO21" i="60"/>
  <c r="V61" i="60"/>
  <c r="AA31" i="60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27" i="60"/>
  <c r="L266" i="60"/>
  <c r="AV192" i="60"/>
  <c r="R195" i="60"/>
  <c r="AO226" i="60"/>
  <c r="AK175" i="60"/>
  <c r="AO46" i="60"/>
  <c r="AO50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G215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P266" i="60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Q218" i="60"/>
  <c r="AV221" i="60"/>
  <c r="AV222" i="60"/>
  <c r="AR12" i="60"/>
  <c r="AX81" i="60"/>
  <c r="BE81" i="60" s="1"/>
  <c r="X15" i="60"/>
  <c r="I19" i="60"/>
  <c r="I18" i="60"/>
  <c r="H181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N175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H227" i="60" l="1"/>
  <c r="I228" i="60"/>
  <c r="U217" i="60"/>
  <c r="AN217" i="60"/>
  <c r="V218" i="60"/>
  <c r="I66" i="60"/>
  <c r="AU218" i="60"/>
  <c r="U228" i="60"/>
  <c r="X228" i="60" s="1"/>
  <c r="I227" i="60"/>
  <c r="H266" i="60"/>
  <c r="AU190" i="60"/>
  <c r="U187" i="60"/>
  <c r="AU186" i="60"/>
  <c r="AW186" i="60" s="1"/>
  <c r="AB67" i="60"/>
  <c r="Q66" i="60"/>
  <c r="Q67" i="60"/>
  <c r="AW49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H235" i="60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L250" i="60"/>
  <c r="L249" i="60" s="1"/>
  <c r="U175" i="60"/>
  <c r="AW43" i="60"/>
  <c r="AW42" i="60"/>
  <c r="AP236" i="60"/>
  <c r="AP235" i="60"/>
  <c r="AR204" i="60"/>
  <c r="AR203" i="60" s="1"/>
  <c r="R203" i="60"/>
  <c r="V176" i="60"/>
  <c r="Q250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W50" i="60"/>
  <c r="AX44" i="60"/>
  <c r="AU221" i="60"/>
  <c r="AW221" i="60" s="1"/>
  <c r="AW46" i="60"/>
  <c r="AV37" i="60"/>
  <c r="AW37" i="60"/>
  <c r="AU217" i="60"/>
  <c r="AW218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AV50" i="60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X50" i="60"/>
  <c r="BE50" i="60" s="1"/>
  <c r="AK228" i="60"/>
  <c r="AK227" i="60" s="1"/>
  <c r="AB172" i="60"/>
  <c r="AN172" i="60"/>
  <c r="AB171" i="60"/>
  <c r="AA197" i="60"/>
  <c r="X204" i="60"/>
  <c r="V204" i="60"/>
  <c r="AU204" i="60"/>
  <c r="U216" i="60"/>
  <c r="H250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V49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V227" i="60"/>
  <c r="U178" i="60"/>
  <c r="AJ228" i="60"/>
  <c r="AI266" i="60"/>
  <c r="AJ227" i="60"/>
  <c r="AC198" i="60"/>
  <c r="AC197" i="60" s="1"/>
  <c r="AN228" i="60"/>
  <c r="H198" i="60"/>
  <c r="H197" i="60" s="1"/>
  <c r="F198" i="60"/>
  <c r="F197" i="60" s="1"/>
  <c r="AE198" i="60"/>
  <c r="AE197" i="60" s="1"/>
  <c r="P198" i="60"/>
  <c r="Q197" i="60" s="1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X227" i="60" l="1"/>
  <c r="W227" i="60"/>
  <c r="U227" i="60"/>
  <c r="W228" i="60"/>
  <c r="V228" i="60"/>
  <c r="AR67" i="60"/>
  <c r="AY67" i="60" s="1"/>
  <c r="AU31" i="60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W31" i="60"/>
  <c r="AV31" i="60"/>
  <c r="AT31" i="60"/>
  <c r="AX31" i="60" s="1"/>
  <c r="BE31" i="60" s="1"/>
  <c r="AT68" i="60"/>
  <c r="BA23" i="60"/>
  <c r="BD23" i="60" s="1"/>
  <c r="AX218" i="60"/>
  <c r="AW22" i="60"/>
  <c r="U235" i="60"/>
  <c r="W236" i="60"/>
  <c r="AW164" i="60"/>
  <c r="AX164" i="60"/>
  <c r="P197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P249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H249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AX190" i="60" s="1"/>
  <c r="BE190" i="60" s="1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L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W66" i="60" l="1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50" i="60"/>
  <c r="AA270" i="60" s="1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A249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AE11" i="60"/>
  <c r="AE174" i="60" s="1"/>
  <c r="L11" i="60"/>
  <c r="L174" i="60" s="1"/>
  <c r="AM78" i="60"/>
  <c r="AT78" i="60" s="1"/>
  <c r="H11" i="60"/>
  <c r="T11" i="60" s="1"/>
  <c r="P174" i="60" l="1"/>
  <c r="Q174" i="60" s="1"/>
  <c r="AJ174" i="60"/>
  <c r="AF174" i="60"/>
  <c r="AB174" i="60"/>
  <c r="BC216" i="60"/>
  <c r="BD216" i="60"/>
  <c r="I11" i="60"/>
  <c r="H174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/>
  <c r="AV210" i="60" l="1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50" i="60"/>
  <c r="AE270" i="60" s="1"/>
  <c r="AE269" i="60" s="1"/>
  <c r="AE249" i="60" l="1"/>
  <c r="AF249" i="60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S72" i="60"/>
  <c r="CO72" i="60" s="1"/>
  <c r="BT72" i="60"/>
  <c r="BU72" i="60" s="1"/>
  <c r="BO5" i="60"/>
  <c r="BL5" i="60"/>
  <c r="BL164" i="60" s="1"/>
  <c r="BL172" i="60" s="1"/>
  <c r="BL171" i="60" s="1"/>
  <c r="BK5" i="60"/>
  <c r="BP5" i="60"/>
  <c r="BP164" i="60" s="1"/>
  <c r="BP172" i="60" s="1"/>
  <c r="BP171" i="60" s="1"/>
  <c r="BH5" i="60"/>
  <c r="BH164" i="60" s="1"/>
  <c r="BH172" i="60" s="1"/>
  <c r="BH171" i="60" s="1"/>
  <c r="BG5" i="60"/>
  <c r="BM164" i="60" l="1"/>
  <c r="BI164" i="60"/>
  <c r="BM5" i="60"/>
  <c r="CP72" i="60"/>
  <c r="CR72" i="60" s="1"/>
  <c r="BT5" i="60"/>
  <c r="BU5" i="60" s="1"/>
  <c r="BQ5" i="60"/>
  <c r="BS5" i="60"/>
  <c r="CO5" i="60" s="1"/>
  <c r="BQ171" i="60"/>
  <c r="BQ172" i="60"/>
  <c r="BQ198" i="60" s="1"/>
  <c r="BQ164" i="60"/>
  <c r="BP198" i="60"/>
  <c r="BV72" i="60"/>
  <c r="BH198" i="60"/>
  <c r="BI5" i="60"/>
  <c r="CP5" i="60" l="1"/>
  <c r="BM171" i="60"/>
  <c r="BM172" i="60"/>
  <c r="BI171" i="60"/>
  <c r="BI172" i="60"/>
  <c r="CQ72" i="60"/>
  <c r="BV5" i="60"/>
  <c r="BT172" i="60"/>
  <c r="BT164" i="60"/>
  <c r="BH197" i="60"/>
  <c r="CQ5" i="60"/>
  <c r="CR5" i="60"/>
  <c r="BS164" i="60"/>
  <c r="BQ197" i="60"/>
  <c r="BP197" i="60"/>
  <c r="CP172" i="60" l="1"/>
  <c r="BU171" i="60"/>
  <c r="BT198" i="60"/>
  <c r="BT171" i="60"/>
  <c r="BU172" i="60"/>
  <c r="BU198" i="60" s="1"/>
  <c r="BL198" i="60"/>
  <c r="BT163" i="60"/>
  <c r="CP164" i="60"/>
  <c r="BU164" i="60"/>
  <c r="BS172" i="60"/>
  <c r="BS163" i="60"/>
  <c r="CO164" i="60"/>
  <c r="BV164" i="60"/>
  <c r="CQ164" i="60" l="1"/>
  <c r="CP163" i="60"/>
  <c r="BU197" i="60"/>
  <c r="BT197" i="60"/>
  <c r="BL197" i="60"/>
  <c r="BM197" i="60"/>
  <c r="BM198" i="60"/>
  <c r="CQ171" i="60"/>
  <c r="CQ172" i="60"/>
  <c r="CP171" i="60"/>
  <c r="CP198" i="60"/>
  <c r="CT172" i="60"/>
  <c r="BS171" i="60"/>
  <c r="CO172" i="60"/>
  <c r="BS198" i="60"/>
  <c r="BV172" i="60"/>
  <c r="BV198" i="60" s="1"/>
  <c r="BV171" i="60"/>
  <c r="CO163" i="60"/>
  <c r="CR164" i="60"/>
  <c r="CR163" i="60"/>
  <c r="BI198" i="60"/>
  <c r="BI197" i="60"/>
  <c r="CT198" i="60" l="1"/>
  <c r="CU172" i="60"/>
  <c r="CV172" i="60"/>
  <c r="CP197" i="60"/>
  <c r="CO198" i="60"/>
  <c r="CO171" i="60"/>
  <c r="CR172" i="60"/>
  <c r="CR171" i="60"/>
  <c r="BS197" i="60"/>
  <c r="BV197" i="60"/>
  <c r="CR198" i="60" l="1"/>
  <c r="CW198" i="60" s="1"/>
  <c r="CW172" i="60"/>
  <c r="CO197" i="60"/>
  <c r="CR197" i="60"/>
  <c r="CI196" i="60" l="1"/>
  <c r="CI198" i="60" s="1"/>
  <c r="CN196" i="60"/>
  <c r="CN195" i="60" s="1"/>
  <c r="CA197" i="60"/>
  <c r="CL195" i="60" l="1"/>
  <c r="CL196" i="60"/>
  <c r="CL198" i="60" s="1"/>
  <c r="CQ196" i="60"/>
  <c r="CQ198" i="60" s="1"/>
  <c r="CS196" i="60"/>
  <c r="CQ195" i="60"/>
  <c r="CI195" i="60"/>
  <c r="CN198" i="60"/>
  <c r="CV196" i="60" l="1"/>
  <c r="CU196" i="60"/>
  <c r="CI197" i="60"/>
  <c r="CL197" i="60"/>
  <c r="CN197" i="60"/>
  <c r="CS198" i="60"/>
  <c r="CQ197" i="60"/>
  <c r="CU198" i="60" l="1"/>
  <c r="CV198" i="60"/>
</calcChain>
</file>

<file path=xl/sharedStrings.xml><?xml version="1.0" encoding="utf-8"?>
<sst xmlns="http://schemas.openxmlformats.org/spreadsheetml/2006/main" count="731" uniqueCount="172">
  <si>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</si>
  <si>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</si>
  <si>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</si>
  <si>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</si>
  <si>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</si>
  <si>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</si>
  <si>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</si>
  <si>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</si>
  <si>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</si>
  <si>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</si>
  <si>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</si>
  <si>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</si>
  <si>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</si>
  <si>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</si>
  <si>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</si>
  <si>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</si>
  <si>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</si>
  <si>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</si>
  <si>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</si>
  <si>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</si>
  <si>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</si>
  <si>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</si>
  <si>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</si>
  <si>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</si>
  <si>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</si>
  <si>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</si>
  <si>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</si>
  <si>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</si>
  <si>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</si>
  <si>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</si>
  <si>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</si>
  <si>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</si>
  <si>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</si>
  <si>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</si>
  <si>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</si>
  <si>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</si>
  <si>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</si>
  <si>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</si>
  <si>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</si>
  <si>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</si>
  <si>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</si>
  <si>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</si>
  <si>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</si>
  <si>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</si>
  <si>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</si>
  <si>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</si>
  <si>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</si>
  <si>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</si>
  <si>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</si>
  <si>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</si>
  <si>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</si>
  <si>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</si>
  <si>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</si>
  <si>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</si>
  <si>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</si>
  <si>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</si>
  <si>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</si>
  <si>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</si>
  <si>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</si>
  <si>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</si>
  <si>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</si>
  <si>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</si>
  <si>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</si>
  <si>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</si>
  <si>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</si>
  <si>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</si>
  <si>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</si>
  <si>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</si>
  <si>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</si>
  <si>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</si>
  <si>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</si>
  <si>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</si>
  <si>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</si>
  <si>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</si>
  <si>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</si>
  <si>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</si>
  <si>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</si>
  <si>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</si>
  <si>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</si>
  <si>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</si>
  <si>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</si>
  <si>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</si>
  <si>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</si>
  <si>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</si>
  <si>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</si>
  <si>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</si>
  <si>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</si>
  <si>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</si>
  <si>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</si>
  <si>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</si>
  <si>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</si>
  <si>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</si>
  <si>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</si>
  <si>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</si>
  <si>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</si>
  <si>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</si>
  <si>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</si>
  <si>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</si>
  <si>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</si>
  <si>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</si>
  <si>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</si>
  <si>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</si>
  <si>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</si>
  <si>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</si>
  <si>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</si>
  <si>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</si>
  <si>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</si>
  <si>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</si>
  <si>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</si>
  <si>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</si>
  <si>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</si>
  <si>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</si>
  <si>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</si>
  <si>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</si>
  <si>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</si>
  <si>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</si>
  <si>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</si>
  <si>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</si>
  <si>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</si>
  <si>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</si>
  <si>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</si>
  <si>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実績</t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</si>
  <si>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</si>
  <si>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</si>
  <si>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</si>
  <si>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</si>
  <si>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</si>
  <si>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</si>
  <si>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</si>
  <si>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</si>
  <si>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</si>
  <si>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</si>
  <si>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</si>
  <si>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</si>
  <si>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</si>
  <si>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</si>
  <si>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</si>
  <si>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実績</t>
    <phoneticPr fontId="2"/>
  </si>
  <si>
    <t>17/6</t>
    <phoneticPr fontId="6" type="noConversion"/>
  </si>
  <si>
    <t>計画差異</t>
    <phoneticPr fontId="6" type="noConversion"/>
  </si>
  <si>
    <t>実績</t>
    <phoneticPr fontId="2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</si>
  <si>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</si>
  <si>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</si>
  <si>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</si>
  <si>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</si>
  <si>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</si>
  <si>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</si>
  <si>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</si>
  <si>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</si>
  <si>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</si>
  <si>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</si>
  <si>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</si>
  <si>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</si>
  <si>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</si>
  <si>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</si>
  <si>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</si>
  <si>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</si>
  <si>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</si>
  <si>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17/9月度前回計画との差異要因・市場動向</t>
    <phoneticPr fontId="10" type="noConversion"/>
  </si>
  <si>
    <t>17/下
今回見通と前回見通
差異要因・市場動向</t>
    <phoneticPr fontId="6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</si>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</sst>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</numFmts>
  <fonts count="43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0"/>
      <name val="ＭＳ Ｐゴシック"/>
      <family val="2"/>
    </font>
    <font>
      <b/>
      <sz val="10"/>
      <name val="ＭＳ Ｐゴシック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80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031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4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horizontal="right" vertical="center" shrinkToFit="1"/>
    </xf>
    <xf numFmtId="38" fontId="29" fillId="6" borderId="44" xfId="1640" applyFont="1" applyFill="1" applyBorder="1" applyAlignment="1">
      <alignment vertical="center" shrinkToFit="1"/>
    </xf>
    <xf numFmtId="38" fontId="36" fillId="6" borderId="44" xfId="1640" applyFont="1" applyFill="1" applyBorder="1" applyAlignment="1">
      <alignment horizontal="left" vertical="center" shrinkToFit="1"/>
    </xf>
    <xf numFmtId="38" fontId="34" fillId="6" borderId="40" xfId="1640" applyFont="1" applyFill="1" applyBorder="1" applyAlignment="1">
      <alignment vertical="center" shrinkToFit="1"/>
    </xf>
    <xf numFmtId="38" fontId="39" fillId="6" borderId="44" xfId="1640" applyFont="1" applyFill="1" applyBorder="1" applyAlignment="1">
      <alignment horizontal="left" vertical="center" shrinkToFit="1"/>
    </xf>
    <xf numFmtId="38" fontId="40" fillId="6" borderId="44" xfId="1640" applyFont="1" applyFill="1" applyBorder="1" applyAlignment="1">
      <alignment vertical="center" shrinkToFit="1"/>
    </xf>
    <xf numFmtId="38" fontId="40" fillId="6" borderId="41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41" fillId="6" borderId="17" xfId="1611" applyFont="1" applyFill="1" applyBorder="1" applyAlignment="1">
      <alignment horizontal="left" vertical="top" wrapText="1"/>
    </xf>
    <xf numFmtId="0" fontId="41" fillId="6" borderId="25" xfId="1611" applyFont="1" applyFill="1" applyBorder="1" applyAlignment="1">
      <alignment horizontal="left" vertical="top" wrapText="1"/>
    </xf>
    <xf numFmtId="0" fontId="41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29" fillId="6" borderId="40" xfId="1640" applyNumberFormat="1" applyFont="1" applyFill="1" applyBorder="1" applyAlignment="1">
      <alignment vertical="center" shrinkToFit="1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2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3" borderId="6" xfId="1638" applyFont="1" applyFill="1" applyBorder="1" applyAlignment="1" applyProtection="1">
      <alignment vertical="center"/>
    </xf>
    <xf numFmtId="38" fontId="29" fillId="3" borderId="28" xfId="1640" applyFont="1" applyFill="1" applyBorder="1" applyAlignment="1">
      <alignment vertical="center" shrinkToFit="1"/>
    </xf>
    <xf numFmtId="38" fontId="29" fillId="3" borderId="31" xfId="1638" applyFont="1" applyFill="1" applyBorder="1" applyAlignment="1" applyProtection="1">
      <alignment vertical="center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6" borderId="73" xfId="1640" applyFont="1" applyFill="1" applyBorder="1" applyAlignment="1">
      <alignment vertical="center" shrinkToFit="1"/>
    </xf>
    <xf numFmtId="38" fontId="29" fillId="3" borderId="33" xfId="1638" applyFont="1" applyFill="1" applyBorder="1" applyAlignment="1" applyProtection="1">
      <alignment horizontal="right" vertical="center" shrinkToFit="1"/>
      <protection locked="0"/>
    </xf>
    <xf numFmtId="38" fontId="29" fillId="6" borderId="7" xfId="1638" applyFont="1" applyFill="1" applyBorder="1" applyAlignment="1" applyProtection="1">
      <alignment vertical="center" shrinkToFit="1"/>
      <protection locked="0"/>
    </xf>
    <xf numFmtId="38" fontId="29" fillId="0" borderId="5" xfId="1638" applyFont="1" applyFill="1" applyBorder="1" applyAlignment="1">
      <alignment horizontal="right" vertical="center" shrinkToFit="1"/>
    </xf>
    <xf numFmtId="38" fontId="34" fillId="6" borderId="32" xfId="1640" applyFont="1" applyFill="1" applyBorder="1" applyAlignment="1">
      <alignment vertical="center" shrinkToFit="1"/>
    </xf>
    <xf numFmtId="38" fontId="34" fillId="6" borderId="32" xfId="1640" applyFont="1" applyFill="1" applyBorder="1" applyAlignment="1" applyProtection="1">
      <alignment vertical="center" shrinkToFit="1"/>
      <protection locked="0"/>
    </xf>
    <xf numFmtId="38" fontId="34" fillId="13" borderId="9" xfId="1640" applyFont="1" applyFill="1" applyBorder="1" applyAlignment="1" applyProtection="1">
      <alignment vertical="center" shrinkToFit="1"/>
      <protection locked="0"/>
    </xf>
    <xf numFmtId="38" fontId="34" fillId="6" borderId="31" xfId="1640" applyFont="1" applyFill="1" applyBorder="1" applyAlignment="1">
      <alignment vertical="center" shrinkToFit="1"/>
    </xf>
    <xf numFmtId="38" fontId="34" fillId="6" borderId="25" xfId="1638" applyFont="1" applyFill="1" applyBorder="1" applyAlignment="1">
      <alignment vertical="center" shrinkToFit="1"/>
    </xf>
    <xf numFmtId="176" fontId="29" fillId="5" borderId="0" xfId="377" applyNumberFormat="1" applyFont="1" applyFill="1" applyBorder="1" applyAlignment="1">
      <alignment vertical="center"/>
    </xf>
    <xf numFmtId="38" fontId="34" fillId="6" borderId="28" xfId="1638" applyFont="1" applyFill="1" applyBorder="1" applyAlignment="1" applyProtection="1">
      <alignment vertical="center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29" fillId="5" borderId="21" xfId="1638" applyFont="1" applyFill="1" applyBorder="1" applyAlignment="1">
      <alignment vertical="center"/>
    </xf>
    <xf numFmtId="38" fontId="29" fillId="5" borderId="21" xfId="1638" applyFont="1" applyFill="1" applyBorder="1" applyAlignment="1">
      <alignment horizontal="center" vertical="center"/>
    </xf>
    <xf numFmtId="38" fontId="34" fillId="5" borderId="21" xfId="1638" applyFont="1" applyFill="1" applyBorder="1" applyAlignment="1">
      <alignment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9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38" fontId="29" fillId="8" borderId="29" xfId="1640" applyFont="1" applyFill="1" applyBorder="1" applyAlignment="1">
      <alignment horizontal="center" vertical="center" shrinkToFit="1"/>
    </xf>
    <xf numFmtId="38" fontId="34" fillId="8" borderId="48" xfId="1640" applyFont="1" applyFill="1" applyBorder="1" applyAlignment="1">
      <alignment horizontal="center" vertical="center" shrinkToFit="1"/>
    </xf>
    <xf numFmtId="38" fontId="29" fillId="8" borderId="27" xfId="1640" applyFont="1" applyFill="1" applyBorder="1" applyAlignment="1">
      <alignment horizontal="center" vertical="center" shrinkToFit="1"/>
    </xf>
    <xf numFmtId="38" fontId="29" fillId="8" borderId="38" xfId="1640" applyFont="1" applyFill="1" applyBorder="1" applyAlignment="1">
      <alignment horizontal="right" vertical="center" shrinkToFit="1"/>
    </xf>
    <xf numFmtId="38" fontId="29" fillId="8" borderId="50" xfId="1640" applyFont="1" applyFill="1" applyBorder="1" applyAlignment="1">
      <alignment horizontal="right" vertical="center" shrinkToFit="1"/>
    </xf>
    <xf numFmtId="38" fontId="29" fillId="8" borderId="37" xfId="1640" applyFont="1" applyFill="1" applyBorder="1" applyAlignment="1">
      <alignment horizontal="right" vertical="center" shrinkToFit="1"/>
    </xf>
    <xf numFmtId="38" fontId="29" fillId="8" borderId="32" xfId="1640" applyFont="1" applyFill="1" applyBorder="1" applyAlignment="1">
      <alignment horizontal="right" vertical="center" shrinkToFit="1"/>
    </xf>
    <xf numFmtId="38" fontId="29" fillId="8" borderId="51" xfId="1640" applyFont="1" applyFill="1" applyBorder="1" applyAlignment="1">
      <alignment horizontal="right" vertical="center" shrinkToFit="1"/>
    </xf>
    <xf numFmtId="38" fontId="29" fillId="8" borderId="28" xfId="1640" applyFont="1" applyFill="1" applyBorder="1" applyAlignment="1">
      <alignment horizontal="right" vertical="center" shrinkToFit="1"/>
    </xf>
    <xf numFmtId="38" fontId="29" fillId="8" borderId="30" xfId="1640" applyFont="1" applyFill="1" applyBorder="1" applyAlignment="1">
      <alignment vertical="center" shrinkToFit="1"/>
    </xf>
    <xf numFmtId="38" fontId="29" fillId="8" borderId="47" xfId="1640" applyFont="1" applyFill="1" applyBorder="1" applyAlignment="1">
      <alignment vertical="center" shrinkToFit="1"/>
    </xf>
    <xf numFmtId="38" fontId="29" fillId="8" borderId="26" xfId="1640" applyFont="1" applyFill="1" applyBorder="1" applyAlignment="1">
      <alignment horizontal="right" vertical="center" shrinkToFit="1"/>
    </xf>
    <xf numFmtId="38" fontId="29" fillId="8" borderId="30" xfId="1640" applyFont="1" applyFill="1" applyBorder="1" applyAlignment="1">
      <alignment horizontal="left" vertical="center" shrinkToFit="1"/>
    </xf>
    <xf numFmtId="38" fontId="34" fillId="8" borderId="47" xfId="1640" applyFont="1" applyFill="1" applyBorder="1" applyAlignment="1">
      <alignment horizontal="left" vertical="center" shrinkToFit="1"/>
    </xf>
    <xf numFmtId="176" fontId="34" fillId="8" borderId="26" xfId="379" applyNumberFormat="1" applyFont="1" applyFill="1" applyBorder="1" applyAlignment="1">
      <alignment horizontal="left" vertical="center" shrinkToFit="1"/>
    </xf>
    <xf numFmtId="38" fontId="34" fillId="8" borderId="29" xfId="1640" applyFont="1" applyFill="1" applyBorder="1" applyAlignment="1">
      <alignment vertical="center" shrinkToFit="1"/>
    </xf>
    <xf numFmtId="38" fontId="34" fillId="16" borderId="48" xfId="1640" applyFont="1" applyFill="1" applyBorder="1" applyAlignment="1">
      <alignment vertical="center" shrinkToFit="1"/>
    </xf>
    <xf numFmtId="38" fontId="34" fillId="8" borderId="27" xfId="1640" applyFont="1" applyFill="1" applyBorder="1" applyAlignment="1">
      <alignment vertical="center" shrinkToFit="1"/>
    </xf>
    <xf numFmtId="38" fontId="29" fillId="8" borderId="38" xfId="1640" applyFont="1" applyFill="1" applyBorder="1" applyAlignment="1">
      <alignment vertical="center" shrinkToFit="1"/>
    </xf>
    <xf numFmtId="38" fontId="29" fillId="16" borderId="50" xfId="1640" applyFont="1" applyFill="1" applyBorder="1" applyAlignment="1">
      <alignment vertical="center" shrinkToFit="1"/>
    </xf>
    <xf numFmtId="38" fontId="29" fillId="8" borderId="37" xfId="1640" applyFont="1" applyFill="1" applyBorder="1" applyAlignment="1">
      <alignment vertical="center" shrinkToFit="1"/>
    </xf>
    <xf numFmtId="38" fontId="29" fillId="8" borderId="32" xfId="1640" applyFont="1" applyFill="1" applyBorder="1" applyAlignment="1">
      <alignment vertical="center" shrinkToFit="1"/>
    </xf>
    <xf numFmtId="38" fontId="34" fillId="8" borderId="51" xfId="1640" applyFont="1" applyFill="1" applyBorder="1" applyAlignment="1">
      <alignment vertical="center" shrinkToFit="1"/>
    </xf>
    <xf numFmtId="176" fontId="34" fillId="8" borderId="28" xfId="379" applyNumberFormat="1" applyFont="1" applyFill="1" applyBorder="1" applyAlignment="1">
      <alignment horizontal="left" vertical="center" shrinkToFit="1"/>
    </xf>
    <xf numFmtId="38" fontId="36" fillId="8" borderId="48" xfId="1640" applyFont="1" applyFill="1" applyBorder="1" applyAlignment="1">
      <alignment vertical="center" shrinkToFit="1"/>
    </xf>
    <xf numFmtId="38" fontId="29" fillId="8" borderId="47" xfId="1640" applyFont="1" applyFill="1" applyBorder="1" applyAlignment="1">
      <alignment horizontal="left" vertical="center" shrinkToFit="1"/>
    </xf>
    <xf numFmtId="38" fontId="29" fillId="8" borderId="26" xfId="1640" applyFont="1" applyFill="1" applyBorder="1" applyAlignment="1">
      <alignment horizontal="left" vertical="center" shrinkToFit="1"/>
    </xf>
    <xf numFmtId="38" fontId="29" fillId="8" borderId="32" xfId="1640" applyFont="1" applyFill="1" applyBorder="1" applyAlignment="1">
      <alignment horizontal="left" vertical="center" shrinkToFit="1"/>
    </xf>
    <xf numFmtId="38" fontId="29" fillId="8" borderId="51" xfId="1640" applyFont="1" applyFill="1" applyBorder="1" applyAlignment="1">
      <alignment horizontal="left" vertical="center" shrinkToFit="1"/>
    </xf>
    <xf numFmtId="38" fontId="29" fillId="8" borderId="28" xfId="1640" applyFont="1" applyFill="1" applyBorder="1" applyAlignment="1">
      <alignment horizontal="left" vertical="center" shrinkToFit="1"/>
    </xf>
    <xf numFmtId="38" fontId="29" fillId="8" borderId="29" xfId="1640" applyFont="1" applyFill="1" applyBorder="1" applyAlignment="1">
      <alignment vertical="center" shrinkToFit="1"/>
    </xf>
    <xf numFmtId="38" fontId="29" fillId="8" borderId="48" xfId="1640" applyFont="1" applyFill="1" applyBorder="1" applyAlignment="1">
      <alignment vertical="center" shrinkToFit="1"/>
    </xf>
    <xf numFmtId="38" fontId="29" fillId="8" borderId="27" xfId="1640" applyFont="1" applyFill="1" applyBorder="1" applyAlignment="1">
      <alignment vertical="center" shrinkToFit="1"/>
    </xf>
    <xf numFmtId="38" fontId="29" fillId="8" borderId="51" xfId="1640" applyFont="1" applyFill="1" applyBorder="1" applyAlignment="1">
      <alignment vertical="center" shrinkToFit="1"/>
    </xf>
    <xf numFmtId="38" fontId="29" fillId="8" borderId="28" xfId="1640" applyFont="1" applyFill="1" applyBorder="1" applyAlignment="1">
      <alignment vertical="center" shrinkToFit="1"/>
    </xf>
    <xf numFmtId="38" fontId="29" fillId="8" borderId="29" xfId="1640" applyFont="1" applyFill="1" applyBorder="1" applyAlignment="1">
      <alignment horizontal="right" vertical="center" shrinkToFit="1"/>
    </xf>
    <xf numFmtId="38" fontId="29" fillId="8" borderId="48" xfId="1640" applyFont="1" applyFill="1" applyBorder="1" applyAlignment="1">
      <alignment horizontal="right" vertical="center" shrinkToFit="1"/>
    </xf>
    <xf numFmtId="38" fontId="29" fillId="8" borderId="27" xfId="1640" applyFont="1" applyFill="1" applyBorder="1" applyAlignment="1">
      <alignment horizontal="right" vertical="center" shrinkToFit="1"/>
    </xf>
    <xf numFmtId="38" fontId="34" fillId="8" borderId="48" xfId="1640" applyFont="1" applyFill="1" applyBorder="1" applyAlignment="1">
      <alignment vertical="center" shrinkToFit="1"/>
    </xf>
    <xf numFmtId="38" fontId="36" fillId="8" borderId="51" xfId="1640" applyFont="1" applyFill="1" applyBorder="1" applyAlignment="1">
      <alignment horizontal="left" vertical="center" shrinkToFit="1"/>
    </xf>
    <xf numFmtId="38" fontId="34" fillId="8" borderId="47" xfId="1640" applyFont="1" applyFill="1" applyBorder="1" applyAlignment="1">
      <alignment vertical="center" shrinkToFit="1"/>
    </xf>
    <xf numFmtId="38" fontId="34" fillId="8" borderId="32" xfId="1640" applyFont="1" applyFill="1" applyBorder="1" applyAlignment="1">
      <alignment vertical="center" shrinkToFit="1"/>
    </xf>
    <xf numFmtId="38" fontId="34" fillId="8" borderId="28" xfId="1640" applyFont="1" applyFill="1" applyBorder="1" applyAlignment="1">
      <alignment vertical="center" shrinkToFit="1"/>
    </xf>
    <xf numFmtId="38" fontId="34" fillId="8" borderId="49" xfId="1640" applyFont="1" applyFill="1" applyBorder="1" applyAlignment="1">
      <alignment vertical="center" shrinkToFit="1"/>
    </xf>
    <xf numFmtId="38" fontId="34" fillId="8" borderId="52" xfId="1640" applyFont="1" applyFill="1" applyBorder="1" applyAlignment="1">
      <alignment vertical="center" shrinkToFit="1"/>
    </xf>
    <xf numFmtId="38" fontId="34" fillId="8" borderId="39" xfId="1640" applyFont="1" applyFill="1" applyBorder="1" applyAlignment="1">
      <alignment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78" xfId="1640" quotePrefix="1" applyFont="1" applyFill="1" applyBorder="1" applyAlignment="1" applyProtection="1">
      <alignment horizontal="center" vertical="center" shrinkToFit="1"/>
    </xf>
    <xf numFmtId="38" fontId="34" fillId="8" borderId="76" xfId="1640" quotePrefix="1" applyFont="1" applyFill="1" applyBorder="1" applyAlignment="1" applyProtection="1">
      <alignment horizontal="center" vertical="center" shrinkToFit="1"/>
    </xf>
    <xf numFmtId="38" fontId="34" fillId="8" borderId="77" xfId="1640" quotePrefix="1" applyFont="1" applyFill="1" applyBorder="1" applyAlignment="1" applyProtection="1">
      <alignment horizontal="center" vertical="center" shrinkToFit="1"/>
    </xf>
    <xf numFmtId="38" fontId="34" fillId="8" borderId="78" xfId="1640" quotePrefix="1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41" fillId="6" borderId="7" xfId="1611" applyFont="1" applyFill="1" applyBorder="1" applyAlignment="1">
      <alignment horizontal="left" vertical="top" wrapText="1"/>
    </xf>
    <xf numFmtId="0" fontId="41" fillId="6" borderId="9" xfId="1611" applyFont="1" applyFill="1" applyBorder="1" applyAlignment="1">
      <alignment horizontal="left" vertical="top" wrapText="1"/>
    </xf>
    <xf numFmtId="0" fontId="41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P318"/>
  <sheetViews>
    <sheetView tabSelected="1" topLeftCell="A55" zoomScale="57" zoomScaleNormal="57" zoomScaleSheetLayoutView="35" workbookViewId="0">
      <selection activeCell="BV150" sqref="BV150"/>
    </sheetView>
  </sheetViews>
  <sheetFormatPr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hidden="1" customWidth="1"/>
    <col min="7" max="8" width="9.25" style="2" hidden="1" customWidth="1"/>
    <col min="9" max="9" width="9" style="3" hidden="1" customWidth="1"/>
    <col min="10" max="10" width="9" style="2" hidden="1" customWidth="1"/>
    <col min="11" max="12" width="9.25" style="2" hidden="1" customWidth="1"/>
    <col min="13" max="13" width="9" style="3" hidden="1" customWidth="1"/>
    <col min="14" max="14" width="9" style="2" hidden="1" customWidth="1"/>
    <col min="15" max="16" width="9.25" style="2" hidden="1" customWidth="1"/>
    <col min="17" max="19" width="9" style="3" hidden="1" customWidth="1"/>
    <col min="20" max="20" width="8.875" style="3" hidden="1" customWidth="1"/>
    <col min="21" max="21" width="9.25" style="3" hidden="1" customWidth="1"/>
    <col min="22" max="23" width="8.5" style="3" hidden="1" customWidth="1"/>
    <col min="24" max="24" width="8.875" style="2" hidden="1" customWidth="1"/>
    <col min="25" max="25" width="9" style="2" hidden="1" customWidth="1"/>
    <col min="26" max="27" width="9.25" style="2" hidden="1" customWidth="1"/>
    <col min="28" max="28" width="9" style="3" hidden="1" customWidth="1"/>
    <col min="29" max="29" width="9" style="2" hidden="1" customWidth="1"/>
    <col min="30" max="31" width="9.25" style="2" hidden="1" customWidth="1"/>
    <col min="32" max="32" width="8.875" style="2" hidden="1" customWidth="1"/>
    <col min="33" max="33" width="9" style="2" hidden="1" customWidth="1"/>
    <col min="34" max="35" width="9.25" style="2" hidden="1" customWidth="1"/>
    <col min="36" max="36" width="8.875" style="2" hidden="1" customWidth="1"/>
    <col min="37" max="38" width="9" style="3" hidden="1" customWidth="1"/>
    <col min="39" max="39" width="8.875" style="3" hidden="1" customWidth="1"/>
    <col min="40" max="40" width="9.25" style="3" hidden="1" customWidth="1"/>
    <col min="41" max="41" width="9" style="3" hidden="1" customWidth="1"/>
    <col min="42" max="42" width="8.5" style="3" hidden="1" customWidth="1"/>
    <col min="43" max="43" width="8.875" style="2" hidden="1" customWidth="1"/>
    <col min="44" max="44" width="9" style="3" hidden="1" customWidth="1"/>
    <col min="45" max="45" width="9" style="2" hidden="1" customWidth="1"/>
    <col min="46" max="46" width="8.375" style="4" hidden="1" customWidth="1"/>
    <col min="47" max="47" width="9" style="4" hidden="1" customWidth="1"/>
    <col min="48" max="48" width="9.25" style="4" hidden="1" customWidth="1"/>
    <col min="49" max="49" width="8.5" style="3" hidden="1" customWidth="1"/>
    <col min="50" max="50" width="9.75" style="5" hidden="1" customWidth="1"/>
    <col min="51" max="53" width="10.625" style="4" hidden="1" customWidth="1"/>
    <col min="54" max="56" width="10.625" style="6" hidden="1" customWidth="1"/>
    <col min="57" max="57" width="9" style="6" hidden="1" customWidth="1"/>
    <col min="58" max="58" width="9" style="2" customWidth="1"/>
    <col min="59" max="60" width="9.25" style="2" customWidth="1"/>
    <col min="61" max="61" width="9" style="3" customWidth="1"/>
    <col min="62" max="62" width="9" style="2" customWidth="1"/>
    <col min="63" max="64" width="9.25" style="2" customWidth="1"/>
    <col min="65" max="65" width="9" style="3" customWidth="1"/>
    <col min="66" max="66" width="9" style="2" customWidth="1"/>
    <col min="67" max="68" width="9.25" style="2" customWidth="1"/>
    <col min="69" max="69" width="8.875" style="3" customWidth="1"/>
    <col min="70" max="70" width="9" style="3" customWidth="1"/>
    <col min="71" max="71" width="8.875" style="3" customWidth="1"/>
    <col min="72" max="72" width="9.25" style="3" customWidth="1"/>
    <col min="73" max="73" width="8.5" style="3" customWidth="1"/>
    <col min="74" max="74" width="8.875" style="2" customWidth="1"/>
    <col min="75" max="75" width="9" style="2" customWidth="1"/>
    <col min="76" max="76" width="9.25" style="2" hidden="1" customWidth="1"/>
    <col min="77" max="77" width="9.25" style="2" customWidth="1"/>
    <col min="78" max="78" width="8.875" style="2" hidden="1" customWidth="1"/>
    <col min="79" max="79" width="9" style="2" customWidth="1"/>
    <col min="80" max="80" width="9.25" style="2" hidden="1" customWidth="1"/>
    <col min="81" max="81" width="9.25" style="2" customWidth="1"/>
    <col min="82" max="82" width="8.875" style="2" hidden="1" customWidth="1"/>
    <col min="83" max="83" width="9" style="2" customWidth="1"/>
    <col min="84" max="84" width="9.25" style="2" hidden="1" customWidth="1"/>
    <col min="85" max="85" width="9.25" style="3" customWidth="1"/>
    <col min="86" max="86" width="8.875" style="2" hidden="1" customWidth="1"/>
    <col min="87" max="87" width="9" style="3" customWidth="1"/>
    <col min="88" max="88" width="8.875" style="3" hidden="1" customWidth="1"/>
    <col min="89" max="89" width="9.25" style="3" customWidth="1"/>
    <col min="90" max="90" width="9" style="3" customWidth="1"/>
    <col min="91" max="91" width="8.875" style="2" hidden="1" customWidth="1"/>
    <col min="92" max="92" width="9" style="3" customWidth="1"/>
    <col min="93" max="93" width="8.375" style="4" hidden="1" customWidth="1"/>
    <col min="94" max="94" width="9" style="4" customWidth="1"/>
    <col min="95" max="95" width="9.25" style="4" customWidth="1"/>
    <col min="96" max="96" width="9.75" style="5" hidden="1" customWidth="1"/>
    <col min="97" max="98" width="8.75" style="4" customWidth="1"/>
    <col min="99" max="100" width="9" style="6" customWidth="1"/>
    <col min="101" max="101" width="9" style="6" hidden="1" customWidth="1"/>
    <col min="102" max="102" width="9" style="2" hidden="1" customWidth="1"/>
    <col min="103" max="103" width="9.25" style="2" hidden="1" customWidth="1"/>
    <col min="104" max="104" width="9.25" style="2" customWidth="1"/>
    <col min="105" max="105" width="9" style="3" hidden="1" customWidth="1"/>
    <col min="106" max="106" width="9" style="2" hidden="1" customWidth="1"/>
    <col min="107" max="108" width="9.25" style="2" hidden="1" customWidth="1"/>
    <col min="109" max="109" width="9" style="3" hidden="1" customWidth="1"/>
    <col min="110" max="110" width="9" style="2" hidden="1" customWidth="1"/>
    <col min="111" max="112" width="9.25" style="2" hidden="1" customWidth="1"/>
    <col min="113" max="113" width="8.875" style="3" hidden="1" customWidth="1"/>
    <col min="114" max="114" width="9" style="3" hidden="1" customWidth="1"/>
    <col min="115" max="115" width="8.875" style="3" hidden="1" customWidth="1"/>
    <col min="116" max="116" width="9.25" style="3" hidden="1" customWidth="1"/>
    <col min="117" max="117" width="8.5" style="3" hidden="1" customWidth="1"/>
    <col min="118" max="118" width="8.875" style="2" hidden="1" customWidth="1"/>
    <col min="119" max="119" width="9" style="2" hidden="1" customWidth="1"/>
    <col min="120" max="121" width="9.25" style="2" hidden="1" customWidth="1"/>
    <col min="122" max="122" width="8.875" style="2" hidden="1" customWidth="1"/>
    <col min="123" max="123" width="9" style="2" hidden="1" customWidth="1"/>
    <col min="124" max="125" width="9.25" style="2" hidden="1" customWidth="1"/>
    <col min="126" max="126" width="8.875" style="2" hidden="1" customWidth="1"/>
    <col min="127" max="127" width="9" style="2" hidden="1" customWidth="1"/>
    <col min="128" max="128" width="9.25" style="2" hidden="1" customWidth="1"/>
    <col min="129" max="129" width="9.25" style="3" hidden="1" customWidth="1"/>
    <col min="130" max="130" width="8.875" style="2" hidden="1" customWidth="1"/>
    <col min="131" max="131" width="9" style="3" hidden="1" customWidth="1"/>
    <col min="132" max="132" width="8.875" style="3" hidden="1" customWidth="1"/>
    <col min="133" max="133" width="9.25" style="3" hidden="1" customWidth="1"/>
    <col min="134" max="134" width="9" style="3" hidden="1" customWidth="1"/>
    <col min="135" max="135" width="8.875" style="2" hidden="1" customWidth="1"/>
    <col min="136" max="136" width="9" style="3" hidden="1" customWidth="1"/>
    <col min="137" max="137" width="8.375" style="4" hidden="1" customWidth="1"/>
    <col min="138" max="138" width="9" style="4" hidden="1" customWidth="1"/>
    <col min="139" max="139" width="9.25" style="4" hidden="1" customWidth="1"/>
    <col min="140" max="140" width="9.75" style="5" hidden="1" customWidth="1"/>
    <col min="141" max="142" width="8.75" style="4" hidden="1" customWidth="1"/>
    <col min="143" max="145" width="9" style="6" hidden="1" customWidth="1"/>
    <col min="146" max="16384" width="9" style="6"/>
  </cols>
  <sheetData>
    <row r="1" spans="1:146" ht="9.75" customHeight="1">
      <c r="AY1" s="5"/>
      <c r="AZ1" s="5"/>
      <c r="BA1" s="5"/>
      <c r="CS1" s="5"/>
      <c r="CT1" s="5"/>
      <c r="EK1" s="5"/>
      <c r="EL1" s="5"/>
    </row>
    <row r="2" spans="1:146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982">
        <f ca="1">NOW()</f>
        <v>43006.470984143518</v>
      </c>
      <c r="BC2" s="982"/>
      <c r="BD2" s="982"/>
      <c r="BE2" s="982"/>
      <c r="BR2" s="8"/>
      <c r="BS2" s="9"/>
      <c r="BT2" s="10"/>
      <c r="BU2" s="10"/>
      <c r="BV2" s="11"/>
      <c r="CI2" s="8"/>
      <c r="CJ2" s="9"/>
      <c r="CK2" s="10"/>
      <c r="CL2" s="10"/>
      <c r="CM2" s="11"/>
      <c r="CN2" s="8"/>
      <c r="CP2" s="12"/>
      <c r="CQ2" s="13"/>
      <c r="CR2" s="14" t="s">
        <v>60</v>
      </c>
      <c r="CS2" s="5"/>
      <c r="CT2" s="982">
        <f ca="1">NOW()</f>
        <v>43006.470984143518</v>
      </c>
      <c r="CU2" s="982"/>
      <c r="CV2" s="982"/>
      <c r="CW2" s="982"/>
      <c r="DJ2" s="8"/>
      <c r="DK2" s="9"/>
      <c r="DL2" s="10"/>
      <c r="DM2" s="10"/>
      <c r="DN2" s="11"/>
      <c r="EA2" s="8"/>
      <c r="EB2" s="9"/>
      <c r="EC2" s="10"/>
      <c r="ED2" s="10"/>
      <c r="EE2" s="11"/>
      <c r="EF2" s="8"/>
      <c r="EH2" s="12"/>
      <c r="EI2" s="13"/>
      <c r="EJ2" s="14" t="s">
        <v>60</v>
      </c>
      <c r="EK2" s="5"/>
      <c r="EN2" s="982">
        <f ca="1">NOW()</f>
        <v>43006.470984143518</v>
      </c>
      <c r="EO2" s="982"/>
    </row>
    <row r="3" spans="1:146" s="20" customFormat="1" ht="20.100000000000001" customHeight="1">
      <c r="A3" s="15"/>
      <c r="B3" s="16"/>
      <c r="C3" s="16"/>
      <c r="D3" s="830"/>
      <c r="E3" s="17"/>
      <c r="F3" s="983" t="s">
        <v>104</v>
      </c>
      <c r="G3" s="986"/>
      <c r="H3" s="986"/>
      <c r="I3" s="985">
        <v>0</v>
      </c>
      <c r="J3" s="983" t="s">
        <v>105</v>
      </c>
      <c r="K3" s="986"/>
      <c r="L3" s="986"/>
      <c r="M3" s="985">
        <v>0</v>
      </c>
      <c r="N3" s="983" t="s">
        <v>134</v>
      </c>
      <c r="O3" s="986"/>
      <c r="P3" s="986"/>
      <c r="Q3" s="985">
        <v>0</v>
      </c>
      <c r="R3" s="983" t="s">
        <v>110</v>
      </c>
      <c r="S3" s="986"/>
      <c r="T3" s="986"/>
      <c r="U3" s="986"/>
      <c r="V3" s="986"/>
      <c r="W3" s="986"/>
      <c r="X3" s="985"/>
      <c r="Y3" s="983" t="s">
        <v>138</v>
      </c>
      <c r="Z3" s="986"/>
      <c r="AA3" s="986"/>
      <c r="AB3" s="985">
        <v>0</v>
      </c>
      <c r="AC3" s="983" t="s">
        <v>106</v>
      </c>
      <c r="AD3" s="986"/>
      <c r="AE3" s="986"/>
      <c r="AF3" s="985">
        <v>0</v>
      </c>
      <c r="AG3" s="983" t="s">
        <v>107</v>
      </c>
      <c r="AH3" s="986"/>
      <c r="AI3" s="986"/>
      <c r="AJ3" s="985">
        <v>0</v>
      </c>
      <c r="AK3" s="983" t="s">
        <v>108</v>
      </c>
      <c r="AL3" s="986"/>
      <c r="AM3" s="986"/>
      <c r="AN3" s="984"/>
      <c r="AO3" s="986"/>
      <c r="AP3" s="986"/>
      <c r="AQ3" s="985"/>
      <c r="AR3" s="987" t="s">
        <v>109</v>
      </c>
      <c r="AS3" s="988"/>
      <c r="AT3" s="988"/>
      <c r="AU3" s="988"/>
      <c r="AV3" s="988"/>
      <c r="AW3" s="988"/>
      <c r="AX3" s="989"/>
      <c r="AY3" s="18"/>
      <c r="AZ3" s="755"/>
      <c r="BA3" s="19"/>
      <c r="BF3" s="983" t="s">
        <v>143</v>
      </c>
      <c r="BG3" s="986"/>
      <c r="BH3" s="986"/>
      <c r="BI3" s="985">
        <v>0</v>
      </c>
      <c r="BJ3" s="983" t="s">
        <v>144</v>
      </c>
      <c r="BK3" s="986"/>
      <c r="BL3" s="986"/>
      <c r="BM3" s="985">
        <v>0</v>
      </c>
      <c r="BN3" s="983" t="s">
        <v>145</v>
      </c>
      <c r="BO3" s="986"/>
      <c r="BP3" s="986"/>
      <c r="BQ3" s="985">
        <v>0</v>
      </c>
      <c r="BR3" s="983" t="s">
        <v>146</v>
      </c>
      <c r="BS3" s="986"/>
      <c r="BT3" s="984"/>
      <c r="BU3" s="986"/>
      <c r="BV3" s="985"/>
      <c r="BW3" s="983" t="s">
        <v>148</v>
      </c>
      <c r="BX3" s="986"/>
      <c r="BY3" s="986"/>
      <c r="BZ3" s="985">
        <v>0</v>
      </c>
      <c r="CA3" s="983" t="s">
        <v>149</v>
      </c>
      <c r="CB3" s="986"/>
      <c r="CC3" s="986"/>
      <c r="CD3" s="985">
        <v>0</v>
      </c>
      <c r="CE3" s="983" t="s">
        <v>150</v>
      </c>
      <c r="CF3" s="986"/>
      <c r="CG3" s="986"/>
      <c r="CH3" s="985">
        <v>0</v>
      </c>
      <c r="CI3" s="983" t="s">
        <v>156</v>
      </c>
      <c r="CJ3" s="986"/>
      <c r="CK3" s="984"/>
      <c r="CL3" s="986"/>
      <c r="CM3" s="985"/>
      <c r="CN3" s="987" t="s">
        <v>157</v>
      </c>
      <c r="CO3" s="988"/>
      <c r="CP3" s="988"/>
      <c r="CQ3" s="988"/>
      <c r="CR3" s="989"/>
      <c r="CS3" s="18"/>
      <c r="CT3" s="19"/>
      <c r="CV3" s="925"/>
      <c r="CX3" s="983" t="s">
        <v>163</v>
      </c>
      <c r="CY3" s="986"/>
      <c r="CZ3" s="986"/>
      <c r="DA3" s="985">
        <v>0</v>
      </c>
      <c r="DB3" s="983" t="s">
        <v>164</v>
      </c>
      <c r="DC3" s="986"/>
      <c r="DD3" s="986"/>
      <c r="DE3" s="985">
        <v>0</v>
      </c>
      <c r="DF3" s="983" t="s">
        <v>165</v>
      </c>
      <c r="DG3" s="986"/>
      <c r="DH3" s="986"/>
      <c r="DI3" s="985">
        <v>0</v>
      </c>
      <c r="DJ3" s="983" t="s">
        <v>169</v>
      </c>
      <c r="DK3" s="986"/>
      <c r="DL3" s="984"/>
      <c r="DM3" s="986"/>
      <c r="DN3" s="985"/>
      <c r="DO3" s="983" t="s">
        <v>166</v>
      </c>
      <c r="DP3" s="986"/>
      <c r="DQ3" s="986"/>
      <c r="DR3" s="985">
        <v>0</v>
      </c>
      <c r="DS3" s="983" t="s">
        <v>167</v>
      </c>
      <c r="DT3" s="986"/>
      <c r="DU3" s="986"/>
      <c r="DV3" s="985">
        <v>0</v>
      </c>
      <c r="DW3" s="983" t="s">
        <v>168</v>
      </c>
      <c r="DX3" s="986"/>
      <c r="DY3" s="986"/>
      <c r="DZ3" s="985">
        <v>0</v>
      </c>
      <c r="EA3" s="983" t="s">
        <v>170</v>
      </c>
      <c r="EB3" s="986"/>
      <c r="EC3" s="984"/>
      <c r="ED3" s="986"/>
      <c r="EE3" s="985"/>
      <c r="EF3" s="987" t="s">
        <v>171</v>
      </c>
      <c r="EG3" s="988"/>
      <c r="EH3" s="988"/>
      <c r="EI3" s="988"/>
      <c r="EJ3" s="989"/>
      <c r="EK3" s="18"/>
      <c r="EL3" s="19"/>
      <c r="EP3" s="929"/>
    </row>
    <row r="4" spans="1:146" ht="20.100000000000001" customHeight="1">
      <c r="A4" s="21"/>
      <c r="B4" s="22"/>
      <c r="C4" s="22"/>
      <c r="D4" s="22"/>
      <c r="E4" s="23"/>
      <c r="F4" s="24" t="s">
        <v>0</v>
      </c>
      <c r="G4" s="25" t="s">
        <v>121</v>
      </c>
      <c r="H4" s="26" t="s">
        <v>10</v>
      </c>
      <c r="I4" s="27" t="s">
        <v>18</v>
      </c>
      <c r="J4" s="24" t="s">
        <v>0</v>
      </c>
      <c r="K4" s="25" t="s">
        <v>137</v>
      </c>
      <c r="L4" s="26" t="s">
        <v>10</v>
      </c>
      <c r="M4" s="27" t="s">
        <v>18</v>
      </c>
      <c r="N4" s="24" t="s">
        <v>0</v>
      </c>
      <c r="O4" s="25" t="s">
        <v>135</v>
      </c>
      <c r="P4" s="26" t="s">
        <v>10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6" t="s">
        <v>10</v>
      </c>
      <c r="AA4" s="26" t="s">
        <v>10</v>
      </c>
      <c r="AB4" s="27" t="s">
        <v>18</v>
      </c>
      <c r="AC4" s="24" t="s">
        <v>0</v>
      </c>
      <c r="AD4" s="25" t="s">
        <v>141</v>
      </c>
      <c r="AE4" s="26" t="s">
        <v>10</v>
      </c>
      <c r="AF4" s="33" t="s">
        <v>18</v>
      </c>
      <c r="AG4" s="24" t="s">
        <v>0</v>
      </c>
      <c r="AH4" s="25" t="s">
        <v>142</v>
      </c>
      <c r="AI4" s="26" t="s">
        <v>10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151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152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6" t="s">
        <v>119</v>
      </c>
      <c r="BA4" s="41" t="s">
        <v>153</v>
      </c>
      <c r="BB4" s="42"/>
      <c r="BC4" s="6" t="s">
        <v>74</v>
      </c>
      <c r="BD4" s="6" t="s">
        <v>120</v>
      </c>
      <c r="BE4" s="6" t="s">
        <v>75</v>
      </c>
      <c r="BF4" s="24" t="s">
        <v>147</v>
      </c>
      <c r="BG4" s="25" t="s">
        <v>102</v>
      </c>
      <c r="BH4" s="26" t="s">
        <v>29</v>
      </c>
      <c r="BI4" s="27" t="s">
        <v>18</v>
      </c>
      <c r="BJ4" s="24" t="s">
        <v>0</v>
      </c>
      <c r="BK4" s="25" t="s">
        <v>102</v>
      </c>
      <c r="BL4" s="26" t="s">
        <v>29</v>
      </c>
      <c r="BM4" s="27" t="s">
        <v>18</v>
      </c>
      <c r="BN4" s="24" t="s">
        <v>0</v>
      </c>
      <c r="BO4" s="25" t="s">
        <v>102</v>
      </c>
      <c r="BP4" s="26" t="s">
        <v>29</v>
      </c>
      <c r="BQ4" s="27" t="s">
        <v>18</v>
      </c>
      <c r="BR4" s="28" t="str">
        <f>BR71</f>
        <v>予算</v>
      </c>
      <c r="BS4" s="34" t="s">
        <v>95</v>
      </c>
      <c r="BT4" s="31" t="s">
        <v>10</v>
      </c>
      <c r="BU4" s="30" t="str">
        <f>BU71</f>
        <v>予算差異</v>
      </c>
      <c r="BV4" s="27" t="s">
        <v>86</v>
      </c>
      <c r="BW4" s="24" t="s">
        <v>0</v>
      </c>
      <c r="BX4" s="25" t="s">
        <v>102</v>
      </c>
      <c r="BY4" s="26" t="s">
        <v>29</v>
      </c>
      <c r="BZ4" s="33" t="s">
        <v>18</v>
      </c>
      <c r="CA4" s="24" t="s">
        <v>0</v>
      </c>
      <c r="CB4" s="25" t="s">
        <v>102</v>
      </c>
      <c r="CC4" s="26" t="s">
        <v>29</v>
      </c>
      <c r="CD4" s="33" t="s">
        <v>18</v>
      </c>
      <c r="CE4" s="24" t="s">
        <v>0</v>
      </c>
      <c r="CF4" s="25" t="s">
        <v>102</v>
      </c>
      <c r="CG4" s="26" t="s">
        <v>29</v>
      </c>
      <c r="CH4" s="33" t="s">
        <v>18</v>
      </c>
      <c r="CI4" s="28" t="str">
        <f>CI71</f>
        <v>予算</v>
      </c>
      <c r="CJ4" s="34" t="s">
        <v>85</v>
      </c>
      <c r="CK4" s="31" t="s">
        <v>87</v>
      </c>
      <c r="CL4" s="34" t="str">
        <f>CL71</f>
        <v>予算差異</v>
      </c>
      <c r="CM4" s="27" t="s">
        <v>86</v>
      </c>
      <c r="CN4" s="35" t="s">
        <v>0</v>
      </c>
      <c r="CO4" s="43" t="s">
        <v>59</v>
      </c>
      <c r="CP4" s="37" t="s">
        <v>57</v>
      </c>
      <c r="CQ4" s="38" t="s">
        <v>45</v>
      </c>
      <c r="CR4" s="39" t="s">
        <v>46</v>
      </c>
      <c r="CS4" s="40" t="str">
        <f>CS71</f>
        <v>予算平均</v>
      </c>
      <c r="CT4" s="41" t="s">
        <v>94</v>
      </c>
      <c r="CU4" s="42"/>
      <c r="CV4" s="926" t="s">
        <v>74</v>
      </c>
      <c r="CW4" s="6" t="s">
        <v>75</v>
      </c>
      <c r="CX4" s="24" t="s">
        <v>147</v>
      </c>
      <c r="CY4" s="25" t="s">
        <v>102</v>
      </c>
      <c r="CZ4" s="26" t="s">
        <v>29</v>
      </c>
      <c r="DA4" s="27" t="s">
        <v>18</v>
      </c>
      <c r="DB4" s="24" t="s">
        <v>0</v>
      </c>
      <c r="DC4" s="25" t="s">
        <v>102</v>
      </c>
      <c r="DD4" s="26" t="s">
        <v>29</v>
      </c>
      <c r="DE4" s="27" t="s">
        <v>18</v>
      </c>
      <c r="DF4" s="24" t="s">
        <v>0</v>
      </c>
      <c r="DG4" s="25" t="s">
        <v>102</v>
      </c>
      <c r="DH4" s="26" t="s">
        <v>29</v>
      </c>
      <c r="DI4" s="27" t="s">
        <v>18</v>
      </c>
      <c r="DJ4" s="28" t="str">
        <f>DJ71</f>
        <v>予算</v>
      </c>
      <c r="DK4" s="34" t="s">
        <v>95</v>
      </c>
      <c r="DL4" s="31" t="s">
        <v>10</v>
      </c>
      <c r="DM4" s="30" t="str">
        <f>DM71</f>
        <v>予算差異</v>
      </c>
      <c r="DN4" s="27" t="s">
        <v>86</v>
      </c>
      <c r="DO4" s="24" t="s">
        <v>0</v>
      </c>
      <c r="DP4" s="25" t="s">
        <v>102</v>
      </c>
      <c r="DQ4" s="26" t="s">
        <v>29</v>
      </c>
      <c r="DR4" s="33" t="s">
        <v>18</v>
      </c>
      <c r="DS4" s="24" t="s">
        <v>0</v>
      </c>
      <c r="DT4" s="25" t="s">
        <v>102</v>
      </c>
      <c r="DU4" s="26" t="s">
        <v>29</v>
      </c>
      <c r="DV4" s="33" t="s">
        <v>18</v>
      </c>
      <c r="DW4" s="24" t="s">
        <v>0</v>
      </c>
      <c r="DX4" s="25" t="s">
        <v>102</v>
      </c>
      <c r="DY4" s="26" t="s">
        <v>29</v>
      </c>
      <c r="DZ4" s="33" t="s">
        <v>18</v>
      </c>
      <c r="EA4" s="28" t="str">
        <f>EA71</f>
        <v>予算</v>
      </c>
      <c r="EB4" s="34" t="s">
        <v>40</v>
      </c>
      <c r="EC4" s="31" t="s">
        <v>87</v>
      </c>
      <c r="ED4" s="34" t="str">
        <f>ED71</f>
        <v>予算差異</v>
      </c>
      <c r="EE4" s="27" t="s">
        <v>86</v>
      </c>
      <c r="EF4" s="35" t="s">
        <v>0</v>
      </c>
      <c r="EG4" s="43" t="s">
        <v>59</v>
      </c>
      <c r="EH4" s="37" t="s">
        <v>57</v>
      </c>
      <c r="EI4" s="38" t="s">
        <v>45</v>
      </c>
      <c r="EJ4" s="39" t="s">
        <v>46</v>
      </c>
      <c r="EK4" s="40" t="str">
        <f>EK71</f>
        <v>予算平均</v>
      </c>
      <c r="EL4" s="41" t="s">
        <v>94</v>
      </c>
      <c r="EM4" s="42"/>
      <c r="EN4" s="6" t="s">
        <v>74</v>
      </c>
      <c r="EO4" s="6" t="s">
        <v>75</v>
      </c>
      <c r="EP4" s="42"/>
    </row>
    <row r="5" spans="1:146" s="64" customFormat="1" ht="20.100000000000001" customHeight="1">
      <c r="A5" s="44"/>
      <c r="B5" s="45"/>
      <c r="C5" s="1006" t="s">
        <v>56</v>
      </c>
      <c r="D5" s="1007"/>
      <c r="E5" s="246"/>
      <c r="F5" s="46">
        <f t="shared" ref="F5:H5" si="0">F72/1.17</f>
        <v>5982.9059829059834</v>
      </c>
      <c r="G5" s="47">
        <f t="shared" ref="G5" si="1">G72/1.17</f>
        <v>15270.085470085471</v>
      </c>
      <c r="H5" s="47">
        <f t="shared" si="0"/>
        <v>15270.085470085471</v>
      </c>
      <c r="I5" s="48">
        <f>H5-G5</f>
        <v>0</v>
      </c>
      <c r="J5" s="46">
        <f t="shared" ref="J5:L5" si="2">J72/1.17</f>
        <v>6581.196581196582</v>
      </c>
      <c r="K5" s="47">
        <f t="shared" ref="K5" si="3">K72/1.17</f>
        <v>5795.5688205128208</v>
      </c>
      <c r="L5" s="47">
        <f t="shared" si="2"/>
        <v>5795.5688205128208</v>
      </c>
      <c r="M5" s="48">
        <f>L5-K5</f>
        <v>0</v>
      </c>
      <c r="N5" s="46">
        <f t="shared" ref="N5:P5" si="4">N72/1.17</f>
        <v>7179.4871794871797</v>
      </c>
      <c r="O5" s="47">
        <f t="shared" ref="O5" si="5">O72/1.17</f>
        <v>6633.3333333333339</v>
      </c>
      <c r="P5" s="47">
        <f t="shared" si="4"/>
        <v>6633.3333333333339</v>
      </c>
      <c r="Q5" s="48">
        <f>P5-O5</f>
        <v>0</v>
      </c>
      <c r="R5" s="50">
        <f>F5+J5+N5</f>
        <v>19743.589743589746</v>
      </c>
      <c r="S5" s="51">
        <f>S72/1.17</f>
        <v>19743.589743589746</v>
      </c>
      <c r="T5" s="52">
        <f>H5+K5+O5</f>
        <v>27698.987623931629</v>
      </c>
      <c r="U5" s="52">
        <f>H5+L5+P5</f>
        <v>27698.987623931629</v>
      </c>
      <c r="V5" s="52">
        <f>U5-R5</f>
        <v>7955.3978803418831</v>
      </c>
      <c r="W5" s="53">
        <f>U5-S5</f>
        <v>7955.3978803418831</v>
      </c>
      <c r="X5" s="54">
        <f>U5-T5</f>
        <v>0</v>
      </c>
      <c r="Y5" s="46">
        <f t="shared" ref="Y5:AA5" si="6">Y72/1.17</f>
        <v>7179.4871794871797</v>
      </c>
      <c r="Z5" s="47">
        <f t="shared" ref="Z5" si="7">Z72/1.17</f>
        <v>7904.4616068376063</v>
      </c>
      <c r="AA5" s="47">
        <f t="shared" si="6"/>
        <v>7904.4616068376063</v>
      </c>
      <c r="AB5" s="48">
        <f>AA5-Z5</f>
        <v>0</v>
      </c>
      <c r="AC5" s="46">
        <f t="shared" ref="AC5:AE5" si="8">AC72/1.17</f>
        <v>7179.4871794871797</v>
      </c>
      <c r="AD5" s="49">
        <f t="shared" ref="AD5" si="9">AD72/1.17</f>
        <v>6120.6245811965819</v>
      </c>
      <c r="AE5" s="47">
        <f t="shared" si="8"/>
        <v>6120.6245811965819</v>
      </c>
      <c r="AF5" s="55">
        <f>AE5-AD5</f>
        <v>0</v>
      </c>
      <c r="AG5" s="46">
        <f t="shared" ref="AG5:AI5" si="10">AG72/1.17</f>
        <v>6666.666666666667</v>
      </c>
      <c r="AH5" s="49">
        <f t="shared" ref="AH5" si="11">AH72/1.17</f>
        <v>6666.666666666667</v>
      </c>
      <c r="AI5" s="47">
        <f t="shared" si="10"/>
        <v>4651.554700854701</v>
      </c>
      <c r="AJ5" s="55">
        <f>AI5-AH5</f>
        <v>-2015.111965811966</v>
      </c>
      <c r="AK5" s="50">
        <f>Y5+AC5+AG5</f>
        <v>21025.641025641027</v>
      </c>
      <c r="AL5" s="51">
        <f>AL72/1.17</f>
        <v>21025.641025641027</v>
      </c>
      <c r="AM5" s="52">
        <f>Z5+AD5+AH5</f>
        <v>20691.752854700855</v>
      </c>
      <c r="AN5" s="52">
        <f t="shared" ref="AN5:AN8" si="12">AA5+AE5+AI5</f>
        <v>18676.640888888887</v>
      </c>
      <c r="AO5" s="56">
        <f>AN5-AK5</f>
        <v>-2349.00013675214</v>
      </c>
      <c r="AP5" s="53">
        <f>AN5-AL5</f>
        <v>-2349.00013675214</v>
      </c>
      <c r="AQ5" s="57">
        <f>AN5-AM5</f>
        <v>-2015.1119658119678</v>
      </c>
      <c r="AR5" s="35">
        <f>SUM(R5,AK5)</f>
        <v>40769.230769230773</v>
      </c>
      <c r="AS5" s="51">
        <f>AS72/1.17</f>
        <v>40769.230769230773</v>
      </c>
      <c r="AT5" s="58">
        <f>T5+AM5</f>
        <v>48390.740478632484</v>
      </c>
      <c r="AU5" s="59">
        <f>SUM(U5,AN5)</f>
        <v>46375.62851282052</v>
      </c>
      <c r="AV5" s="60">
        <f>AU5-AR5</f>
        <v>5606.3977435897468</v>
      </c>
      <c r="AW5" s="53">
        <f>AU5-AS5</f>
        <v>5606.3977435897468</v>
      </c>
      <c r="AX5" s="61">
        <f>AU5-AT5</f>
        <v>-2015.1119658119642</v>
      </c>
      <c r="AY5" s="62"/>
      <c r="AZ5" s="63"/>
      <c r="BA5" s="63"/>
      <c r="BF5" s="46">
        <f t="shared" ref="BF5:BH5" si="13">BF72/1.17</f>
        <v>7008.5470085470088</v>
      </c>
      <c r="BG5" s="47">
        <f t="shared" si="13"/>
        <v>7008.5470085470088</v>
      </c>
      <c r="BH5" s="47">
        <f t="shared" si="13"/>
        <v>0</v>
      </c>
      <c r="BI5" s="48">
        <f>BH5-BG5</f>
        <v>-7008.5470085470088</v>
      </c>
      <c r="BJ5" s="46">
        <f t="shared" ref="BJ5:BL5" si="14">BJ72/1.17</f>
        <v>5555.5555555555557</v>
      </c>
      <c r="BK5" s="47">
        <f t="shared" si="14"/>
        <v>5555.5555555555557</v>
      </c>
      <c r="BL5" s="47">
        <f t="shared" si="14"/>
        <v>0</v>
      </c>
      <c r="BM5" s="48">
        <f>BL5-BK5</f>
        <v>-5555.5555555555557</v>
      </c>
      <c r="BN5" s="46">
        <f t="shared" ref="BN5:BP5" si="15">BN72/1.17</f>
        <v>5384.6153846153848</v>
      </c>
      <c r="BO5" s="49">
        <f t="shared" si="15"/>
        <v>5384.6153846153848</v>
      </c>
      <c r="BP5" s="47">
        <f t="shared" si="15"/>
        <v>0</v>
      </c>
      <c r="BQ5" s="166">
        <f>BP5-BO5</f>
        <v>-5384.6153846153848</v>
      </c>
      <c r="BR5" s="821">
        <f t="shared" ref="BR5:BT5" si="16">BF5+BJ5+BN5</f>
        <v>17948.717948717949</v>
      </c>
      <c r="BS5" s="56">
        <f t="shared" si="16"/>
        <v>17948.717948717949</v>
      </c>
      <c r="BT5" s="52">
        <f t="shared" si="16"/>
        <v>0</v>
      </c>
      <c r="BU5" s="52">
        <f>BT5-BR5</f>
        <v>-17948.717948717949</v>
      </c>
      <c r="BV5" s="54">
        <f>BT5-BS5</f>
        <v>-17948.717948717949</v>
      </c>
      <c r="BW5" s="46">
        <f t="shared" ref="BW5:BY5" si="17">BW72/1.17</f>
        <v>5384.6153846153848</v>
      </c>
      <c r="BX5" s="49">
        <f t="shared" si="17"/>
        <v>0</v>
      </c>
      <c r="BY5" s="47">
        <f t="shared" si="17"/>
        <v>0</v>
      </c>
      <c r="BZ5" s="55">
        <f>BY5-BX5</f>
        <v>0</v>
      </c>
      <c r="CA5" s="46">
        <f t="shared" ref="CA5:CC5" si="18">CA72/1.17</f>
        <v>4700.8547008547012</v>
      </c>
      <c r="CB5" s="49">
        <f t="shared" si="18"/>
        <v>0</v>
      </c>
      <c r="CC5" s="47">
        <f t="shared" si="18"/>
        <v>0</v>
      </c>
      <c r="CD5" s="55">
        <f>CC5-CB5</f>
        <v>0</v>
      </c>
      <c r="CE5" s="46">
        <f t="shared" ref="CE5:CG5" si="19">CE72/1.17</f>
        <v>2991.4529914529917</v>
      </c>
      <c r="CF5" s="49">
        <f t="shared" si="19"/>
        <v>0</v>
      </c>
      <c r="CG5" s="47">
        <f t="shared" si="19"/>
        <v>0</v>
      </c>
      <c r="CH5" s="55">
        <f>CG5-CF5</f>
        <v>0</v>
      </c>
      <c r="CI5" s="50">
        <f t="shared" ref="CI5:CK5" si="20">BW5+CA5+CE5</f>
        <v>13076.923076923078</v>
      </c>
      <c r="CJ5" s="56">
        <f t="shared" si="20"/>
        <v>0</v>
      </c>
      <c r="CK5" s="52">
        <f t="shared" si="20"/>
        <v>0</v>
      </c>
      <c r="CL5" s="56">
        <f>CK5-CI5</f>
        <v>-13076.923076923078</v>
      </c>
      <c r="CM5" s="57">
        <f>CK5-CJ5</f>
        <v>0</v>
      </c>
      <c r="CN5" s="35">
        <f>SUM(BR5,CI5)</f>
        <v>31025.641025641027</v>
      </c>
      <c r="CO5" s="65">
        <f>BS5+CJ5</f>
        <v>17948.717948717949</v>
      </c>
      <c r="CP5" s="59">
        <f>SUM(BT5,CK5)</f>
        <v>0</v>
      </c>
      <c r="CQ5" s="60">
        <f>CP5-CN5</f>
        <v>-31025.641025641027</v>
      </c>
      <c r="CR5" s="61">
        <f>CP5-CO5</f>
        <v>-17948.717948717949</v>
      </c>
      <c r="CS5" s="62"/>
      <c r="CT5" s="63"/>
      <c r="CV5" s="927"/>
      <c r="CX5" s="46">
        <f t="shared" ref="CX5:CZ5" si="21">CX72/1.17</f>
        <v>7008.5470085470088</v>
      </c>
      <c r="CY5" s="47">
        <f t="shared" si="21"/>
        <v>7008.5470085470088</v>
      </c>
      <c r="CZ5" s="47">
        <f t="shared" si="21"/>
        <v>0</v>
      </c>
      <c r="DA5" s="48">
        <f>CZ5-CY5</f>
        <v>-7008.5470085470088</v>
      </c>
      <c r="DB5" s="46">
        <f t="shared" ref="DB5:DD5" si="22">DB72/1.17</f>
        <v>5555.5555555555557</v>
      </c>
      <c r="DC5" s="47">
        <f t="shared" si="22"/>
        <v>5555.5555555555557</v>
      </c>
      <c r="DD5" s="47">
        <f t="shared" si="22"/>
        <v>0</v>
      </c>
      <c r="DE5" s="48">
        <f>DD5-DC5</f>
        <v>-5555.5555555555557</v>
      </c>
      <c r="DF5" s="46">
        <f t="shared" ref="DF5:DH5" si="23">DF72/1.17</f>
        <v>5384.6153846153848</v>
      </c>
      <c r="DG5" s="49">
        <f t="shared" si="23"/>
        <v>5384.6153846153848</v>
      </c>
      <c r="DH5" s="47">
        <f t="shared" si="23"/>
        <v>0</v>
      </c>
      <c r="DI5" s="166">
        <f>DH5-DG5</f>
        <v>-5384.6153846153848</v>
      </c>
      <c r="DJ5" s="821">
        <f t="shared" ref="DJ5:DJ8" si="24">CX5+DB5+DF5</f>
        <v>17948.717948717949</v>
      </c>
      <c r="DK5" s="56">
        <f t="shared" ref="DK5:DK8" si="25">CY5+DC5+DG5</f>
        <v>17948.717948717949</v>
      </c>
      <c r="DL5" s="52">
        <f t="shared" ref="DL5:DL8" si="26">CZ5+DD5+DH5</f>
        <v>0</v>
      </c>
      <c r="DM5" s="52">
        <f>DL5-DJ5</f>
        <v>-17948.717948717949</v>
      </c>
      <c r="DN5" s="54">
        <f>DL5-DK5</f>
        <v>-17948.717948717949</v>
      </c>
      <c r="DO5" s="46">
        <f t="shared" ref="DO5:DQ5" si="27">DO72/1.17</f>
        <v>5384.6153846153848</v>
      </c>
      <c r="DP5" s="49">
        <f t="shared" si="27"/>
        <v>0</v>
      </c>
      <c r="DQ5" s="47">
        <f t="shared" si="27"/>
        <v>0</v>
      </c>
      <c r="DR5" s="55">
        <f>DQ5-DP5</f>
        <v>0</v>
      </c>
      <c r="DS5" s="46">
        <f t="shared" ref="DS5:DU5" si="28">DS72/1.17</f>
        <v>4700.8547008547012</v>
      </c>
      <c r="DT5" s="49">
        <f t="shared" si="28"/>
        <v>0</v>
      </c>
      <c r="DU5" s="47">
        <f t="shared" si="28"/>
        <v>0</v>
      </c>
      <c r="DV5" s="55">
        <f>DU5-DT5</f>
        <v>0</v>
      </c>
      <c r="DW5" s="46">
        <f t="shared" ref="DW5:DY5" si="29">DW72/1.17</f>
        <v>2991.4529914529917</v>
      </c>
      <c r="DX5" s="49">
        <f t="shared" si="29"/>
        <v>0</v>
      </c>
      <c r="DY5" s="47">
        <f t="shared" si="29"/>
        <v>0</v>
      </c>
      <c r="DZ5" s="55">
        <f>DY5-DX5</f>
        <v>0</v>
      </c>
      <c r="EA5" s="50">
        <f t="shared" ref="EA5:EA8" si="30">DO5+DS5+DW5</f>
        <v>13076.923076923078</v>
      </c>
      <c r="EB5" s="56">
        <f t="shared" ref="EB5:EB8" si="31">DP5+DT5+DX5</f>
        <v>0</v>
      </c>
      <c r="EC5" s="52">
        <f t="shared" ref="EC5:EC8" si="32">DQ5+DU5+DY5</f>
        <v>0</v>
      </c>
      <c r="ED5" s="56">
        <f>EC5-EA5</f>
        <v>-13076.923076923078</v>
      </c>
      <c r="EE5" s="57">
        <f>EC5-EB5</f>
        <v>0</v>
      </c>
      <c r="EF5" s="35">
        <f>SUM(DJ5,EA5)</f>
        <v>31025.641025641027</v>
      </c>
      <c r="EG5" s="65">
        <f>DK5+EB5</f>
        <v>17948.717948717949</v>
      </c>
      <c r="EH5" s="59">
        <f>SUM(DL5,EC5)</f>
        <v>0</v>
      </c>
      <c r="EI5" s="60">
        <f>EH5-EF5</f>
        <v>-31025.641025641027</v>
      </c>
      <c r="EJ5" s="61">
        <f>EH5-EG5</f>
        <v>-17948.717948717949</v>
      </c>
      <c r="EK5" s="62"/>
      <c r="EL5" s="63"/>
      <c r="EP5" s="223"/>
    </row>
    <row r="6" spans="1:146" s="5" customFormat="1" ht="20.100000000000001" customHeight="1">
      <c r="A6" s="66"/>
      <c r="B6" s="67"/>
      <c r="C6" s="242"/>
      <c r="D6" s="797" t="s">
        <v>124</v>
      </c>
      <c r="E6" s="798"/>
      <c r="F6" s="68">
        <f t="shared" ref="F6:H8" si="33">F73/1.17</f>
        <v>4700.8547008547012</v>
      </c>
      <c r="G6" s="47">
        <f t="shared" si="33"/>
        <v>0</v>
      </c>
      <c r="H6" s="47">
        <f t="shared" si="33"/>
        <v>0</v>
      </c>
      <c r="I6" s="191">
        <f>H6-G6</f>
        <v>0</v>
      </c>
      <c r="J6" s="68">
        <f t="shared" ref="J6:L8" si="34">J73/1.17</f>
        <v>7735.0427350427353</v>
      </c>
      <c r="K6" s="47">
        <f t="shared" si="34"/>
        <v>146.76239316239315</v>
      </c>
      <c r="L6" s="47">
        <f t="shared" si="34"/>
        <v>146.76239316239315</v>
      </c>
      <c r="M6" s="191">
        <f>L6-K6</f>
        <v>0</v>
      </c>
      <c r="N6" s="68">
        <f t="shared" ref="N6:P8" si="35">N73/1.17</f>
        <v>7735.0427350427353</v>
      </c>
      <c r="O6" s="47">
        <f t="shared" si="35"/>
        <v>1746.1512820512821</v>
      </c>
      <c r="P6" s="47">
        <f t="shared" si="35"/>
        <v>1746.1512820512821</v>
      </c>
      <c r="Q6" s="191">
        <f>P6-O6</f>
        <v>0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1892.9136752136753</v>
      </c>
      <c r="V6" s="53">
        <f>U6-R6</f>
        <v>-18278.026495726495</v>
      </c>
      <c r="W6" s="820">
        <f t="shared" ref="W6" si="36">U6-S6</f>
        <v>-25166.915384615386</v>
      </c>
      <c r="X6" s="227">
        <f>U6-T6</f>
        <v>0</v>
      </c>
      <c r="Y6" s="68">
        <f t="shared" ref="Y6:AA8" si="37">Y73/1.17</f>
        <v>15470.085470085471</v>
      </c>
      <c r="Z6" s="47">
        <f t="shared" ref="Z6" si="38">Z73/1.17</f>
        <v>5883.7982905982908</v>
      </c>
      <c r="AA6" s="47">
        <f t="shared" si="37"/>
        <v>5883.7982905982908</v>
      </c>
      <c r="AB6" s="191">
        <f>AA6-Z6</f>
        <v>0</v>
      </c>
      <c r="AC6" s="68">
        <f t="shared" ref="AC6:AE8" si="39">AC73/1.17</f>
        <v>17777.777777777777</v>
      </c>
      <c r="AD6" s="47">
        <f t="shared" ref="AD6" si="40">AD73/1.17</f>
        <v>5016.8307692307699</v>
      </c>
      <c r="AE6" s="47">
        <f t="shared" si="39"/>
        <v>5016.8307692307699</v>
      </c>
      <c r="AF6" s="142">
        <f>AE6-AD6</f>
        <v>0</v>
      </c>
      <c r="AG6" s="68">
        <f t="shared" ref="AG6:AI8" si="41">AG73/1.17</f>
        <v>20256.410256410258</v>
      </c>
      <c r="AH6" s="47">
        <f t="shared" ref="AH6" si="42">AH73/1.17</f>
        <v>10683.760683760684</v>
      </c>
      <c r="AI6" s="47">
        <f t="shared" si="41"/>
        <v>8301.1299145299145</v>
      </c>
      <c r="AJ6" s="142">
        <f>AI6-AH6</f>
        <v>-2382.6307692307691</v>
      </c>
      <c r="AK6" s="72">
        <f>Y6+AC6+AG6</f>
        <v>53504.273504273508</v>
      </c>
      <c r="AL6" s="146">
        <f>AL73/1.17</f>
        <v>63247.86324786325</v>
      </c>
      <c r="AM6" s="53">
        <f>Z6+AD6+AH6</f>
        <v>21584.389743589745</v>
      </c>
      <c r="AN6" s="53">
        <f t="shared" si="12"/>
        <v>19201.758974358978</v>
      </c>
      <c r="AO6" s="802">
        <f>AN6-AK6</f>
        <v>-34302.51452991453</v>
      </c>
      <c r="AP6" s="820">
        <f>AN6-AL6</f>
        <v>-44046.104273504272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21094.672649572654</v>
      </c>
      <c r="AV6" s="149">
        <f>AU6-AR6</f>
        <v>-52580.541025641032</v>
      </c>
      <c r="AW6" s="820">
        <f t="shared" ref="AW6" si="43">AU6-AS6</f>
        <v>-69213.019658119651</v>
      </c>
      <c r="AX6" s="855">
        <f>AU6-AT6</f>
        <v>-2382.6307692307673</v>
      </c>
      <c r="AY6" s="74"/>
      <c r="AZ6" s="75"/>
      <c r="BA6" s="75"/>
      <c r="BC6" s="6"/>
      <c r="BD6" s="6"/>
      <c r="BF6" s="68">
        <f t="shared" ref="BF6:BH8" si="44">BF73/1.17</f>
        <v>16666.666666666668</v>
      </c>
      <c r="BG6" s="47">
        <f t="shared" si="44"/>
        <v>16666.666666666668</v>
      </c>
      <c r="BH6" s="47">
        <f t="shared" si="44"/>
        <v>0</v>
      </c>
      <c r="BI6" s="48">
        <f>BH6-BG6</f>
        <v>-16666.666666666668</v>
      </c>
      <c r="BJ6" s="68">
        <f t="shared" ref="BJ6:BL8" si="45">BJ73/1.17</f>
        <v>17948.717948717949</v>
      </c>
      <c r="BK6" s="47">
        <f t="shared" si="45"/>
        <v>17948.717948717949</v>
      </c>
      <c r="BL6" s="47">
        <f t="shared" si="45"/>
        <v>0</v>
      </c>
      <c r="BM6" s="48">
        <f>BL6-BK6</f>
        <v>-17948.717948717949</v>
      </c>
      <c r="BN6" s="68">
        <f t="shared" ref="BN6:BP8" si="46">BN73/1.17</f>
        <v>17948.717948717949</v>
      </c>
      <c r="BO6" s="47">
        <f t="shared" si="46"/>
        <v>17948.717948717949</v>
      </c>
      <c r="BP6" s="47">
        <f t="shared" si="46"/>
        <v>0</v>
      </c>
      <c r="BQ6" s="166">
        <f>BP6-BO6</f>
        <v>-17948.717948717949</v>
      </c>
      <c r="BR6" s="72">
        <f t="shared" ref="BR6" si="47">BF6+BJ6+BN6</f>
        <v>52564.102564102563</v>
      </c>
      <c r="BS6" s="56">
        <f t="shared" ref="BS6" si="48">BG6+BK6+BO6</f>
        <v>52564.102564102563</v>
      </c>
      <c r="BT6" s="52">
        <f t="shared" ref="BT6" si="49">BH6+BL6+BP6</f>
        <v>0</v>
      </c>
      <c r="BU6" s="52">
        <f>BT6-BR6</f>
        <v>-52564.102564102563</v>
      </c>
      <c r="BV6" s="54">
        <f>BT6-BS6</f>
        <v>-52564.102564102563</v>
      </c>
      <c r="BW6" s="68">
        <f t="shared" ref="BW6:BY8" si="50">BW73/1.17</f>
        <v>19316.239316239316</v>
      </c>
      <c r="BX6" s="47">
        <f t="shared" si="50"/>
        <v>0</v>
      </c>
      <c r="BY6" s="47">
        <f t="shared" si="50"/>
        <v>0</v>
      </c>
      <c r="BZ6" s="55">
        <f>BY6-BX6</f>
        <v>0</v>
      </c>
      <c r="CA6" s="68">
        <f t="shared" ref="CA6:CC8" si="51">CA73/1.17</f>
        <v>13675.213675213676</v>
      </c>
      <c r="CB6" s="47">
        <f t="shared" si="51"/>
        <v>0</v>
      </c>
      <c r="CC6" s="47">
        <f t="shared" si="51"/>
        <v>0</v>
      </c>
      <c r="CD6" s="55">
        <f>CC6-CB6</f>
        <v>0</v>
      </c>
      <c r="CE6" s="68">
        <f t="shared" ref="CE6:CG8" si="52">CE73/1.17</f>
        <v>8547.0085470085469</v>
      </c>
      <c r="CF6" s="47">
        <f t="shared" si="52"/>
        <v>0</v>
      </c>
      <c r="CG6" s="47">
        <f t="shared" si="52"/>
        <v>0</v>
      </c>
      <c r="CH6" s="55">
        <f>CG6-CF6</f>
        <v>0</v>
      </c>
      <c r="CI6" s="72">
        <f t="shared" ref="CI6" si="53">BW6+CA6+CE6</f>
        <v>41538.461538461539</v>
      </c>
      <c r="CJ6" s="56">
        <f t="shared" ref="CJ6" si="54">BX6+CB6+CF6</f>
        <v>0</v>
      </c>
      <c r="CK6" s="52">
        <f t="shared" ref="CK6" si="55">BY6+CC6+CG6</f>
        <v>0</v>
      </c>
      <c r="CL6" s="56">
        <f>CK6-CI6</f>
        <v>-41538.461538461539</v>
      </c>
      <c r="CM6" s="57">
        <f>CK6-CJ6</f>
        <v>0</v>
      </c>
      <c r="CN6" s="72">
        <f>SUM(BR6,CI6)</f>
        <v>94102.564102564094</v>
      </c>
      <c r="CO6" s="76">
        <f>BS6+CJ6</f>
        <v>52564.102564102563</v>
      </c>
      <c r="CP6" s="59">
        <f>SUM(BT6,CK6)</f>
        <v>0</v>
      </c>
      <c r="CQ6" s="60">
        <f>CP6-CN6</f>
        <v>-94102.564102564094</v>
      </c>
      <c r="CR6" s="61">
        <f>CP6-CO6</f>
        <v>-52564.102564102563</v>
      </c>
      <c r="CS6" s="74"/>
      <c r="CT6" s="75"/>
      <c r="CV6" s="926"/>
      <c r="CX6" s="68">
        <f t="shared" ref="CX6:CZ6" si="56">CX73/1.17</f>
        <v>16666.666666666668</v>
      </c>
      <c r="CY6" s="47">
        <f t="shared" si="56"/>
        <v>16666.666666666668</v>
      </c>
      <c r="CZ6" s="47">
        <f t="shared" si="56"/>
        <v>0</v>
      </c>
      <c r="DA6" s="48">
        <f>CZ6-CY6</f>
        <v>-16666.666666666668</v>
      </c>
      <c r="DB6" s="68">
        <f t="shared" ref="DB6:DD6" si="57">DB73/1.17</f>
        <v>17948.717948717949</v>
      </c>
      <c r="DC6" s="47">
        <f t="shared" si="57"/>
        <v>17948.717948717949</v>
      </c>
      <c r="DD6" s="47">
        <f t="shared" si="57"/>
        <v>0</v>
      </c>
      <c r="DE6" s="48">
        <f>DD6-DC6</f>
        <v>-17948.717948717949</v>
      </c>
      <c r="DF6" s="68">
        <f t="shared" ref="DF6:DH6" si="58">DF73/1.17</f>
        <v>17948.717948717949</v>
      </c>
      <c r="DG6" s="47">
        <f t="shared" si="58"/>
        <v>17948.717948717949</v>
      </c>
      <c r="DH6" s="47">
        <f t="shared" si="58"/>
        <v>0</v>
      </c>
      <c r="DI6" s="166">
        <f>DH6-DG6</f>
        <v>-17948.717948717949</v>
      </c>
      <c r="DJ6" s="72">
        <f t="shared" si="24"/>
        <v>52564.102564102563</v>
      </c>
      <c r="DK6" s="56">
        <f t="shared" si="25"/>
        <v>52564.102564102563</v>
      </c>
      <c r="DL6" s="52">
        <f t="shared" si="26"/>
        <v>0</v>
      </c>
      <c r="DM6" s="52">
        <f>DL6-DJ6</f>
        <v>-52564.102564102563</v>
      </c>
      <c r="DN6" s="54">
        <f>DL6-DK6</f>
        <v>-52564.102564102563</v>
      </c>
      <c r="DO6" s="68">
        <f t="shared" ref="DO6:DQ6" si="59">DO73/1.17</f>
        <v>19316.239316239316</v>
      </c>
      <c r="DP6" s="47">
        <f t="shared" si="59"/>
        <v>0</v>
      </c>
      <c r="DQ6" s="47">
        <f t="shared" si="59"/>
        <v>0</v>
      </c>
      <c r="DR6" s="55">
        <f>DQ6-DP6</f>
        <v>0</v>
      </c>
      <c r="DS6" s="68">
        <f t="shared" ref="DS6:DU6" si="60">DS73/1.17</f>
        <v>13675.213675213676</v>
      </c>
      <c r="DT6" s="47">
        <f t="shared" si="60"/>
        <v>0</v>
      </c>
      <c r="DU6" s="47">
        <f t="shared" si="60"/>
        <v>0</v>
      </c>
      <c r="DV6" s="55">
        <f>DU6-DT6</f>
        <v>0</v>
      </c>
      <c r="DW6" s="68">
        <f t="shared" ref="DW6:DY6" si="61">DW73/1.17</f>
        <v>8547.0085470085469</v>
      </c>
      <c r="DX6" s="47">
        <f t="shared" si="61"/>
        <v>0</v>
      </c>
      <c r="DY6" s="47">
        <f t="shared" si="61"/>
        <v>0</v>
      </c>
      <c r="DZ6" s="55">
        <f>DY6-DX6</f>
        <v>0</v>
      </c>
      <c r="EA6" s="72">
        <f t="shared" si="30"/>
        <v>41538.461538461539</v>
      </c>
      <c r="EB6" s="56">
        <f t="shared" si="31"/>
        <v>0</v>
      </c>
      <c r="EC6" s="52">
        <f t="shared" si="32"/>
        <v>0</v>
      </c>
      <c r="ED6" s="56">
        <f>EC6-EA6</f>
        <v>-41538.461538461539</v>
      </c>
      <c r="EE6" s="57">
        <f>EC6-EB6</f>
        <v>0</v>
      </c>
      <c r="EF6" s="72">
        <f>SUM(DJ6,EA6)</f>
        <v>94102.564102564094</v>
      </c>
      <c r="EG6" s="76">
        <f>DK6+EB6</f>
        <v>52564.102564102563</v>
      </c>
      <c r="EH6" s="59">
        <f>SUM(DL6,EC6)</f>
        <v>0</v>
      </c>
      <c r="EI6" s="60">
        <f>EH6-EF6</f>
        <v>-94102.564102564094</v>
      </c>
      <c r="EJ6" s="61">
        <f>EH6-EG6</f>
        <v>-52564.102564102563</v>
      </c>
      <c r="EK6" s="74"/>
      <c r="EL6" s="75"/>
      <c r="EN6" s="6"/>
      <c r="EP6" s="930"/>
    </row>
    <row r="7" spans="1:146" s="5" customFormat="1" ht="20.100000000000001" customHeight="1">
      <c r="A7" s="66"/>
      <c r="B7" s="67"/>
      <c r="C7" s="242"/>
      <c r="D7" s="829" t="s">
        <v>122</v>
      </c>
      <c r="E7" s="804"/>
      <c r="F7" s="68">
        <f t="shared" si="33"/>
        <v>3299.1452991452993</v>
      </c>
      <c r="G7" s="47">
        <f t="shared" si="33"/>
        <v>0</v>
      </c>
      <c r="H7" s="47">
        <f t="shared" si="33"/>
        <v>0</v>
      </c>
      <c r="I7" s="191">
        <f>H7-G7</f>
        <v>0</v>
      </c>
      <c r="J7" s="68">
        <f t="shared" si="34"/>
        <v>3974.3589743589746</v>
      </c>
      <c r="K7" s="47">
        <f t="shared" si="34"/>
        <v>0</v>
      </c>
      <c r="L7" s="47">
        <f t="shared" si="34"/>
        <v>0</v>
      </c>
      <c r="M7" s="191">
        <f>L7-K7</f>
        <v>0</v>
      </c>
      <c r="N7" s="68">
        <f t="shared" si="35"/>
        <v>3974.3589743589746</v>
      </c>
      <c r="O7" s="47">
        <f t="shared" si="35"/>
        <v>33.230769230769234</v>
      </c>
      <c r="P7" s="47">
        <f t="shared" si="35"/>
        <v>33.230769230769234</v>
      </c>
      <c r="Q7" s="191">
        <f>P7-O7</f>
        <v>0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33.230769230769234</v>
      </c>
      <c r="V7" s="53">
        <f>U7-R7</f>
        <v>-11214.632478632479</v>
      </c>
      <c r="W7" s="820">
        <f t="shared" ref="W7" si="62">U7-S7</f>
        <v>-14667.623931623932</v>
      </c>
      <c r="X7" s="227">
        <f>U7-T7</f>
        <v>0</v>
      </c>
      <c r="Y7" s="68">
        <f t="shared" si="37"/>
        <v>6495.7264957264961</v>
      </c>
      <c r="Z7" s="47">
        <f t="shared" ref="Z7" si="63">Z74/1.17</f>
        <v>221.66581196581197</v>
      </c>
      <c r="AA7" s="47">
        <f t="shared" si="37"/>
        <v>221.66581196581197</v>
      </c>
      <c r="AB7" s="191">
        <f>AA7-Z7</f>
        <v>0</v>
      </c>
      <c r="AC7" s="68">
        <f t="shared" si="39"/>
        <v>7863.2478632478633</v>
      </c>
      <c r="AD7" s="47">
        <f t="shared" ref="AD7" si="64">AD74/1.17</f>
        <v>481.7034188034188</v>
      </c>
      <c r="AE7" s="47">
        <f t="shared" si="39"/>
        <v>481.7034188034188</v>
      </c>
      <c r="AF7" s="142">
        <f>AE7-AD7</f>
        <v>0</v>
      </c>
      <c r="AG7" s="68">
        <f t="shared" si="41"/>
        <v>9213.6752136752148</v>
      </c>
      <c r="AH7" s="47">
        <f t="shared" ref="AH7" si="65">AH74/1.17</f>
        <v>3418.8034188034189</v>
      </c>
      <c r="AI7" s="47">
        <f t="shared" si="41"/>
        <v>754.11196581196589</v>
      </c>
      <c r="AJ7" s="142">
        <f>AI7-AH7</f>
        <v>-2664.6914529914529</v>
      </c>
      <c r="AK7" s="72">
        <f>Y7+AC7+AG7</f>
        <v>23572.649572649574</v>
      </c>
      <c r="AL7" s="146">
        <f>AL74/1.17</f>
        <v>34188.034188034188</v>
      </c>
      <c r="AM7" s="53">
        <f>Z7+AD7+AH7</f>
        <v>4122.1726495726498</v>
      </c>
      <c r="AN7" s="53">
        <f t="shared" si="12"/>
        <v>1457.4811965811966</v>
      </c>
      <c r="AO7" s="802">
        <f>AN7-AK7</f>
        <v>-22115.168376068377</v>
      </c>
      <c r="AP7" s="820">
        <f>AN7-AL7</f>
        <v>-32730.552991452991</v>
      </c>
      <c r="AQ7" s="142">
        <f>AP7-AO7</f>
        <v>-10615.384615384613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1490.7119658119659</v>
      </c>
      <c r="AV7" s="149">
        <f>AU7-AR7</f>
        <v>-33329.800854700858</v>
      </c>
      <c r="AW7" s="820">
        <f t="shared" ref="AW7" si="66">AU7-AS7</f>
        <v>-47398.176923076928</v>
      </c>
      <c r="AX7" s="855">
        <f>AU7-AT7</f>
        <v>-2664.6914529914534</v>
      </c>
      <c r="AY7" s="74"/>
      <c r="AZ7" s="75"/>
      <c r="BA7" s="75"/>
      <c r="BC7" s="6"/>
      <c r="BD7" s="6"/>
      <c r="BF7" s="68">
        <f t="shared" si="44"/>
        <v>5982.9059829059834</v>
      </c>
      <c r="BG7" s="47">
        <f t="shared" si="44"/>
        <v>5982.9059829059834</v>
      </c>
      <c r="BH7" s="47">
        <f t="shared" si="44"/>
        <v>0</v>
      </c>
      <c r="BI7" s="48">
        <f>BH7-BG7</f>
        <v>-5982.9059829059834</v>
      </c>
      <c r="BJ7" s="68">
        <f t="shared" si="45"/>
        <v>7692.3076923076924</v>
      </c>
      <c r="BK7" s="47">
        <f t="shared" si="45"/>
        <v>7692.3076923076924</v>
      </c>
      <c r="BL7" s="47">
        <f t="shared" si="45"/>
        <v>0</v>
      </c>
      <c r="BM7" s="48">
        <f>BL7-BK7</f>
        <v>-7692.3076923076924</v>
      </c>
      <c r="BN7" s="68">
        <f t="shared" si="46"/>
        <v>7606.8376068376074</v>
      </c>
      <c r="BO7" s="47">
        <f t="shared" si="46"/>
        <v>7692.3076923076924</v>
      </c>
      <c r="BP7" s="47">
        <f t="shared" si="46"/>
        <v>0</v>
      </c>
      <c r="BQ7" s="166">
        <f>BP7-BO7</f>
        <v>-7692.3076923076924</v>
      </c>
      <c r="BR7" s="72">
        <f t="shared" ref="BR7" si="67">BF7+BJ7+BN7</f>
        <v>21282.051282051281</v>
      </c>
      <c r="BS7" s="56">
        <f t="shared" ref="BS7" si="68">BG7+BK7+BO7</f>
        <v>21367.521367521367</v>
      </c>
      <c r="BT7" s="52">
        <f t="shared" ref="BT7" si="69">BH7+BL7+BP7</f>
        <v>0</v>
      </c>
      <c r="BU7" s="52">
        <f>BT7-BR7</f>
        <v>-21282.051282051281</v>
      </c>
      <c r="BV7" s="54">
        <f>BT7-BS7</f>
        <v>-21367.521367521367</v>
      </c>
      <c r="BW7" s="68">
        <f t="shared" si="50"/>
        <v>7692.3076923076924</v>
      </c>
      <c r="BX7" s="47">
        <f t="shared" si="50"/>
        <v>0</v>
      </c>
      <c r="BY7" s="47">
        <f t="shared" si="50"/>
        <v>0</v>
      </c>
      <c r="BZ7" s="55">
        <f>BY7-BX7</f>
        <v>0</v>
      </c>
      <c r="CA7" s="68">
        <f t="shared" si="51"/>
        <v>5982.9059829059834</v>
      </c>
      <c r="CB7" s="47">
        <f t="shared" si="51"/>
        <v>0</v>
      </c>
      <c r="CC7" s="47">
        <f t="shared" si="51"/>
        <v>0</v>
      </c>
      <c r="CD7" s="55">
        <f>CC7-CB7</f>
        <v>0</v>
      </c>
      <c r="CE7" s="68">
        <f t="shared" si="52"/>
        <v>3760.6837606837607</v>
      </c>
      <c r="CF7" s="47">
        <f t="shared" si="52"/>
        <v>0</v>
      </c>
      <c r="CG7" s="47">
        <f t="shared" si="52"/>
        <v>0</v>
      </c>
      <c r="CH7" s="55">
        <f>CG7-CF7</f>
        <v>0</v>
      </c>
      <c r="CI7" s="72">
        <f t="shared" ref="CI7" si="70">BW7+CA7+CE7</f>
        <v>17435.897435897437</v>
      </c>
      <c r="CJ7" s="56">
        <f t="shared" ref="CJ7" si="71">BX7+CB7+CF7</f>
        <v>0</v>
      </c>
      <c r="CK7" s="52">
        <f t="shared" ref="CK7" si="72">BY7+CC7+CG7</f>
        <v>0</v>
      </c>
      <c r="CL7" s="56">
        <f>CK7-CI7</f>
        <v>-17435.897435897437</v>
      </c>
      <c r="CM7" s="57">
        <f>CK7-CJ7</f>
        <v>0</v>
      </c>
      <c r="CN7" s="72">
        <f>SUM(BR7,CI7)</f>
        <v>38717.948717948719</v>
      </c>
      <c r="CO7" s="76">
        <f>BS7+CJ7</f>
        <v>21367.521367521367</v>
      </c>
      <c r="CP7" s="59">
        <f>SUM(BT7,CK7)</f>
        <v>0</v>
      </c>
      <c r="CQ7" s="60">
        <f>CP7-CN7</f>
        <v>-38717.948717948719</v>
      </c>
      <c r="CR7" s="61">
        <f>CP7-CO7</f>
        <v>-21367.521367521367</v>
      </c>
      <c r="CS7" s="74"/>
      <c r="CT7" s="75"/>
      <c r="CV7" s="926"/>
      <c r="CX7" s="68">
        <f t="shared" ref="CX7:CZ7" si="73">CX74/1.17</f>
        <v>5982.9059829059834</v>
      </c>
      <c r="CY7" s="47">
        <f t="shared" si="73"/>
        <v>5982.9059829059834</v>
      </c>
      <c r="CZ7" s="47">
        <f t="shared" si="73"/>
        <v>0</v>
      </c>
      <c r="DA7" s="48">
        <f>CZ7-CY7</f>
        <v>-5982.9059829059834</v>
      </c>
      <c r="DB7" s="68">
        <f t="shared" ref="DB7:DD7" si="74">DB74/1.17</f>
        <v>7692.3076923076924</v>
      </c>
      <c r="DC7" s="47">
        <f t="shared" si="74"/>
        <v>7692.3076923076924</v>
      </c>
      <c r="DD7" s="47">
        <f t="shared" si="74"/>
        <v>0</v>
      </c>
      <c r="DE7" s="48">
        <f>DD7-DC7</f>
        <v>-7692.3076923076924</v>
      </c>
      <c r="DF7" s="68">
        <f t="shared" ref="DF7:DH7" si="75">DF74/1.17</f>
        <v>7606.8376068376074</v>
      </c>
      <c r="DG7" s="47">
        <f t="shared" si="75"/>
        <v>7692.3076923076924</v>
      </c>
      <c r="DH7" s="47">
        <f t="shared" si="75"/>
        <v>0</v>
      </c>
      <c r="DI7" s="166">
        <f>DH7-DG7</f>
        <v>-7692.3076923076924</v>
      </c>
      <c r="DJ7" s="72">
        <f t="shared" si="24"/>
        <v>21282.051282051281</v>
      </c>
      <c r="DK7" s="56">
        <f t="shared" si="25"/>
        <v>21367.521367521367</v>
      </c>
      <c r="DL7" s="52">
        <f t="shared" si="26"/>
        <v>0</v>
      </c>
      <c r="DM7" s="52">
        <f>DL7-DJ7</f>
        <v>-21282.051282051281</v>
      </c>
      <c r="DN7" s="54">
        <f>DL7-DK7</f>
        <v>-21367.521367521367</v>
      </c>
      <c r="DO7" s="68">
        <f t="shared" ref="DO7:DQ7" si="76">DO74/1.17</f>
        <v>7692.3076923076924</v>
      </c>
      <c r="DP7" s="47">
        <f t="shared" si="76"/>
        <v>0</v>
      </c>
      <c r="DQ7" s="47">
        <f t="shared" si="76"/>
        <v>0</v>
      </c>
      <c r="DR7" s="55">
        <f>DQ7-DP7</f>
        <v>0</v>
      </c>
      <c r="DS7" s="68">
        <f t="shared" ref="DS7:DU7" si="77">DS74/1.17</f>
        <v>5982.9059829059834</v>
      </c>
      <c r="DT7" s="47">
        <f t="shared" si="77"/>
        <v>0</v>
      </c>
      <c r="DU7" s="47">
        <f t="shared" si="77"/>
        <v>0</v>
      </c>
      <c r="DV7" s="55">
        <f>DU7-DT7</f>
        <v>0</v>
      </c>
      <c r="DW7" s="68">
        <f t="shared" ref="DW7:DY7" si="78">DW74/1.17</f>
        <v>3760.6837606837607</v>
      </c>
      <c r="DX7" s="47">
        <f t="shared" si="78"/>
        <v>0</v>
      </c>
      <c r="DY7" s="47">
        <f t="shared" si="78"/>
        <v>0</v>
      </c>
      <c r="DZ7" s="55">
        <f>DY7-DX7</f>
        <v>0</v>
      </c>
      <c r="EA7" s="72">
        <f t="shared" si="30"/>
        <v>17435.897435897437</v>
      </c>
      <c r="EB7" s="56">
        <f t="shared" si="31"/>
        <v>0</v>
      </c>
      <c r="EC7" s="52">
        <f t="shared" si="32"/>
        <v>0</v>
      </c>
      <c r="ED7" s="56">
        <f>EC7-EA7</f>
        <v>-17435.897435897437</v>
      </c>
      <c r="EE7" s="57">
        <f>EC7-EB7</f>
        <v>0</v>
      </c>
      <c r="EF7" s="72">
        <f>SUM(DJ7,EA7)</f>
        <v>38717.948717948719</v>
      </c>
      <c r="EG7" s="76">
        <f>DK7+EB7</f>
        <v>21367.521367521367</v>
      </c>
      <c r="EH7" s="59">
        <f>SUM(DL7,EC7)</f>
        <v>0</v>
      </c>
      <c r="EI7" s="60">
        <f>EH7-EF7</f>
        <v>-38717.948717948719</v>
      </c>
      <c r="EJ7" s="61">
        <f>EH7-EG7</f>
        <v>-21367.521367521367</v>
      </c>
      <c r="EK7" s="74"/>
      <c r="EL7" s="75"/>
      <c r="EN7" s="6"/>
      <c r="EP7" s="930"/>
    </row>
    <row r="8" spans="1:146" s="5" customFormat="1" ht="20.100000000000001" customHeight="1">
      <c r="A8" s="66"/>
      <c r="B8" s="67"/>
      <c r="C8" s="998" t="s">
        <v>54</v>
      </c>
      <c r="D8" s="999"/>
      <c r="E8" s="834"/>
      <c r="F8" s="852">
        <f t="shared" si="33"/>
        <v>54529.914529914531</v>
      </c>
      <c r="G8" s="129">
        <f t="shared" si="33"/>
        <v>72900.450427350428</v>
      </c>
      <c r="H8" s="129">
        <f t="shared" si="33"/>
        <v>72900.450427350428</v>
      </c>
      <c r="I8" s="48">
        <f>H8-G8</f>
        <v>0</v>
      </c>
      <c r="J8" s="852">
        <f t="shared" si="34"/>
        <v>60683.760683760687</v>
      </c>
      <c r="K8" s="129">
        <f t="shared" si="34"/>
        <v>72888.410974358994</v>
      </c>
      <c r="L8" s="129">
        <f t="shared" si="34"/>
        <v>72888.410974358994</v>
      </c>
      <c r="M8" s="48">
        <f>L8-K8</f>
        <v>0</v>
      </c>
      <c r="N8" s="852">
        <f t="shared" si="35"/>
        <v>60683.760683760687</v>
      </c>
      <c r="O8" s="129">
        <f t="shared" si="35"/>
        <v>71451.86028205129</v>
      </c>
      <c r="P8" s="129">
        <f t="shared" si="35"/>
        <v>71451.86028205129</v>
      </c>
      <c r="Q8" s="48">
        <f>P8-O8</f>
        <v>0</v>
      </c>
      <c r="R8" s="69">
        <f>F8+J8+N8</f>
        <v>175897.43589743591</v>
      </c>
      <c r="S8" s="70">
        <f>S75/1.17</f>
        <v>191025.64102564103</v>
      </c>
      <c r="T8" s="52">
        <f>H8+K8+O8</f>
        <v>217240.72168376073</v>
      </c>
      <c r="U8" s="52">
        <f>H8+L8+P8</f>
        <v>217240.72168376073</v>
      </c>
      <c r="V8" s="52">
        <f>U8-R8</f>
        <v>41343.285786324821</v>
      </c>
      <c r="W8" s="71">
        <f t="shared" ref="W8" si="79">U8-S8</f>
        <v>26215.080658119696</v>
      </c>
      <c r="X8" s="853">
        <f>U8-T8</f>
        <v>0</v>
      </c>
      <c r="Y8" s="852">
        <f t="shared" si="37"/>
        <v>60683.760683760687</v>
      </c>
      <c r="Z8" s="129">
        <f t="shared" ref="Z8" si="80">Z75/1.17</f>
        <v>86652.401641025644</v>
      </c>
      <c r="AA8" s="129">
        <f t="shared" si="37"/>
        <v>86652.401641025644</v>
      </c>
      <c r="AB8" s="48">
        <f>AA8-Z8</f>
        <v>0</v>
      </c>
      <c r="AC8" s="852">
        <f t="shared" si="39"/>
        <v>66752.13675213675</v>
      </c>
      <c r="AD8" s="129">
        <f t="shared" ref="AD8" si="81">AD75/1.17</f>
        <v>72981.156777777767</v>
      </c>
      <c r="AE8" s="129">
        <f t="shared" si="39"/>
        <v>72981.156777777767</v>
      </c>
      <c r="AF8" s="55">
        <f>AE8-AD8</f>
        <v>0</v>
      </c>
      <c r="AG8" s="852">
        <f t="shared" si="41"/>
        <v>72820.512820512828</v>
      </c>
      <c r="AH8" s="129">
        <f t="shared" ref="AH8" si="82">AH75/1.17</f>
        <v>68376.068376068375</v>
      </c>
      <c r="AI8" s="129">
        <f t="shared" si="41"/>
        <v>73935.713478632475</v>
      </c>
      <c r="AJ8" s="55">
        <f>AI8-AH8</f>
        <v>5559.6451025640999</v>
      </c>
      <c r="AK8" s="69">
        <f>Y8+AC8+AG8</f>
        <v>200256.41025641025</v>
      </c>
      <c r="AL8" s="70">
        <f>AL75/1.17</f>
        <v>208205.12820512822</v>
      </c>
      <c r="AM8" s="52">
        <f>Z8+AD8+AH8</f>
        <v>228009.62679487179</v>
      </c>
      <c r="AN8" s="52">
        <f t="shared" si="12"/>
        <v>233569.27189743589</v>
      </c>
      <c r="AO8" s="56">
        <f>AN8-AK8</f>
        <v>33312.861641025636</v>
      </c>
      <c r="AP8" s="71">
        <f>AN8-AL8</f>
        <v>25364.143692307669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5">
        <f>T8+AM8</f>
        <v>445250.34847863251</v>
      </c>
      <c r="AU8" s="59">
        <f>SUM(U8,AN8)</f>
        <v>450809.99358119664</v>
      </c>
      <c r="AV8" s="60">
        <f>AU8-AR8</f>
        <v>74656.147427350515</v>
      </c>
      <c r="AW8" s="71">
        <f t="shared" ref="AW8" si="83">AU8-AS8</f>
        <v>51579.224350427394</v>
      </c>
      <c r="AX8" s="854">
        <f>AU8-AT8</f>
        <v>5559.645102564129</v>
      </c>
      <c r="AY8" s="74"/>
      <c r="AZ8" s="75"/>
      <c r="BA8" s="75"/>
      <c r="BC8" s="6"/>
      <c r="BD8" s="6"/>
      <c r="BF8" s="68">
        <f t="shared" si="44"/>
        <v>74017.094017094016</v>
      </c>
      <c r="BG8" s="47">
        <f t="shared" si="44"/>
        <v>74017.094017094016</v>
      </c>
      <c r="BH8" s="47">
        <f t="shared" si="44"/>
        <v>0</v>
      </c>
      <c r="BI8" s="48">
        <f>BH8-BG8</f>
        <v>-74017.094017094016</v>
      </c>
      <c r="BJ8" s="68">
        <f t="shared" si="45"/>
        <v>79487.179487179499</v>
      </c>
      <c r="BK8" s="47">
        <f t="shared" si="45"/>
        <v>79487.179487179499</v>
      </c>
      <c r="BL8" s="47">
        <f t="shared" si="45"/>
        <v>0</v>
      </c>
      <c r="BM8" s="48">
        <f>BL8-BK8</f>
        <v>-79487.179487179499</v>
      </c>
      <c r="BN8" s="68">
        <f t="shared" si="46"/>
        <v>72649.572649572656</v>
      </c>
      <c r="BO8" s="47">
        <f t="shared" si="46"/>
        <v>72649.572649572656</v>
      </c>
      <c r="BP8" s="47">
        <f t="shared" si="46"/>
        <v>0</v>
      </c>
      <c r="BQ8" s="166">
        <f>BP8-BO8</f>
        <v>-72649.572649572656</v>
      </c>
      <c r="BR8" s="72">
        <f t="shared" ref="BR8" si="84">BF8+BJ8+BN8</f>
        <v>226153.84615384616</v>
      </c>
      <c r="BS8" s="56">
        <f t="shared" ref="BS8" si="85">BG8+BK8+BO8</f>
        <v>226153.84615384616</v>
      </c>
      <c r="BT8" s="52">
        <f t="shared" ref="BT8" si="86">BH8+BL8+BP8</f>
        <v>0</v>
      </c>
      <c r="BU8" s="52">
        <f>BT8-BR8</f>
        <v>-226153.84615384616</v>
      </c>
      <c r="BV8" s="54">
        <f>BT8-BS8</f>
        <v>-226153.84615384616</v>
      </c>
      <c r="BW8" s="68">
        <f t="shared" si="50"/>
        <v>73846.153846153844</v>
      </c>
      <c r="BX8" s="47">
        <f t="shared" si="50"/>
        <v>0</v>
      </c>
      <c r="BY8" s="47">
        <f t="shared" si="50"/>
        <v>0</v>
      </c>
      <c r="BZ8" s="55">
        <f>BY8-BX8</f>
        <v>0</v>
      </c>
      <c r="CA8" s="68">
        <f t="shared" si="51"/>
        <v>50683.760683760687</v>
      </c>
      <c r="CB8" s="47">
        <f t="shared" si="51"/>
        <v>0</v>
      </c>
      <c r="CC8" s="47">
        <f t="shared" si="51"/>
        <v>0</v>
      </c>
      <c r="CD8" s="55">
        <f>CC8-CB8</f>
        <v>0</v>
      </c>
      <c r="CE8" s="68">
        <f t="shared" si="52"/>
        <v>31880.341880341883</v>
      </c>
      <c r="CF8" s="47">
        <f t="shared" si="52"/>
        <v>0</v>
      </c>
      <c r="CG8" s="47">
        <f t="shared" si="52"/>
        <v>0</v>
      </c>
      <c r="CH8" s="55">
        <f>CG8-CF8</f>
        <v>0</v>
      </c>
      <c r="CI8" s="127">
        <f t="shared" ref="CI8" si="87">BW8+CA8+CE8</f>
        <v>156410.25641025641</v>
      </c>
      <c r="CJ8" s="56">
        <f t="shared" ref="CJ8" si="88">BX8+CB8+CF8</f>
        <v>0</v>
      </c>
      <c r="CK8" s="52">
        <f t="shared" ref="CK8" si="89">BY8+CC8+CG8</f>
        <v>0</v>
      </c>
      <c r="CL8" s="56">
        <f>CK8-CI8</f>
        <v>-156410.25641025641</v>
      </c>
      <c r="CM8" s="57">
        <f>CK8-CJ8</f>
        <v>0</v>
      </c>
      <c r="CN8" s="72">
        <f>SUM(BR8,CI8)</f>
        <v>382564.10256410256</v>
      </c>
      <c r="CO8" s="76">
        <f>BS8+CJ8</f>
        <v>226153.84615384616</v>
      </c>
      <c r="CP8" s="59">
        <f>SUM(BT8,CK8)</f>
        <v>0</v>
      </c>
      <c r="CQ8" s="60">
        <f>CP8-CN8</f>
        <v>-382564.10256410256</v>
      </c>
      <c r="CR8" s="61">
        <f>CP8-CO8</f>
        <v>-226153.84615384616</v>
      </c>
      <c r="CS8" s="74"/>
      <c r="CT8" s="75"/>
      <c r="CV8" s="926"/>
      <c r="CX8" s="68">
        <f t="shared" ref="CX8:CZ8" si="90">CX75/1.17</f>
        <v>74017.094017094016</v>
      </c>
      <c r="CY8" s="47">
        <f t="shared" si="90"/>
        <v>74017.094017094016</v>
      </c>
      <c r="CZ8" s="47">
        <f t="shared" si="90"/>
        <v>0</v>
      </c>
      <c r="DA8" s="48">
        <f>CZ8-CY8</f>
        <v>-74017.094017094016</v>
      </c>
      <c r="DB8" s="68">
        <f t="shared" ref="DB8:DD8" si="91">DB75/1.17</f>
        <v>79487.179487179499</v>
      </c>
      <c r="DC8" s="47">
        <f t="shared" si="91"/>
        <v>79487.179487179499</v>
      </c>
      <c r="DD8" s="47">
        <f t="shared" si="91"/>
        <v>0</v>
      </c>
      <c r="DE8" s="48">
        <f>DD8-DC8</f>
        <v>-79487.179487179499</v>
      </c>
      <c r="DF8" s="68">
        <f t="shared" ref="DF8:DH8" si="92">DF75/1.17</f>
        <v>72649.572649572656</v>
      </c>
      <c r="DG8" s="47">
        <f t="shared" si="92"/>
        <v>72649.572649572656</v>
      </c>
      <c r="DH8" s="47">
        <f t="shared" si="92"/>
        <v>0</v>
      </c>
      <c r="DI8" s="166">
        <f>DH8-DG8</f>
        <v>-72649.572649572656</v>
      </c>
      <c r="DJ8" s="72">
        <f t="shared" si="24"/>
        <v>226153.84615384616</v>
      </c>
      <c r="DK8" s="56">
        <f t="shared" si="25"/>
        <v>226153.84615384616</v>
      </c>
      <c r="DL8" s="52">
        <f t="shared" si="26"/>
        <v>0</v>
      </c>
      <c r="DM8" s="52">
        <f>DL8-DJ8</f>
        <v>-226153.84615384616</v>
      </c>
      <c r="DN8" s="54">
        <f>DL8-DK8</f>
        <v>-226153.84615384616</v>
      </c>
      <c r="DO8" s="68">
        <f t="shared" ref="DO8:DQ8" si="93">DO75/1.17</f>
        <v>73846.153846153844</v>
      </c>
      <c r="DP8" s="47">
        <f t="shared" si="93"/>
        <v>0</v>
      </c>
      <c r="DQ8" s="47">
        <f t="shared" si="93"/>
        <v>0</v>
      </c>
      <c r="DR8" s="55">
        <f>DQ8-DP8</f>
        <v>0</v>
      </c>
      <c r="DS8" s="68">
        <f t="shared" ref="DS8:DU8" si="94">DS75/1.17</f>
        <v>50683.760683760687</v>
      </c>
      <c r="DT8" s="47">
        <f t="shared" si="94"/>
        <v>0</v>
      </c>
      <c r="DU8" s="47">
        <f t="shared" si="94"/>
        <v>0</v>
      </c>
      <c r="DV8" s="55">
        <f>DU8-DT8</f>
        <v>0</v>
      </c>
      <c r="DW8" s="68">
        <f t="shared" ref="DW8:DY8" si="95">DW75/1.17</f>
        <v>31880.341880341883</v>
      </c>
      <c r="DX8" s="47">
        <f t="shared" si="95"/>
        <v>0</v>
      </c>
      <c r="DY8" s="47">
        <f t="shared" si="95"/>
        <v>0</v>
      </c>
      <c r="DZ8" s="55">
        <f>DY8-DX8</f>
        <v>0</v>
      </c>
      <c r="EA8" s="127">
        <f t="shared" si="30"/>
        <v>156410.25641025641</v>
      </c>
      <c r="EB8" s="56">
        <f t="shared" si="31"/>
        <v>0</v>
      </c>
      <c r="EC8" s="52">
        <f t="shared" si="32"/>
        <v>0</v>
      </c>
      <c r="ED8" s="56">
        <f>EC8-EA8</f>
        <v>-156410.25641025641</v>
      </c>
      <c r="EE8" s="57">
        <f>EC8-EB8</f>
        <v>0</v>
      </c>
      <c r="EF8" s="72">
        <f>SUM(DJ8,EA8)</f>
        <v>382564.10256410256</v>
      </c>
      <c r="EG8" s="76">
        <f>DK8+EB8</f>
        <v>226153.84615384616</v>
      </c>
      <c r="EH8" s="59">
        <f>SUM(DL8,EC8)</f>
        <v>0</v>
      </c>
      <c r="EI8" s="60">
        <f>EH8-EF8</f>
        <v>-382564.10256410256</v>
      </c>
      <c r="EJ8" s="61">
        <f>EH8-EG8</f>
        <v>-226153.84615384616</v>
      </c>
      <c r="EK8" s="74"/>
      <c r="EL8" s="75"/>
      <c r="EN8" s="6"/>
      <c r="EP8" s="930"/>
    </row>
    <row r="9" spans="1:146" s="98" customFormat="1" ht="20.100000000000001" customHeight="1">
      <c r="A9" s="77"/>
      <c r="B9" s="77"/>
      <c r="C9" s="16"/>
      <c r="D9" s="830"/>
      <c r="E9" s="835"/>
      <c r="F9" s="78"/>
      <c r="G9" s="79"/>
      <c r="H9" s="79"/>
      <c r="I9" s="80">
        <f>H10/G10</f>
        <v>1</v>
      </c>
      <c r="J9" s="78"/>
      <c r="K9" s="79"/>
      <c r="L9" s="79"/>
      <c r="M9" s="80">
        <f>L10/K10</f>
        <v>1</v>
      </c>
      <c r="N9" s="78"/>
      <c r="O9" s="79"/>
      <c r="P9" s="79"/>
      <c r="Q9" s="80">
        <f>P10/O10</f>
        <v>1</v>
      </c>
      <c r="R9" s="82"/>
      <c r="S9" s="83"/>
      <c r="T9" s="84"/>
      <c r="U9" s="84"/>
      <c r="V9" s="85">
        <f>U10/R10</f>
        <v>1.2519854079947577</v>
      </c>
      <c r="W9" s="86">
        <f>U10/S10</f>
        <v>1.1621227083941608</v>
      </c>
      <c r="X9" s="87">
        <f>U10/T10</f>
        <v>1</v>
      </c>
      <c r="Y9" s="78"/>
      <c r="Z9" s="79"/>
      <c r="AA9" s="79"/>
      <c r="AB9" s="80">
        <f>AA10/Z10</f>
        <v>1</v>
      </c>
      <c r="AC9" s="78"/>
      <c r="AD9" s="81"/>
      <c r="AE9" s="79"/>
      <c r="AF9" s="89">
        <f>AE10/AD10</f>
        <v>1</v>
      </c>
      <c r="AG9" s="78"/>
      <c r="AH9" s="81"/>
      <c r="AI9" s="79"/>
      <c r="AJ9" s="89">
        <f>AI10/AH10</f>
        <v>1.0472335281321183</v>
      </c>
      <c r="AK9" s="82"/>
      <c r="AL9" s="83"/>
      <c r="AM9" s="84"/>
      <c r="AN9" s="84"/>
      <c r="AO9" s="90">
        <f>AN10/AK10</f>
        <v>1.1399293857087676</v>
      </c>
      <c r="AP9" s="86">
        <f>AN10/AL10</f>
        <v>1.1004016329604771</v>
      </c>
      <c r="AQ9" s="91">
        <f>AN10/AM10</f>
        <v>1.0142521651538341</v>
      </c>
      <c r="AR9" s="92"/>
      <c r="AS9" s="83"/>
      <c r="AT9" s="93"/>
      <c r="AU9" s="93"/>
      <c r="AV9" s="94">
        <f>AU10/AR10</f>
        <v>1.1925116397088968</v>
      </c>
      <c r="AW9" s="86">
        <f>AU10/AS10</f>
        <v>1.1299673229409479</v>
      </c>
      <c r="AX9" s="95">
        <f>AU10/AT10</f>
        <v>1.0071803851341454</v>
      </c>
      <c r="AY9" s="96"/>
      <c r="AZ9" s="97"/>
      <c r="BA9" s="97"/>
      <c r="BF9" s="78"/>
      <c r="BG9" s="79"/>
      <c r="BH9" s="79"/>
      <c r="BI9" s="80">
        <f>BH10/BG10</f>
        <v>0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9"/>
      <c r="BT9" s="84"/>
      <c r="BU9" s="85">
        <f>BT10/BR10</f>
        <v>0</v>
      </c>
      <c r="BV9" s="87">
        <f>BT10/BS10</f>
        <v>0</v>
      </c>
      <c r="BW9" s="78"/>
      <c r="BX9" s="81"/>
      <c r="BY9" s="79"/>
      <c r="BZ9" s="88" t="e">
        <f>BY10/BX10</f>
        <v>#DIV/0!</v>
      </c>
      <c r="CA9" s="78"/>
      <c r="CB9" s="81"/>
      <c r="CC9" s="79"/>
      <c r="CD9" s="89" t="e">
        <f>CC10/CB10</f>
        <v>#DIV/0!</v>
      </c>
      <c r="CE9" s="78"/>
      <c r="CF9" s="81"/>
      <c r="CG9" s="79"/>
      <c r="CH9" s="89" t="e">
        <f>CG10/CF10</f>
        <v>#DIV/0!</v>
      </c>
      <c r="CI9" s="82"/>
      <c r="CJ9" s="99"/>
      <c r="CK9" s="84"/>
      <c r="CL9" s="90">
        <f>CK10/CI10</f>
        <v>0</v>
      </c>
      <c r="CM9" s="91" t="e">
        <f>CK10/CJ10</f>
        <v>#DIV/0!</v>
      </c>
      <c r="CN9" s="92"/>
      <c r="CO9" s="102"/>
      <c r="CP9" s="93"/>
      <c r="CQ9" s="94">
        <f>CP10/CN10</f>
        <v>0</v>
      </c>
      <c r="CR9" s="95">
        <f>CP10/CO10</f>
        <v>0</v>
      </c>
      <c r="CS9" s="96"/>
      <c r="CT9" s="97"/>
      <c r="CV9" s="928"/>
      <c r="CX9" s="78"/>
      <c r="CY9" s="79"/>
      <c r="CZ9" s="79"/>
      <c r="DA9" s="80">
        <f>CZ10/CY10</f>
        <v>0</v>
      </c>
      <c r="DB9" s="78"/>
      <c r="DC9" s="79"/>
      <c r="DD9" s="79"/>
      <c r="DE9" s="80">
        <f>DD10/DC10</f>
        <v>0</v>
      </c>
      <c r="DF9" s="78"/>
      <c r="DG9" s="81"/>
      <c r="DH9" s="79"/>
      <c r="DI9" s="80">
        <f>DH10/DG10</f>
        <v>0</v>
      </c>
      <c r="DJ9" s="82"/>
      <c r="DK9" s="99"/>
      <c r="DL9" s="84"/>
      <c r="DM9" s="85">
        <f>DL10/DJ10</f>
        <v>0</v>
      </c>
      <c r="DN9" s="87">
        <f>DL10/DK10</f>
        <v>0</v>
      </c>
      <c r="DO9" s="78"/>
      <c r="DP9" s="81"/>
      <c r="DQ9" s="79"/>
      <c r="DR9" s="88" t="e">
        <f>DQ10/DP10</f>
        <v>#DIV/0!</v>
      </c>
      <c r="DS9" s="78"/>
      <c r="DT9" s="81"/>
      <c r="DU9" s="79"/>
      <c r="DV9" s="89" t="e">
        <f>DU10/DT10</f>
        <v>#DIV/0!</v>
      </c>
      <c r="DW9" s="78"/>
      <c r="DX9" s="81"/>
      <c r="DY9" s="79"/>
      <c r="DZ9" s="89" t="e">
        <f>DY10/DX10</f>
        <v>#DIV/0!</v>
      </c>
      <c r="EA9" s="82"/>
      <c r="EB9" s="99"/>
      <c r="EC9" s="84"/>
      <c r="ED9" s="90">
        <f>EC10/EA10</f>
        <v>0</v>
      </c>
      <c r="EE9" s="91" t="e">
        <f>EC10/EB10</f>
        <v>#DIV/0!</v>
      </c>
      <c r="EF9" s="92"/>
      <c r="EG9" s="102"/>
      <c r="EH9" s="93"/>
      <c r="EI9" s="94">
        <f>EH10/EF10</f>
        <v>0</v>
      </c>
      <c r="EJ9" s="95">
        <f>EH10/EG10</f>
        <v>0</v>
      </c>
      <c r="EK9" s="96"/>
      <c r="EL9" s="97"/>
      <c r="EP9" s="931"/>
    </row>
    <row r="10" spans="1:146" s="98" customFormat="1" ht="20.100000000000001" customHeight="1">
      <c r="A10" s="103"/>
      <c r="B10" s="104" t="s">
        <v>12</v>
      </c>
      <c r="C10" s="105"/>
      <c r="D10" s="105"/>
      <c r="E10" s="106"/>
      <c r="F10" s="107">
        <f>F77/1.17</f>
        <v>60512.820512820515</v>
      </c>
      <c r="G10" s="108">
        <f t="shared" ref="G10" si="96">G77/1.17</f>
        <v>88170.535897435911</v>
      </c>
      <c r="H10" s="108">
        <f>H77/1.17</f>
        <v>88170.535897435911</v>
      </c>
      <c r="I10" s="109">
        <f>H10-G10</f>
        <v>0</v>
      </c>
      <c r="J10" s="107">
        <f t="shared" ref="J10:L12" si="97">J77/1.17</f>
        <v>67264.957264957266</v>
      </c>
      <c r="K10" s="108">
        <f t="shared" ref="K10" si="98">K77/1.17</f>
        <v>78683.979794871819</v>
      </c>
      <c r="L10" s="108">
        <f t="shared" si="97"/>
        <v>78683.979794871819</v>
      </c>
      <c r="M10" s="109">
        <f>L10-K10</f>
        <v>0</v>
      </c>
      <c r="N10" s="107">
        <f t="shared" ref="N10:P12" si="99">N77/1.17</f>
        <v>67863.247863247874</v>
      </c>
      <c r="O10" s="108">
        <f t="shared" ref="O10" si="100">O77/1.17</f>
        <v>78085.193615384618</v>
      </c>
      <c r="P10" s="108">
        <f t="shared" si="99"/>
        <v>78085.193615384618</v>
      </c>
      <c r="Q10" s="109">
        <f>P10-O10</f>
        <v>0</v>
      </c>
      <c r="R10" s="111">
        <f>F10+J10+N10</f>
        <v>195641.02564102566</v>
      </c>
      <c r="S10" s="112">
        <f>S77/1.17</f>
        <v>210769.23076923078</v>
      </c>
      <c r="T10" s="113">
        <f>H10+K10+O10</f>
        <v>244939.70930769236</v>
      </c>
      <c r="U10" s="114">
        <f t="shared" ref="U10:U12" si="101">H10+L10+P10</f>
        <v>244939.70930769236</v>
      </c>
      <c r="V10" s="115">
        <f>U10-R10</f>
        <v>49298.683666666708</v>
      </c>
      <c r="W10" s="116">
        <f t="shared" ref="W10:W29" si="102">U10-S10</f>
        <v>34170.478538461583</v>
      </c>
      <c r="X10" s="109">
        <f>U10-T10</f>
        <v>0</v>
      </c>
      <c r="Y10" s="107">
        <f t="shared" ref="Y10:AA12" si="103">Y77/1.17</f>
        <v>67863.247863247874</v>
      </c>
      <c r="Z10" s="108">
        <f t="shared" ref="Z10" si="104">Z77/1.17</f>
        <v>94556.86324786325</v>
      </c>
      <c r="AA10" s="108">
        <f t="shared" si="103"/>
        <v>94556.86324786325</v>
      </c>
      <c r="AB10" s="109">
        <f>AA10-Z10</f>
        <v>0</v>
      </c>
      <c r="AC10" s="107">
        <f t="shared" ref="AC10:AE12" si="105">AC77/1.17</f>
        <v>73931.623931623937</v>
      </c>
      <c r="AD10" s="110">
        <f t="shared" ref="AD10" si="106">AD77/1.17</f>
        <v>79101.781358974345</v>
      </c>
      <c r="AE10" s="108">
        <f t="shared" si="105"/>
        <v>79101.781358974345</v>
      </c>
      <c r="AF10" s="117">
        <f>AE10-AD10</f>
        <v>0</v>
      </c>
      <c r="AG10" s="107">
        <f t="shared" ref="AG10:AI12" si="107">AG77/1.17</f>
        <v>79487.179487179499</v>
      </c>
      <c r="AH10" s="110">
        <f t="shared" ref="AH10" si="108">AH77/1.17</f>
        <v>75042.735042735047</v>
      </c>
      <c r="AI10" s="108">
        <f t="shared" si="107"/>
        <v>78587.268179487175</v>
      </c>
      <c r="AJ10" s="117">
        <f>AI10-AH10</f>
        <v>3544.5331367521285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109">AA10+AE10+AI10</f>
        <v>252245.91278632477</v>
      </c>
      <c r="AO10" s="118">
        <f>AN10-AK10</f>
        <v>30963.86150427346</v>
      </c>
      <c r="AP10" s="116">
        <f>AN10-AL10</f>
        <v>23015.143555555522</v>
      </c>
      <c r="AQ10" s="109">
        <f>AN10-AM10</f>
        <v>3544.5331367521139</v>
      </c>
      <c r="AR10" s="119">
        <f>SUM(R10,AK10)</f>
        <v>416923.07692307699</v>
      </c>
      <c r="AS10" s="112">
        <f>AS77/1.17</f>
        <v>440000</v>
      </c>
      <c r="AT10" s="120">
        <f>T10+AM10</f>
        <v>493641.08895726502</v>
      </c>
      <c r="AU10" s="120">
        <f>SUM(U10,AN10)</f>
        <v>497185.6220940171</v>
      </c>
      <c r="AV10" s="121">
        <f>AU10-AR10</f>
        <v>80262.54517094011</v>
      </c>
      <c r="AW10" s="116">
        <f t="shared" ref="AW10:AW29" si="110">AU10-AS10</f>
        <v>57185.622094017104</v>
      </c>
      <c r="AX10" s="122">
        <f>AU10-AT10</f>
        <v>3544.5331367520848</v>
      </c>
      <c r="AY10" s="96">
        <f>AR10/6</f>
        <v>69487.179487179499</v>
      </c>
      <c r="AZ10" s="97">
        <f>AS10/6</f>
        <v>73333.333333333328</v>
      </c>
      <c r="BA10" s="97">
        <f>AU10/6</f>
        <v>82864.270349002851</v>
      </c>
      <c r="BB10" s="123">
        <f>BA10/AY10</f>
        <v>1.1925116397088968</v>
      </c>
      <c r="BC10" s="98">
        <f>BA10-AY10</f>
        <v>13377.090861823352</v>
      </c>
      <c r="BD10" s="98">
        <f>BA10-AZ10</f>
        <v>9530.9370156695222</v>
      </c>
      <c r="BE10" s="98">
        <f>AX10/6</f>
        <v>590.75552279201418</v>
      </c>
      <c r="BF10" s="107">
        <f t="shared" ref="BF10:BH12" si="111">BF77/1.17</f>
        <v>81025.641025641031</v>
      </c>
      <c r="BG10" s="108">
        <f t="shared" si="111"/>
        <v>81025.641025641031</v>
      </c>
      <c r="BH10" s="108">
        <f t="shared" si="111"/>
        <v>0</v>
      </c>
      <c r="BI10" s="109">
        <f>BH10-BG10</f>
        <v>-81025.641025641031</v>
      </c>
      <c r="BJ10" s="107">
        <f t="shared" ref="BJ10:BL12" si="112">BJ77/1.17</f>
        <v>85042.735042735047</v>
      </c>
      <c r="BK10" s="108">
        <f t="shared" si="112"/>
        <v>85042.735042735047</v>
      </c>
      <c r="BL10" s="108">
        <f t="shared" si="112"/>
        <v>0</v>
      </c>
      <c r="BM10" s="109">
        <f>BL10-BK10</f>
        <v>-85042.735042735047</v>
      </c>
      <c r="BN10" s="107">
        <f t="shared" ref="BN10:BP12" si="113">BN77/1.17</f>
        <v>78034.188034188046</v>
      </c>
      <c r="BO10" s="110">
        <f t="shared" si="113"/>
        <v>78034.188034188046</v>
      </c>
      <c r="BP10" s="108">
        <f t="shared" si="113"/>
        <v>0</v>
      </c>
      <c r="BQ10" s="109">
        <f>BP10-BO10</f>
        <v>-78034.188034188046</v>
      </c>
      <c r="BR10" s="111">
        <f t="shared" ref="BR10:BT12" si="114">BF10+BJ10+BN10</f>
        <v>244102.56410256412</v>
      </c>
      <c r="BS10" s="112">
        <f t="shared" si="114"/>
        <v>244102.56410256412</v>
      </c>
      <c r="BT10" s="114">
        <f t="shared" si="114"/>
        <v>0</v>
      </c>
      <c r="BU10" s="115">
        <f>BT10-BR10</f>
        <v>-244102.56410256412</v>
      </c>
      <c r="BV10" s="109">
        <f>BT10-BS10</f>
        <v>-244102.56410256412</v>
      </c>
      <c r="BW10" s="107">
        <f t="shared" ref="BW10:BY12" si="115">BW77/1.17</f>
        <v>79230.769230769234</v>
      </c>
      <c r="BX10" s="110">
        <f t="shared" si="115"/>
        <v>0</v>
      </c>
      <c r="BY10" s="108">
        <f t="shared" si="115"/>
        <v>0</v>
      </c>
      <c r="BZ10" s="117">
        <f>BY10-BX10</f>
        <v>0</v>
      </c>
      <c r="CA10" s="107">
        <f t="shared" ref="CA10:CC12" si="116">CA77/1.17</f>
        <v>55384.61538461539</v>
      </c>
      <c r="CB10" s="110">
        <f t="shared" si="116"/>
        <v>0</v>
      </c>
      <c r="CC10" s="108">
        <f t="shared" si="116"/>
        <v>0</v>
      </c>
      <c r="CD10" s="117">
        <f>CC10-CB10</f>
        <v>0</v>
      </c>
      <c r="CE10" s="107">
        <f t="shared" ref="CE10:CG12" si="117">CE77/1.17</f>
        <v>34871.794871794875</v>
      </c>
      <c r="CF10" s="110">
        <f t="shared" si="117"/>
        <v>0</v>
      </c>
      <c r="CG10" s="108">
        <f t="shared" si="117"/>
        <v>0</v>
      </c>
      <c r="CH10" s="117">
        <f>CG10-CF10</f>
        <v>0</v>
      </c>
      <c r="CI10" s="111">
        <f t="shared" ref="CI10:CK12" si="118">BW10+CA10+CE10</f>
        <v>169487.1794871795</v>
      </c>
      <c r="CJ10" s="112">
        <f t="shared" si="118"/>
        <v>0</v>
      </c>
      <c r="CK10" s="114">
        <f t="shared" si="118"/>
        <v>0</v>
      </c>
      <c r="CL10" s="118">
        <f>CK10-CI10</f>
        <v>-169487.1794871795</v>
      </c>
      <c r="CM10" s="109">
        <f>CK10-CJ10</f>
        <v>0</v>
      </c>
      <c r="CN10" s="119">
        <f>SUM(BR10,CI10)</f>
        <v>413589.74358974362</v>
      </c>
      <c r="CO10" s="124">
        <f>BS10+CJ10</f>
        <v>244102.56410256412</v>
      </c>
      <c r="CP10" s="120">
        <f>SUM(BT10,CK10)</f>
        <v>0</v>
      </c>
      <c r="CQ10" s="121">
        <f>CP10-CN10</f>
        <v>-413589.74358974362</v>
      </c>
      <c r="CR10" s="122">
        <f>CP10-CO10</f>
        <v>-244102.56410256412</v>
      </c>
      <c r="CS10" s="96">
        <f>CN10/6</f>
        <v>68931.623931623937</v>
      </c>
      <c r="CT10" s="97">
        <f>CP10/6</f>
        <v>0</v>
      </c>
      <c r="CU10" s="123">
        <f>CT10/CS10</f>
        <v>0</v>
      </c>
      <c r="CV10" s="928">
        <f>CT10-CS10</f>
        <v>-68931.623931623937</v>
      </c>
      <c r="CW10" s="98">
        <f>CR10/6</f>
        <v>-40683.760683760687</v>
      </c>
      <c r="CX10" s="107">
        <f t="shared" ref="CX10:CZ10" si="119">CX77/1.17</f>
        <v>81025.641025641031</v>
      </c>
      <c r="CY10" s="108">
        <f t="shared" si="119"/>
        <v>81025.641025641031</v>
      </c>
      <c r="CZ10" s="108">
        <f t="shared" si="119"/>
        <v>0</v>
      </c>
      <c r="DA10" s="109">
        <f>CZ10-CY10</f>
        <v>-81025.641025641031</v>
      </c>
      <c r="DB10" s="107">
        <f t="shared" ref="DB10:DD10" si="120">DB77/1.17</f>
        <v>85042.735042735047</v>
      </c>
      <c r="DC10" s="108">
        <f t="shared" si="120"/>
        <v>85042.735042735047</v>
      </c>
      <c r="DD10" s="108">
        <f t="shared" si="120"/>
        <v>0</v>
      </c>
      <c r="DE10" s="109">
        <f>DD10-DC10</f>
        <v>-85042.735042735047</v>
      </c>
      <c r="DF10" s="107">
        <f t="shared" ref="DF10:DH10" si="121">DF77/1.17</f>
        <v>78034.188034188046</v>
      </c>
      <c r="DG10" s="110">
        <f t="shared" si="121"/>
        <v>78034.188034188046</v>
      </c>
      <c r="DH10" s="108">
        <f t="shared" si="121"/>
        <v>0</v>
      </c>
      <c r="DI10" s="109">
        <f>DH10-DG10</f>
        <v>-78034.188034188046</v>
      </c>
      <c r="DJ10" s="111">
        <f t="shared" ref="DJ10:DJ12" si="122">CX10+DB10+DF10</f>
        <v>244102.56410256412</v>
      </c>
      <c r="DK10" s="112">
        <f t="shared" ref="DK10:DK12" si="123">CY10+DC10+DG10</f>
        <v>244102.56410256412</v>
      </c>
      <c r="DL10" s="114">
        <f t="shared" ref="DL10:DL12" si="124">CZ10+DD10+DH10</f>
        <v>0</v>
      </c>
      <c r="DM10" s="115">
        <f>DL10-DJ10</f>
        <v>-244102.56410256412</v>
      </c>
      <c r="DN10" s="109">
        <f>DL10-DK10</f>
        <v>-244102.56410256412</v>
      </c>
      <c r="DO10" s="107">
        <f t="shared" ref="DO10:DQ10" si="125">DO77/1.17</f>
        <v>79230.769230769234</v>
      </c>
      <c r="DP10" s="110">
        <f t="shared" si="125"/>
        <v>0</v>
      </c>
      <c r="DQ10" s="108">
        <f t="shared" si="125"/>
        <v>0</v>
      </c>
      <c r="DR10" s="117">
        <f>DQ10-DP10</f>
        <v>0</v>
      </c>
      <c r="DS10" s="107">
        <f t="shared" ref="DS10:DU10" si="126">DS77/1.17</f>
        <v>55384.61538461539</v>
      </c>
      <c r="DT10" s="110">
        <f t="shared" si="126"/>
        <v>0</v>
      </c>
      <c r="DU10" s="108">
        <f t="shared" si="126"/>
        <v>0</v>
      </c>
      <c r="DV10" s="117">
        <f>DU10-DT10</f>
        <v>0</v>
      </c>
      <c r="DW10" s="107">
        <f t="shared" ref="DW10:DY10" si="127">DW77/1.17</f>
        <v>34871.794871794875</v>
      </c>
      <c r="DX10" s="110">
        <f t="shared" si="127"/>
        <v>0</v>
      </c>
      <c r="DY10" s="108">
        <f t="shared" si="127"/>
        <v>0</v>
      </c>
      <c r="DZ10" s="117">
        <f>DY10-DX10</f>
        <v>0</v>
      </c>
      <c r="EA10" s="111">
        <f t="shared" ref="EA10:EA12" si="128">DO10+DS10+DW10</f>
        <v>169487.1794871795</v>
      </c>
      <c r="EB10" s="112">
        <f t="shared" ref="EB10:EB12" si="129">DP10+DT10+DX10</f>
        <v>0</v>
      </c>
      <c r="EC10" s="114">
        <f t="shared" ref="EC10:EC12" si="130">DQ10+DU10+DY10</f>
        <v>0</v>
      </c>
      <c r="ED10" s="118">
        <f>EC10-EA10</f>
        <v>-169487.1794871795</v>
      </c>
      <c r="EE10" s="109">
        <f>EC10-EB10</f>
        <v>0</v>
      </c>
      <c r="EF10" s="119">
        <f>SUM(DJ10,EA10)</f>
        <v>413589.74358974362</v>
      </c>
      <c r="EG10" s="124">
        <f>DK10+EB10</f>
        <v>244102.56410256412</v>
      </c>
      <c r="EH10" s="120">
        <f>SUM(DL10,EC10)</f>
        <v>0</v>
      </c>
      <c r="EI10" s="121">
        <f>EH10-EF10</f>
        <v>-413589.74358974362</v>
      </c>
      <c r="EJ10" s="122">
        <f>EH10-EG10</f>
        <v>-244102.56410256412</v>
      </c>
      <c r="EK10" s="96">
        <f>EF10/6</f>
        <v>68931.623931623937</v>
      </c>
      <c r="EL10" s="97">
        <f>EH10/6</f>
        <v>0</v>
      </c>
      <c r="EM10" s="123">
        <f>EL10/EK10</f>
        <v>0</v>
      </c>
      <c r="EN10" s="98">
        <f>EL10-EK10</f>
        <v>-68931.623931623937</v>
      </c>
      <c r="EO10" s="98">
        <f>EJ10/6</f>
        <v>-40683.760683760687</v>
      </c>
      <c r="EP10" s="931"/>
    </row>
    <row r="11" spans="1:146" ht="20.100000000000001" customHeight="1">
      <c r="A11" s="125"/>
      <c r="B11" s="103"/>
      <c r="C11" s="126"/>
      <c r="D11" s="831" t="s">
        <v>62</v>
      </c>
      <c r="E11" s="185"/>
      <c r="F11" s="127">
        <f>F78/1.17</f>
        <v>7675.2136752136757</v>
      </c>
      <c r="G11" s="128">
        <f t="shared" ref="G11" si="131">G78/1.17</f>
        <v>9050.3504273504277</v>
      </c>
      <c r="H11" s="128">
        <f>H78/1.17</f>
        <v>9050.3504273504277</v>
      </c>
      <c r="I11" s="55">
        <f>H11-G11</f>
        <v>0</v>
      </c>
      <c r="J11" s="127">
        <f t="shared" si="97"/>
        <v>8324.7863247863261</v>
      </c>
      <c r="K11" s="128">
        <f t="shared" ref="K11" si="132">K78/1.17</f>
        <v>10335.897435897437</v>
      </c>
      <c r="L11" s="128">
        <f t="shared" si="97"/>
        <v>10335.897435897437</v>
      </c>
      <c r="M11" s="55">
        <f>L11-K11</f>
        <v>0</v>
      </c>
      <c r="N11" s="127">
        <f t="shared" si="99"/>
        <v>8333.3333333333339</v>
      </c>
      <c r="O11" s="128">
        <f t="shared" ref="O11" si="133">O78/1.17</f>
        <v>7231.0393162393175</v>
      </c>
      <c r="P11" s="128">
        <f t="shared" si="99"/>
        <v>7231.0393162393175</v>
      </c>
      <c r="Q11" s="55">
        <f>P11-O11</f>
        <v>0</v>
      </c>
      <c r="R11" s="130">
        <f>F11+J11+N11</f>
        <v>24333.333333333336</v>
      </c>
      <c r="S11" s="131">
        <f>S78/1.17</f>
        <v>25982.905982905984</v>
      </c>
      <c r="T11" s="132">
        <f>H11+K11+O11</f>
        <v>26617.287179487183</v>
      </c>
      <c r="U11" s="133">
        <f t="shared" si="101"/>
        <v>26617.287179487183</v>
      </c>
      <c r="V11" s="129">
        <f>U11-R11</f>
        <v>2283.9538461538468</v>
      </c>
      <c r="W11" s="128">
        <f t="shared" si="102"/>
        <v>634.38119658119831</v>
      </c>
      <c r="X11" s="55">
        <f>U11-T11</f>
        <v>0</v>
      </c>
      <c r="Y11" s="127">
        <f t="shared" si="103"/>
        <v>7094.0170940170947</v>
      </c>
      <c r="Z11" s="128">
        <f t="shared" ref="Z11" si="134">Z78/1.17</f>
        <v>7063.1025641025644</v>
      </c>
      <c r="AA11" s="128">
        <f t="shared" si="103"/>
        <v>7063.1025641025644</v>
      </c>
      <c r="AB11" s="55">
        <f>AA11-Z11</f>
        <v>0</v>
      </c>
      <c r="AC11" s="127">
        <f t="shared" si="105"/>
        <v>6581.196581196582</v>
      </c>
      <c r="AD11" s="129">
        <f t="shared" ref="AD11" si="135">AD78/1.17</f>
        <v>5805.8752136752137</v>
      </c>
      <c r="AE11" s="128">
        <f t="shared" si="105"/>
        <v>5805.8752136752137</v>
      </c>
      <c r="AF11" s="55">
        <f>AE11-AD11</f>
        <v>0</v>
      </c>
      <c r="AG11" s="127">
        <f t="shared" si="107"/>
        <v>5452.9914529914531</v>
      </c>
      <c r="AH11" s="129">
        <f t="shared" ref="AH11" si="136">AH78/1.17</f>
        <v>4384.6153846153848</v>
      </c>
      <c r="AI11" s="128">
        <f t="shared" si="107"/>
        <v>7569.305982905983</v>
      </c>
      <c r="AJ11" s="55">
        <f>AI11-AH11</f>
        <v>3184.6905982905982</v>
      </c>
      <c r="AK11" s="130">
        <f>Y11+AC11+AG11</f>
        <v>19128.205128205129</v>
      </c>
      <c r="AL11" s="131">
        <f>AL78/1.17</f>
        <v>17478.63247863248</v>
      </c>
      <c r="AM11" s="132">
        <f t="shared" si="109"/>
        <v>17253.593162393161</v>
      </c>
      <c r="AN11" s="133">
        <f t="shared" si="109"/>
        <v>20438.28376068376</v>
      </c>
      <c r="AO11" s="134">
        <f>AN11-AK11</f>
        <v>1310.0786324786313</v>
      </c>
      <c r="AP11" s="128">
        <f>AN11-AL11</f>
        <v>2959.6512820512798</v>
      </c>
      <c r="AQ11" s="55">
        <f>AN11-AM11</f>
        <v>3184.6905982905992</v>
      </c>
      <c r="AR11" s="135">
        <f>SUM(R11,AK11)</f>
        <v>43461.538461538468</v>
      </c>
      <c r="AS11" s="131">
        <f>AS78/1.17</f>
        <v>43461.538461538461</v>
      </c>
      <c r="AT11" s="59">
        <f>T11+AM11</f>
        <v>43870.880341880344</v>
      </c>
      <c r="AU11" s="59">
        <f>SUM(U11,AN11)</f>
        <v>47055.570940170946</v>
      </c>
      <c r="AV11" s="60">
        <f>AU11-AR11</f>
        <v>3594.0324786324782</v>
      </c>
      <c r="AW11" s="128">
        <f t="shared" si="110"/>
        <v>3594.0324786324854</v>
      </c>
      <c r="AX11" s="136">
        <f>AU11-AT11</f>
        <v>3184.6905982906028</v>
      </c>
      <c r="AY11" s="137"/>
      <c r="AZ11" s="138"/>
      <c r="BA11" s="138"/>
      <c r="BF11" s="127">
        <f t="shared" si="111"/>
        <v>6529.9145299145302</v>
      </c>
      <c r="BG11" s="128">
        <f t="shared" si="111"/>
        <v>6529.9145299145302</v>
      </c>
      <c r="BH11" s="128">
        <f t="shared" si="111"/>
        <v>0</v>
      </c>
      <c r="BI11" s="55">
        <f>BH11-BG11</f>
        <v>-6529.9145299145302</v>
      </c>
      <c r="BJ11" s="127">
        <f t="shared" si="112"/>
        <v>5076.9230769230771</v>
      </c>
      <c r="BK11" s="128">
        <f t="shared" si="112"/>
        <v>5076.9230769230771</v>
      </c>
      <c r="BL11" s="128">
        <f t="shared" si="112"/>
        <v>0</v>
      </c>
      <c r="BM11" s="55">
        <f>BL11-BK11</f>
        <v>-5076.9230769230771</v>
      </c>
      <c r="BN11" s="127">
        <f t="shared" si="113"/>
        <v>6162.393162393163</v>
      </c>
      <c r="BO11" s="129">
        <f t="shared" si="113"/>
        <v>6162.393162393163</v>
      </c>
      <c r="BP11" s="128">
        <f t="shared" si="113"/>
        <v>0</v>
      </c>
      <c r="BQ11" s="55">
        <f>BP11-BO11</f>
        <v>-6162.393162393163</v>
      </c>
      <c r="BR11" s="130">
        <f t="shared" si="114"/>
        <v>17769.23076923077</v>
      </c>
      <c r="BS11" s="131">
        <f t="shared" si="114"/>
        <v>17769.23076923077</v>
      </c>
      <c r="BT11" s="133">
        <f t="shared" si="114"/>
        <v>0</v>
      </c>
      <c r="BU11" s="129">
        <f>BT11-BR11</f>
        <v>-17769.23076923077</v>
      </c>
      <c r="BV11" s="55">
        <f>BT11-BS11</f>
        <v>-17769.23076923077</v>
      </c>
      <c r="BW11" s="127">
        <f t="shared" si="115"/>
        <v>6615.3846153846162</v>
      </c>
      <c r="BX11" s="129">
        <f t="shared" si="115"/>
        <v>0</v>
      </c>
      <c r="BY11" s="128">
        <f t="shared" si="115"/>
        <v>0</v>
      </c>
      <c r="BZ11" s="55">
        <f>BY11-BX11</f>
        <v>0</v>
      </c>
      <c r="CA11" s="127">
        <f t="shared" si="116"/>
        <v>5521.3675213675215</v>
      </c>
      <c r="CB11" s="129">
        <f t="shared" si="116"/>
        <v>0</v>
      </c>
      <c r="CC11" s="128">
        <f t="shared" si="116"/>
        <v>0</v>
      </c>
      <c r="CD11" s="55">
        <f>CC11-CB11</f>
        <v>0</v>
      </c>
      <c r="CE11" s="127">
        <f t="shared" si="117"/>
        <v>5880.3418803418808</v>
      </c>
      <c r="CF11" s="129">
        <f t="shared" si="117"/>
        <v>0</v>
      </c>
      <c r="CG11" s="128">
        <f t="shared" si="117"/>
        <v>0</v>
      </c>
      <c r="CH11" s="55">
        <f>CG11-CF11</f>
        <v>0</v>
      </c>
      <c r="CI11" s="130">
        <f t="shared" si="118"/>
        <v>18017.094017094016</v>
      </c>
      <c r="CJ11" s="131">
        <f t="shared" si="118"/>
        <v>0</v>
      </c>
      <c r="CK11" s="133">
        <f t="shared" si="118"/>
        <v>0</v>
      </c>
      <c r="CL11" s="134">
        <f>CK11-CI11</f>
        <v>-18017.094017094016</v>
      </c>
      <c r="CM11" s="55">
        <f>CK11-CJ11</f>
        <v>0</v>
      </c>
      <c r="CN11" s="135">
        <f>SUM(BR11,CI11)</f>
        <v>35786.324786324782</v>
      </c>
      <c r="CO11" s="140">
        <f>BS11+CJ11</f>
        <v>17769.23076923077</v>
      </c>
      <c r="CP11" s="59">
        <f>SUM(BT11,CK11)</f>
        <v>0</v>
      </c>
      <c r="CQ11" s="60">
        <f>CP11-CN11</f>
        <v>-35786.324786324782</v>
      </c>
      <c r="CR11" s="136">
        <f>CP11-CO11</f>
        <v>-17769.23076923077</v>
      </c>
      <c r="CS11" s="137"/>
      <c r="CT11" s="138"/>
      <c r="CV11" s="926"/>
      <c r="CX11" s="127">
        <f t="shared" ref="CX11:CZ11" si="137">CX78/1.17</f>
        <v>6529.9145299145302</v>
      </c>
      <c r="CY11" s="128">
        <f t="shared" si="137"/>
        <v>6529.9145299145302</v>
      </c>
      <c r="CZ11" s="128">
        <f t="shared" si="137"/>
        <v>0</v>
      </c>
      <c r="DA11" s="55">
        <f>CZ11-CY11</f>
        <v>-6529.9145299145302</v>
      </c>
      <c r="DB11" s="127">
        <f t="shared" ref="DB11:DD11" si="138">DB78/1.17</f>
        <v>5076.9230769230771</v>
      </c>
      <c r="DC11" s="128">
        <f t="shared" si="138"/>
        <v>5076.9230769230771</v>
      </c>
      <c r="DD11" s="128">
        <f t="shared" si="138"/>
        <v>0</v>
      </c>
      <c r="DE11" s="55">
        <f>DD11-DC11</f>
        <v>-5076.9230769230771</v>
      </c>
      <c r="DF11" s="127">
        <f t="shared" ref="DF11:DH11" si="139">DF78/1.17</f>
        <v>6162.393162393163</v>
      </c>
      <c r="DG11" s="129">
        <f t="shared" si="139"/>
        <v>6162.393162393163</v>
      </c>
      <c r="DH11" s="128">
        <f t="shared" si="139"/>
        <v>0</v>
      </c>
      <c r="DI11" s="55">
        <f>DH11-DG11</f>
        <v>-6162.393162393163</v>
      </c>
      <c r="DJ11" s="130">
        <f t="shared" si="122"/>
        <v>17769.23076923077</v>
      </c>
      <c r="DK11" s="131">
        <f t="shared" si="123"/>
        <v>17769.23076923077</v>
      </c>
      <c r="DL11" s="133">
        <f t="shared" si="124"/>
        <v>0</v>
      </c>
      <c r="DM11" s="129">
        <f>DL11-DJ11</f>
        <v>-17769.23076923077</v>
      </c>
      <c r="DN11" s="55">
        <f>DL11-DK11</f>
        <v>-17769.23076923077</v>
      </c>
      <c r="DO11" s="127">
        <f t="shared" ref="DO11:DQ11" si="140">DO78/1.17</f>
        <v>6615.3846153846162</v>
      </c>
      <c r="DP11" s="129">
        <f t="shared" si="140"/>
        <v>0</v>
      </c>
      <c r="DQ11" s="128">
        <f t="shared" si="140"/>
        <v>0</v>
      </c>
      <c r="DR11" s="55">
        <f>DQ11-DP11</f>
        <v>0</v>
      </c>
      <c r="DS11" s="127">
        <f t="shared" ref="DS11:DU11" si="141">DS78/1.17</f>
        <v>5521.3675213675215</v>
      </c>
      <c r="DT11" s="129">
        <f t="shared" si="141"/>
        <v>0</v>
      </c>
      <c r="DU11" s="128">
        <f t="shared" si="141"/>
        <v>0</v>
      </c>
      <c r="DV11" s="55">
        <f>DU11-DT11</f>
        <v>0</v>
      </c>
      <c r="DW11" s="127">
        <f t="shared" ref="DW11:DY11" si="142">DW78/1.17</f>
        <v>5880.3418803418808</v>
      </c>
      <c r="DX11" s="129">
        <f t="shared" si="142"/>
        <v>0</v>
      </c>
      <c r="DY11" s="128">
        <f t="shared" si="142"/>
        <v>0</v>
      </c>
      <c r="DZ11" s="55">
        <f>DY11-DX11</f>
        <v>0</v>
      </c>
      <c r="EA11" s="130">
        <f t="shared" si="128"/>
        <v>18017.094017094016</v>
      </c>
      <c r="EB11" s="131">
        <f t="shared" si="129"/>
        <v>0</v>
      </c>
      <c r="EC11" s="133">
        <f t="shared" si="130"/>
        <v>0</v>
      </c>
      <c r="ED11" s="134">
        <f>EC11-EA11</f>
        <v>-18017.094017094016</v>
      </c>
      <c r="EE11" s="55">
        <f>EC11-EB11</f>
        <v>0</v>
      </c>
      <c r="EF11" s="135">
        <f>SUM(DJ11,EA11)</f>
        <v>35786.324786324782</v>
      </c>
      <c r="EG11" s="140">
        <f>DK11+EB11</f>
        <v>17769.23076923077</v>
      </c>
      <c r="EH11" s="59">
        <f>SUM(DL11,EC11)</f>
        <v>0</v>
      </c>
      <c r="EI11" s="60">
        <f>EH11-EF11</f>
        <v>-35786.324786324782</v>
      </c>
      <c r="EJ11" s="136">
        <f>EH11-EG11</f>
        <v>-17769.23076923077</v>
      </c>
      <c r="EK11" s="137"/>
      <c r="EL11" s="138"/>
      <c r="EP11" s="42"/>
    </row>
    <row r="12" spans="1:146" ht="20.100000000000001" customHeight="1">
      <c r="A12" s="125"/>
      <c r="B12" s="103"/>
      <c r="C12" s="126"/>
      <c r="D12" s="831" t="s">
        <v>63</v>
      </c>
      <c r="E12" s="836"/>
      <c r="F12" s="72">
        <f>F79/1.17</f>
        <v>136008.54700854703</v>
      </c>
      <c r="G12" s="141">
        <f t="shared" ref="G12" si="143">G79/1.17</f>
        <v>202806.69230769231</v>
      </c>
      <c r="H12" s="141">
        <f>H79/1.17</f>
        <v>202806.69230769231</v>
      </c>
      <c r="I12" s="142">
        <f>H12-G12</f>
        <v>0</v>
      </c>
      <c r="J12" s="72">
        <f t="shared" si="97"/>
        <v>150470.08547008547</v>
      </c>
      <c r="K12" s="141">
        <f t="shared" ref="K12" si="144">K79/1.17</f>
        <v>244577.77777777778</v>
      </c>
      <c r="L12" s="141">
        <f t="shared" si="97"/>
        <v>244577.77777777778</v>
      </c>
      <c r="M12" s="142">
        <f>L12-K12</f>
        <v>0</v>
      </c>
      <c r="N12" s="72">
        <f t="shared" si="99"/>
        <v>150470.08547008547</v>
      </c>
      <c r="O12" s="141">
        <f t="shared" ref="O12" si="145">O79/1.17</f>
        <v>230923.73837606836</v>
      </c>
      <c r="P12" s="141">
        <f t="shared" si="99"/>
        <v>230923.73837606836</v>
      </c>
      <c r="Q12" s="142">
        <f>P12-O12</f>
        <v>0</v>
      </c>
      <c r="R12" s="143">
        <f>F12+J12+N12</f>
        <v>436948.717948718</v>
      </c>
      <c r="S12" s="144">
        <f>S79/1.17</f>
        <v>491965.811965812</v>
      </c>
      <c r="T12" s="145">
        <f>H12+K12+O12</f>
        <v>678308.20846153842</v>
      </c>
      <c r="U12" s="145">
        <f t="shared" si="101"/>
        <v>678308.20846153842</v>
      </c>
      <c r="V12" s="47">
        <f>U12-R12</f>
        <v>241359.49051282043</v>
      </c>
      <c r="W12" s="141">
        <f t="shared" si="102"/>
        <v>186342.39649572643</v>
      </c>
      <c r="X12" s="142">
        <f>U12-T12</f>
        <v>0</v>
      </c>
      <c r="Y12" s="72">
        <f t="shared" si="103"/>
        <v>126495.7264957265</v>
      </c>
      <c r="Z12" s="141">
        <f t="shared" ref="Z12" si="146">Z79/1.17</f>
        <v>194049.69059829062</v>
      </c>
      <c r="AA12" s="141">
        <f t="shared" si="103"/>
        <v>194049.69059829062</v>
      </c>
      <c r="AB12" s="142">
        <f>AA12-Z12</f>
        <v>0</v>
      </c>
      <c r="AC12" s="72">
        <f t="shared" si="105"/>
        <v>119658.11965811967</v>
      </c>
      <c r="AD12" s="47">
        <f t="shared" ref="AD12" si="147">AD79/1.17</f>
        <v>157762.82230769232</v>
      </c>
      <c r="AE12" s="141">
        <f t="shared" si="105"/>
        <v>157762.82230769232</v>
      </c>
      <c r="AF12" s="142">
        <f>AE12-AD12</f>
        <v>0</v>
      </c>
      <c r="AG12" s="72">
        <f t="shared" si="107"/>
        <v>97153.846153846156</v>
      </c>
      <c r="AH12" s="47">
        <f t="shared" ref="AH12" si="148">AH79/1.17</f>
        <v>141769.23076923078</v>
      </c>
      <c r="AI12" s="141">
        <f t="shared" si="107"/>
        <v>136409.97435897437</v>
      </c>
      <c r="AJ12" s="142">
        <f>AI12-AH12</f>
        <v>-5359.2564102564065</v>
      </c>
      <c r="AK12" s="143">
        <f>Y12+AC12+AG12</f>
        <v>343307.69230769237</v>
      </c>
      <c r="AL12" s="144">
        <f>AL79/1.17</f>
        <v>353247.86324786325</v>
      </c>
      <c r="AM12" s="145">
        <f t="shared" si="109"/>
        <v>493581.74367521366</v>
      </c>
      <c r="AN12" s="145">
        <f t="shared" si="109"/>
        <v>488222.48726495728</v>
      </c>
      <c r="AO12" s="146">
        <f>AN12-AK12</f>
        <v>144914.79495726491</v>
      </c>
      <c r="AP12" s="141">
        <f t="shared" ref="AP12:AP29" si="149">AN12-AL12</f>
        <v>134974.62401709403</v>
      </c>
      <c r="AQ12" s="142">
        <f>AN12-AM12</f>
        <v>-5359.2564102563774</v>
      </c>
      <c r="AR12" s="147">
        <f>SUM(R12,AK12)</f>
        <v>780256.41025641037</v>
      </c>
      <c r="AS12" s="144">
        <f>AS79/1.17</f>
        <v>845213.67521367525</v>
      </c>
      <c r="AT12" s="148">
        <f>T12+AM12</f>
        <v>1171889.9521367522</v>
      </c>
      <c r="AU12" s="148">
        <f>SUM(U12,AN12)</f>
        <v>1166530.6957264957</v>
      </c>
      <c r="AV12" s="149">
        <f>AU12-AR12</f>
        <v>386274.28547008533</v>
      </c>
      <c r="AW12" s="141">
        <f t="shared" si="110"/>
        <v>321317.02051282045</v>
      </c>
      <c r="AX12" s="150">
        <f>AU12-AT12</f>
        <v>-5359.2564102564938</v>
      </c>
      <c r="AY12" s="137"/>
      <c r="AZ12" s="138"/>
      <c r="BA12" s="138">
        <f>AU12/6</f>
        <v>194421.78262108262</v>
      </c>
      <c r="BF12" s="72">
        <f t="shared" si="111"/>
        <v>135393.16239316241</v>
      </c>
      <c r="BG12" s="141">
        <f t="shared" si="111"/>
        <v>135393.16239316241</v>
      </c>
      <c r="BH12" s="141">
        <f t="shared" si="111"/>
        <v>0</v>
      </c>
      <c r="BI12" s="142">
        <f>BH12-BG12</f>
        <v>-135393.16239316241</v>
      </c>
      <c r="BJ12" s="72">
        <f t="shared" si="112"/>
        <v>105307.69230769231</v>
      </c>
      <c r="BK12" s="141">
        <f t="shared" si="112"/>
        <v>105307.69230769231</v>
      </c>
      <c r="BL12" s="141">
        <f t="shared" si="112"/>
        <v>0</v>
      </c>
      <c r="BM12" s="142">
        <f>BL12-BK12</f>
        <v>-105307.69230769231</v>
      </c>
      <c r="BN12" s="72">
        <f t="shared" si="113"/>
        <v>127871.79487179487</v>
      </c>
      <c r="BO12" s="47">
        <f t="shared" si="113"/>
        <v>127871.79487179487</v>
      </c>
      <c r="BP12" s="141">
        <f t="shared" si="113"/>
        <v>0</v>
      </c>
      <c r="BQ12" s="142">
        <f>BP12-BO12</f>
        <v>-127871.79487179487</v>
      </c>
      <c r="BR12" s="143">
        <f t="shared" si="114"/>
        <v>368572.64957264962</v>
      </c>
      <c r="BS12" s="144">
        <f t="shared" si="114"/>
        <v>368572.64957264962</v>
      </c>
      <c r="BT12" s="145">
        <f t="shared" si="114"/>
        <v>0</v>
      </c>
      <c r="BU12" s="47">
        <f>BT12-BR12</f>
        <v>-368572.64957264962</v>
      </c>
      <c r="BV12" s="142">
        <f>BT12-BS12</f>
        <v>-368572.64957264962</v>
      </c>
      <c r="BW12" s="72">
        <f t="shared" si="115"/>
        <v>135299.14529914531</v>
      </c>
      <c r="BX12" s="47">
        <f t="shared" si="115"/>
        <v>0</v>
      </c>
      <c r="BY12" s="141">
        <f t="shared" si="115"/>
        <v>0</v>
      </c>
      <c r="BZ12" s="142">
        <f>BY12-BX12</f>
        <v>0</v>
      </c>
      <c r="CA12" s="72">
        <f t="shared" si="116"/>
        <v>112752.13675213676</v>
      </c>
      <c r="CB12" s="47">
        <f t="shared" si="116"/>
        <v>0</v>
      </c>
      <c r="CC12" s="141">
        <f t="shared" si="116"/>
        <v>0</v>
      </c>
      <c r="CD12" s="142">
        <f>CC12-CB12</f>
        <v>0</v>
      </c>
      <c r="CE12" s="72">
        <f t="shared" si="117"/>
        <v>120264.95726495727</v>
      </c>
      <c r="CF12" s="47">
        <f t="shared" si="117"/>
        <v>0</v>
      </c>
      <c r="CG12" s="141">
        <f t="shared" si="117"/>
        <v>0</v>
      </c>
      <c r="CH12" s="142">
        <f>CG12-CF12</f>
        <v>0</v>
      </c>
      <c r="CI12" s="143">
        <f t="shared" si="118"/>
        <v>368316.23931623931</v>
      </c>
      <c r="CJ12" s="144">
        <f t="shared" si="118"/>
        <v>0</v>
      </c>
      <c r="CK12" s="145">
        <f t="shared" si="118"/>
        <v>0</v>
      </c>
      <c r="CL12" s="146">
        <f>CK12-CI12</f>
        <v>-368316.23931623931</v>
      </c>
      <c r="CM12" s="142">
        <f>CK12-CJ12</f>
        <v>0</v>
      </c>
      <c r="CN12" s="147">
        <f>SUM(BR12,CI12)</f>
        <v>736888.88888888899</v>
      </c>
      <c r="CO12" s="152">
        <f>BS12+CJ12</f>
        <v>368572.64957264962</v>
      </c>
      <c r="CP12" s="148">
        <f>SUM(BT12,CK12)</f>
        <v>0</v>
      </c>
      <c r="CQ12" s="149">
        <f>CP12-CN12</f>
        <v>-736888.88888888899</v>
      </c>
      <c r="CR12" s="150">
        <f>CP12-CO12</f>
        <v>-368572.64957264962</v>
      </c>
      <c r="CS12" s="137"/>
      <c r="CT12" s="138">
        <f>CP12/6</f>
        <v>0</v>
      </c>
      <c r="CV12" s="926"/>
      <c r="CX12" s="72">
        <f t="shared" ref="CX12:CZ12" si="150">CX79/1.17</f>
        <v>135393.16239316241</v>
      </c>
      <c r="CY12" s="141">
        <f t="shared" si="150"/>
        <v>135393.16239316241</v>
      </c>
      <c r="CZ12" s="141">
        <f t="shared" si="150"/>
        <v>0</v>
      </c>
      <c r="DA12" s="142">
        <f>CZ12-CY12</f>
        <v>-135393.16239316241</v>
      </c>
      <c r="DB12" s="72">
        <f t="shared" ref="DB12:DD12" si="151">DB79/1.17</f>
        <v>105307.69230769231</v>
      </c>
      <c r="DC12" s="141">
        <f t="shared" si="151"/>
        <v>105307.69230769231</v>
      </c>
      <c r="DD12" s="141">
        <f t="shared" si="151"/>
        <v>0</v>
      </c>
      <c r="DE12" s="142">
        <f>DD12-DC12</f>
        <v>-105307.69230769231</v>
      </c>
      <c r="DF12" s="72">
        <f t="shared" ref="DF12:DH12" si="152">DF79/1.17</f>
        <v>127871.79487179487</v>
      </c>
      <c r="DG12" s="47">
        <f t="shared" si="152"/>
        <v>127871.79487179487</v>
      </c>
      <c r="DH12" s="141">
        <f t="shared" si="152"/>
        <v>0</v>
      </c>
      <c r="DI12" s="142">
        <f>DH12-DG12</f>
        <v>-127871.79487179487</v>
      </c>
      <c r="DJ12" s="143">
        <f t="shared" si="122"/>
        <v>368572.64957264962</v>
      </c>
      <c r="DK12" s="144">
        <f t="shared" si="123"/>
        <v>368572.64957264962</v>
      </c>
      <c r="DL12" s="145">
        <f t="shared" si="124"/>
        <v>0</v>
      </c>
      <c r="DM12" s="47">
        <f>DL12-DJ12</f>
        <v>-368572.64957264962</v>
      </c>
      <c r="DN12" s="142">
        <f>DL12-DK12</f>
        <v>-368572.64957264962</v>
      </c>
      <c r="DO12" s="72">
        <f t="shared" ref="DO12:DQ12" si="153">DO79/1.17</f>
        <v>135299.14529914531</v>
      </c>
      <c r="DP12" s="47">
        <f t="shared" si="153"/>
        <v>0</v>
      </c>
      <c r="DQ12" s="141">
        <f t="shared" si="153"/>
        <v>0</v>
      </c>
      <c r="DR12" s="142">
        <f>DQ12-DP12</f>
        <v>0</v>
      </c>
      <c r="DS12" s="72">
        <f t="shared" ref="DS12:DU12" si="154">DS79/1.17</f>
        <v>112752.13675213676</v>
      </c>
      <c r="DT12" s="47">
        <f t="shared" si="154"/>
        <v>0</v>
      </c>
      <c r="DU12" s="141">
        <f t="shared" si="154"/>
        <v>0</v>
      </c>
      <c r="DV12" s="142">
        <f>DU12-DT12</f>
        <v>0</v>
      </c>
      <c r="DW12" s="72">
        <f t="shared" ref="DW12:DY12" si="155">DW79/1.17</f>
        <v>120264.95726495727</v>
      </c>
      <c r="DX12" s="47">
        <f t="shared" si="155"/>
        <v>0</v>
      </c>
      <c r="DY12" s="141">
        <f t="shared" si="155"/>
        <v>0</v>
      </c>
      <c r="DZ12" s="142">
        <f>DY12-DX12</f>
        <v>0</v>
      </c>
      <c r="EA12" s="143">
        <f t="shared" si="128"/>
        <v>368316.23931623931</v>
      </c>
      <c r="EB12" s="144">
        <f t="shared" si="129"/>
        <v>0</v>
      </c>
      <c r="EC12" s="145">
        <f t="shared" si="130"/>
        <v>0</v>
      </c>
      <c r="ED12" s="146">
        <f>EC12-EA12</f>
        <v>-368316.23931623931</v>
      </c>
      <c r="EE12" s="142">
        <f>EC12-EB12</f>
        <v>0</v>
      </c>
      <c r="EF12" s="147">
        <f>SUM(DJ12,EA12)</f>
        <v>736888.88888888899</v>
      </c>
      <c r="EG12" s="152">
        <f>DK12+EB12</f>
        <v>368572.64957264962</v>
      </c>
      <c r="EH12" s="148">
        <f>SUM(DL12,EC12)</f>
        <v>0</v>
      </c>
      <c r="EI12" s="149">
        <f>EH12-EF12</f>
        <v>-736888.88888888899</v>
      </c>
      <c r="EJ12" s="150">
        <f>EH12-EG12</f>
        <v>-368572.64957264962</v>
      </c>
      <c r="EK12" s="137"/>
      <c r="EL12" s="138">
        <f>EH12/6</f>
        <v>0</v>
      </c>
      <c r="EP12" s="42"/>
    </row>
    <row r="13" spans="1:146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1</v>
      </c>
      <c r="J13" s="154"/>
      <c r="K13" s="155"/>
      <c r="L13" s="155"/>
      <c r="M13" s="80">
        <f>L14/K14</f>
        <v>1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1.5193626198793104</v>
      </c>
      <c r="W13" s="86">
        <f>U14/S14</f>
        <v>1.3855822634119497</v>
      </c>
      <c r="X13" s="80">
        <f>U14/T14</f>
        <v>1</v>
      </c>
      <c r="Y13" s="154"/>
      <c r="Z13" s="155"/>
      <c r="AA13" s="155"/>
      <c r="AB13" s="80">
        <f>AA14/Z14</f>
        <v>1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1.0002121916666666</v>
      </c>
      <c r="AK13" s="157"/>
      <c r="AL13" s="158"/>
      <c r="AM13" s="159"/>
      <c r="AN13" s="100"/>
      <c r="AO13" s="90">
        <f>AN14/AK14</f>
        <v>1.3735565487608696</v>
      </c>
      <c r="AP13" s="86">
        <f>AN14/AL14</f>
        <v>1.3163250258958332</v>
      </c>
      <c r="AQ13" s="101">
        <f>AN14/AM14</f>
        <v>1.0000604536750777</v>
      </c>
      <c r="AR13" s="157"/>
      <c r="AS13" s="158"/>
      <c r="AT13" s="162"/>
      <c r="AU13" s="162"/>
      <c r="AV13" s="94">
        <f>AU14/AR14</f>
        <v>1.4548714730384615</v>
      </c>
      <c r="AW13" s="86">
        <f>AU14/AS14</f>
        <v>1.3557942042652329</v>
      </c>
      <c r="AX13" s="163">
        <f>AU14/AT14</f>
        <v>1.0000252437473265</v>
      </c>
      <c r="AY13" s="96"/>
      <c r="AZ13" s="97"/>
      <c r="BA13" s="97"/>
      <c r="BF13" s="154"/>
      <c r="BG13" s="155"/>
      <c r="BH13" s="155"/>
      <c r="BI13" s="80">
        <f>BH14/BG14</f>
        <v>0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58"/>
      <c r="BT13" s="100"/>
      <c r="BU13" s="160">
        <f>BT14/BR14</f>
        <v>0</v>
      </c>
      <c r="BV13" s="80">
        <f>BT14/BS14</f>
        <v>0</v>
      </c>
      <c r="BW13" s="154"/>
      <c r="BX13" s="156"/>
      <c r="BY13" s="155"/>
      <c r="BZ13" s="88" t="e">
        <f>BY14/BX14</f>
        <v>#DIV/0!</v>
      </c>
      <c r="CA13" s="154"/>
      <c r="CB13" s="156"/>
      <c r="CC13" s="155"/>
      <c r="CD13" s="89" t="e">
        <f>CC14/CB14</f>
        <v>#DIV/0!</v>
      </c>
      <c r="CE13" s="154"/>
      <c r="CF13" s="156"/>
      <c r="CG13" s="155"/>
      <c r="CH13" s="89" t="e">
        <f>CG14/CF14</f>
        <v>#DIV/0!</v>
      </c>
      <c r="CI13" s="157"/>
      <c r="CJ13" s="158"/>
      <c r="CK13" s="100"/>
      <c r="CL13" s="90">
        <f>CK14/CI14</f>
        <v>0</v>
      </c>
      <c r="CM13" s="101" t="e">
        <f>CK14/CJ14</f>
        <v>#DIV/0!</v>
      </c>
      <c r="CN13" s="157"/>
      <c r="CO13" s="164"/>
      <c r="CP13" s="162"/>
      <c r="CQ13" s="94">
        <f>CP14/CN14</f>
        <v>0</v>
      </c>
      <c r="CR13" s="163">
        <f>CP14/CO14</f>
        <v>0</v>
      </c>
      <c r="CS13" s="96"/>
      <c r="CT13" s="97"/>
      <c r="CV13" s="928"/>
      <c r="CX13" s="154"/>
      <c r="CY13" s="155"/>
      <c r="CZ13" s="155"/>
      <c r="DA13" s="80">
        <f>CZ14/CY14</f>
        <v>0</v>
      </c>
      <c r="DB13" s="154"/>
      <c r="DC13" s="155"/>
      <c r="DD13" s="155"/>
      <c r="DE13" s="80">
        <f>DD14/DC14</f>
        <v>0</v>
      </c>
      <c r="DF13" s="154"/>
      <c r="DG13" s="156"/>
      <c r="DH13" s="155"/>
      <c r="DI13" s="80">
        <f>DH14/DG14</f>
        <v>0</v>
      </c>
      <c r="DJ13" s="157"/>
      <c r="DK13" s="158"/>
      <c r="DL13" s="100"/>
      <c r="DM13" s="160">
        <f>DL14/DJ14</f>
        <v>0</v>
      </c>
      <c r="DN13" s="80">
        <f>DL14/DK14</f>
        <v>0</v>
      </c>
      <c r="DO13" s="154"/>
      <c r="DP13" s="156"/>
      <c r="DQ13" s="155"/>
      <c r="DR13" s="88" t="e">
        <f>DQ14/DP14</f>
        <v>#DIV/0!</v>
      </c>
      <c r="DS13" s="154"/>
      <c r="DT13" s="156"/>
      <c r="DU13" s="155"/>
      <c r="DV13" s="89" t="e">
        <f>DU14/DT14</f>
        <v>#DIV/0!</v>
      </c>
      <c r="DW13" s="154"/>
      <c r="DX13" s="156"/>
      <c r="DY13" s="155"/>
      <c r="DZ13" s="89" t="e">
        <f>DY14/DX14</f>
        <v>#DIV/0!</v>
      </c>
      <c r="EA13" s="157"/>
      <c r="EB13" s="158"/>
      <c r="EC13" s="100"/>
      <c r="ED13" s="90">
        <f>EC14/EA14</f>
        <v>0</v>
      </c>
      <c r="EE13" s="101" t="e">
        <f>EC14/EB14</f>
        <v>#DIV/0!</v>
      </c>
      <c r="EF13" s="157"/>
      <c r="EG13" s="164"/>
      <c r="EH13" s="162"/>
      <c r="EI13" s="94">
        <f>EH14/EF14</f>
        <v>0</v>
      </c>
      <c r="EJ13" s="163">
        <f>EH14/EG14</f>
        <v>0</v>
      </c>
      <c r="EK13" s="96"/>
      <c r="EL13" s="97"/>
      <c r="EP13" s="931"/>
    </row>
    <row r="14" spans="1:146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232034.85213675216</v>
      </c>
      <c r="I14" s="109">
        <f>H14-G14</f>
        <v>0</v>
      </c>
      <c r="J14" s="107">
        <f>J81/1.17</f>
        <v>170940.17094017094</v>
      </c>
      <c r="K14" s="108">
        <f>K81/1.17</f>
        <v>263853.84615384619</v>
      </c>
      <c r="L14" s="108">
        <f>L81/1.17</f>
        <v>263853.84615384619</v>
      </c>
      <c r="M14" s="109">
        <f>L14-K14</f>
        <v>0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753188.30729059828</v>
      </c>
      <c r="U14" s="114">
        <f t="shared" ref="U14:U17" si="156">H14+L14+P14</f>
        <v>753188.30729059828</v>
      </c>
      <c r="V14" s="115">
        <f>U14-R14</f>
        <v>257461.81156410259</v>
      </c>
      <c r="W14" s="116">
        <f t="shared" si="102"/>
        <v>209598.56370085466</v>
      </c>
      <c r="X14" s="109">
        <f>U14-T14</f>
        <v>0</v>
      </c>
      <c r="Y14" s="107">
        <f>Y81/1.17</f>
        <v>145299.14529914531</v>
      </c>
      <c r="Z14" s="108">
        <f>Z81/1.17</f>
        <v>214873.55213675217</v>
      </c>
      <c r="AA14" s="108">
        <f>AA81/1.17</f>
        <v>214873.55213675217</v>
      </c>
      <c r="AB14" s="109">
        <f>AA14-Z14</f>
        <v>0</v>
      </c>
      <c r="AC14" s="107">
        <f>AC81/1.17</f>
        <v>136752.13675213675</v>
      </c>
      <c r="AD14" s="110">
        <v>171278.429</v>
      </c>
      <c r="AE14" s="759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153878.79871794872</v>
      </c>
      <c r="AJ14" s="117">
        <f>AI14-AH14</f>
        <v>32.644871794880601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157">Z14+AD14+AH14</f>
        <v>539998.13498290605</v>
      </c>
      <c r="AN14" s="114">
        <f t="shared" si="157"/>
        <v>540030.7798547009</v>
      </c>
      <c r="AO14" s="118">
        <f>AN14-AK14</f>
        <v>146868.38669230771</v>
      </c>
      <c r="AP14" s="116">
        <f t="shared" si="149"/>
        <v>129774.36959829059</v>
      </c>
      <c r="AQ14" s="109">
        <f>AN14-AM14</f>
        <v>32.644871794851497</v>
      </c>
      <c r="AR14" s="119">
        <f>SUM(R14,AK14)</f>
        <v>888888.88888888888</v>
      </c>
      <c r="AS14" s="112">
        <f>AS81/1.17</f>
        <v>953846.15384615387</v>
      </c>
      <c r="AT14" s="120">
        <f>T14+AM14</f>
        <v>1293186.4422735043</v>
      </c>
      <c r="AU14" s="120">
        <f>SUM(U14,AN14)</f>
        <v>1293219.0871452992</v>
      </c>
      <c r="AV14" s="121">
        <f>AU14-AR14</f>
        <v>404330.19825641031</v>
      </c>
      <c r="AW14" s="116">
        <f t="shared" si="110"/>
        <v>339372.93329914531</v>
      </c>
      <c r="AX14" s="122">
        <f>AU14-AT14</f>
        <v>32.644871794851497</v>
      </c>
      <c r="AY14" s="96">
        <f>AR14/6</f>
        <v>148148.14814814815</v>
      </c>
      <c r="AZ14" s="97">
        <f>AS14/6</f>
        <v>158974.35897435897</v>
      </c>
      <c r="BA14" s="97">
        <f>AU14/6</f>
        <v>215536.51452421653</v>
      </c>
      <c r="BB14" s="123">
        <f>BA14/AY14</f>
        <v>1.4548714730384615</v>
      </c>
      <c r="BC14" s="98">
        <f>BA14-AY14</f>
        <v>67388.366376068385</v>
      </c>
      <c r="BD14" s="98">
        <f>BA14-AZ14</f>
        <v>56562.155549857562</v>
      </c>
      <c r="BE14" s="98">
        <f>AX14/6</f>
        <v>5.4408119658085825</v>
      </c>
      <c r="BF14" s="107">
        <f>BF81/1.17</f>
        <v>153846.15384615384</v>
      </c>
      <c r="BG14" s="108">
        <f>BG81/1.17</f>
        <v>153846.15384615384</v>
      </c>
      <c r="BH14" s="108">
        <f>BH81/1.17</f>
        <v>0</v>
      </c>
      <c r="BI14" s="109">
        <f>BH14-BG14</f>
        <v>-153846.15384615384</v>
      </c>
      <c r="BJ14" s="107">
        <f>BJ81/1.17</f>
        <v>119658.11965811967</v>
      </c>
      <c r="BK14" s="108">
        <f>BK81/1.17</f>
        <v>119658.11965811967</v>
      </c>
      <c r="BL14" s="108">
        <f>BL81/1.17</f>
        <v>0</v>
      </c>
      <c r="BM14" s="109">
        <f>BL14-BK14</f>
        <v>-119658.11965811967</v>
      </c>
      <c r="BN14" s="107">
        <f>BN81/1.17</f>
        <v>145299.14529914531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 t="shared" ref="BR14:BT17" si="158">BF14+BJ14+BN14</f>
        <v>418803.41880341881</v>
      </c>
      <c r="BS14" s="112">
        <f t="shared" si="158"/>
        <v>418803.41880341881</v>
      </c>
      <c r="BT14" s="114">
        <f t="shared" si="158"/>
        <v>0</v>
      </c>
      <c r="BU14" s="115">
        <f>BT14-BR14</f>
        <v>-418803.41880341881</v>
      </c>
      <c r="BV14" s="109">
        <f>BT14-BS14</f>
        <v>-418803.41880341881</v>
      </c>
      <c r="BW14" s="107">
        <f>BW81/1.17</f>
        <v>153846.15384615384</v>
      </c>
      <c r="BX14" s="110">
        <f>BX81/1.17</f>
        <v>0</v>
      </c>
      <c r="BY14" s="108">
        <f>BY81/1.17</f>
        <v>0</v>
      </c>
      <c r="BZ14" s="117">
        <f>BY14-BX14</f>
        <v>0</v>
      </c>
      <c r="CA14" s="107">
        <f>CA81/1.17</f>
        <v>128205.12820512822</v>
      </c>
      <c r="CB14" s="110">
        <f>CB81/1.17</f>
        <v>0</v>
      </c>
      <c r="CC14" s="108">
        <f>CC81/1.17</f>
        <v>0</v>
      </c>
      <c r="CD14" s="117">
        <f>CC14-CB14</f>
        <v>0</v>
      </c>
      <c r="CE14" s="107">
        <f>CE81/1.17</f>
        <v>136752.13675213675</v>
      </c>
      <c r="CF14" s="110">
        <f>CF81/1.17</f>
        <v>0</v>
      </c>
      <c r="CG14" s="108">
        <f>CG81/1.17</f>
        <v>0</v>
      </c>
      <c r="CH14" s="117">
        <f>CG14-CF14</f>
        <v>0</v>
      </c>
      <c r="CI14" s="111">
        <f t="shared" ref="CI14:CK17" si="159">BW14+CA14+CE14</f>
        <v>418803.41880341881</v>
      </c>
      <c r="CJ14" s="112">
        <f t="shared" si="159"/>
        <v>0</v>
      </c>
      <c r="CK14" s="114">
        <f t="shared" si="159"/>
        <v>0</v>
      </c>
      <c r="CL14" s="118">
        <f>CK14-CI14</f>
        <v>-418803.41880341881</v>
      </c>
      <c r="CM14" s="109">
        <f>CK14-CJ14</f>
        <v>0</v>
      </c>
      <c r="CN14" s="119">
        <f>SUM(BR14,CI14)</f>
        <v>837606.83760683762</v>
      </c>
      <c r="CO14" s="124">
        <f>BS14+CJ14</f>
        <v>418803.41880341881</v>
      </c>
      <c r="CP14" s="120">
        <f>SUM(BT14,CK14)</f>
        <v>0</v>
      </c>
      <c r="CQ14" s="121">
        <f>CP14-CN14</f>
        <v>-837606.83760683762</v>
      </c>
      <c r="CR14" s="122">
        <f>CP14-CO14</f>
        <v>-418803.41880341881</v>
      </c>
      <c r="CS14" s="96">
        <f>CN14/6</f>
        <v>139601.13960113961</v>
      </c>
      <c r="CT14" s="97">
        <f>CP14/6</f>
        <v>0</v>
      </c>
      <c r="CU14" s="123">
        <f>CT14/CS14</f>
        <v>0</v>
      </c>
      <c r="CV14" s="928">
        <f>CT14-CS14</f>
        <v>-139601.13960113961</v>
      </c>
      <c r="CW14" s="98">
        <f>CR14/6</f>
        <v>-69800.569800569807</v>
      </c>
      <c r="CX14" s="107">
        <f>CX81/1.17</f>
        <v>153846.15384615384</v>
      </c>
      <c r="CY14" s="108">
        <f>CY81/1.17</f>
        <v>153846.15384615384</v>
      </c>
      <c r="CZ14" s="108">
        <f>CZ81/1.17</f>
        <v>0</v>
      </c>
      <c r="DA14" s="109">
        <f>CZ14-CY14</f>
        <v>-153846.15384615384</v>
      </c>
      <c r="DB14" s="107">
        <f>DB81/1.17</f>
        <v>119658.11965811967</v>
      </c>
      <c r="DC14" s="108">
        <f>DC81/1.17</f>
        <v>119658.11965811967</v>
      </c>
      <c r="DD14" s="108">
        <f>DD81/1.17</f>
        <v>0</v>
      </c>
      <c r="DE14" s="109">
        <f>DD14-DC14</f>
        <v>-119658.11965811967</v>
      </c>
      <c r="DF14" s="107">
        <f>DF81/1.17</f>
        <v>145299.14529914531</v>
      </c>
      <c r="DG14" s="110">
        <f>DG81/1.17</f>
        <v>145299.14529914531</v>
      </c>
      <c r="DH14" s="108">
        <f>DH81/1.17</f>
        <v>0</v>
      </c>
      <c r="DI14" s="109">
        <f>DH14-DG14</f>
        <v>-145299.14529914531</v>
      </c>
      <c r="DJ14" s="111">
        <f t="shared" ref="DJ14:DJ17" si="160">CX14+DB14+DF14</f>
        <v>418803.41880341881</v>
      </c>
      <c r="DK14" s="112">
        <f t="shared" ref="DK14:DK17" si="161">CY14+DC14+DG14</f>
        <v>418803.41880341881</v>
      </c>
      <c r="DL14" s="114">
        <f t="shared" ref="DL14:DL17" si="162">CZ14+DD14+DH14</f>
        <v>0</v>
      </c>
      <c r="DM14" s="115">
        <f>DL14-DJ14</f>
        <v>-418803.41880341881</v>
      </c>
      <c r="DN14" s="109">
        <f>DL14-DK14</f>
        <v>-418803.41880341881</v>
      </c>
      <c r="DO14" s="107">
        <f>DO81/1.17</f>
        <v>153846.15384615384</v>
      </c>
      <c r="DP14" s="110">
        <f>DP81/1.17</f>
        <v>0</v>
      </c>
      <c r="DQ14" s="108">
        <f>DQ81/1.17</f>
        <v>0</v>
      </c>
      <c r="DR14" s="117">
        <f>DQ14-DP14</f>
        <v>0</v>
      </c>
      <c r="DS14" s="107">
        <f>DS81/1.17</f>
        <v>128205.12820512822</v>
      </c>
      <c r="DT14" s="110">
        <f>DT81/1.17</f>
        <v>0</v>
      </c>
      <c r="DU14" s="108">
        <f>DU81/1.17</f>
        <v>0</v>
      </c>
      <c r="DV14" s="117">
        <f>DU14-DT14</f>
        <v>0</v>
      </c>
      <c r="DW14" s="107">
        <f>DW81/1.17</f>
        <v>136752.13675213675</v>
      </c>
      <c r="DX14" s="110">
        <f>DX81/1.17</f>
        <v>0</v>
      </c>
      <c r="DY14" s="108">
        <f>DY81/1.17</f>
        <v>0</v>
      </c>
      <c r="DZ14" s="117">
        <f>DY14-DX14</f>
        <v>0</v>
      </c>
      <c r="EA14" s="111">
        <f t="shared" ref="EA14:EA17" si="163">DO14+DS14+DW14</f>
        <v>418803.41880341881</v>
      </c>
      <c r="EB14" s="112">
        <f t="shared" ref="EB14:EB17" si="164">DP14+DT14+DX14</f>
        <v>0</v>
      </c>
      <c r="EC14" s="114">
        <f t="shared" ref="EC14:EC17" si="165">DQ14+DU14+DY14</f>
        <v>0</v>
      </c>
      <c r="ED14" s="118">
        <f>EC14-EA14</f>
        <v>-418803.41880341881</v>
      </c>
      <c r="EE14" s="109">
        <f>EC14-EB14</f>
        <v>0</v>
      </c>
      <c r="EF14" s="119">
        <f>SUM(DJ14,EA14)</f>
        <v>837606.83760683762</v>
      </c>
      <c r="EG14" s="124">
        <f>DK14+EB14</f>
        <v>418803.41880341881</v>
      </c>
      <c r="EH14" s="120">
        <f>SUM(DL14,EC14)</f>
        <v>0</v>
      </c>
      <c r="EI14" s="121">
        <f>EH14-EF14</f>
        <v>-837606.83760683762</v>
      </c>
      <c r="EJ14" s="122">
        <f>EH14-EG14</f>
        <v>-418803.41880341881</v>
      </c>
      <c r="EK14" s="96">
        <f>EF14/6</f>
        <v>139601.13960113961</v>
      </c>
      <c r="EL14" s="97">
        <f>EH14/6</f>
        <v>0</v>
      </c>
      <c r="EM14" s="123">
        <f>EL14/EK14</f>
        <v>0</v>
      </c>
      <c r="EN14" s="98">
        <f>EL14-EK14</f>
        <v>-139601.13960113961</v>
      </c>
      <c r="EO14" s="98">
        <f>EJ14/6</f>
        <v>-69800.569800569807</v>
      </c>
      <c r="EP14" s="931"/>
    </row>
    <row r="15" spans="1:146" ht="20.100000000000001" customHeight="1">
      <c r="A15" s="125"/>
      <c r="B15" s="103"/>
      <c r="C15" s="165"/>
      <c r="D15" s="832" t="s">
        <v>34</v>
      </c>
      <c r="E15" s="482"/>
      <c r="F15" s="127">
        <f>F84/1.17</f>
        <v>38105.128205128211</v>
      </c>
      <c r="G15" s="128">
        <f>G84/1.17</f>
        <v>62123.076923076929</v>
      </c>
      <c r="H15" s="128">
        <f>H84/1.17</f>
        <v>62123.076923076929</v>
      </c>
      <c r="I15" s="48">
        <f>H15-G15</f>
        <v>0</v>
      </c>
      <c r="J15" s="127">
        <f>J84/1.17</f>
        <v>38105.128205128211</v>
      </c>
      <c r="K15" s="128">
        <f>K84/1.17</f>
        <v>42208.547008547008</v>
      </c>
      <c r="L15" s="128">
        <f>L84/1.17</f>
        <v>42208.547008547008</v>
      </c>
      <c r="M15" s="48">
        <f>L15-K15</f>
        <v>0</v>
      </c>
      <c r="N15" s="127">
        <f>N84/1.17</f>
        <v>38105.128205128211</v>
      </c>
      <c r="O15" s="128">
        <f>O84/1.17</f>
        <v>63293.162393162398</v>
      </c>
      <c r="P15" s="128">
        <f>P84/1.17</f>
        <v>63293.162393162398</v>
      </c>
      <c r="Q15" s="48">
        <f>P15-O15</f>
        <v>0</v>
      </c>
      <c r="R15" s="130">
        <f>F15+J15+N15</f>
        <v>114315.38461538462</v>
      </c>
      <c r="S15" s="131">
        <f>S84/1.17</f>
        <v>114315.38461538462</v>
      </c>
      <c r="T15" s="132">
        <f>H15+K15+O15</f>
        <v>167624.78632478634</v>
      </c>
      <c r="U15" s="133">
        <f t="shared" si="156"/>
        <v>167624.78632478634</v>
      </c>
      <c r="V15" s="139">
        <f>U15-R15</f>
        <v>53309.401709401718</v>
      </c>
      <c r="W15" s="166">
        <f t="shared" si="102"/>
        <v>53309.401709401718</v>
      </c>
      <c r="X15" s="48">
        <f>U15-T15</f>
        <v>0</v>
      </c>
      <c r="Y15" s="127">
        <f>Y84/1.17</f>
        <v>38105.128205128211</v>
      </c>
      <c r="Z15" s="128">
        <f>Z84/1.17</f>
        <v>50875.213675213679</v>
      </c>
      <c r="AA15" s="128">
        <f>AA84/1.17</f>
        <v>50875.213675213679</v>
      </c>
      <c r="AB15" s="48">
        <f>AA15-Z15</f>
        <v>0</v>
      </c>
      <c r="AC15" s="127">
        <f>AC84/1.17</f>
        <v>38105.128205128211</v>
      </c>
      <c r="AD15" s="129">
        <f>AD84/1.17</f>
        <v>46814.957264957266</v>
      </c>
      <c r="AE15" s="128">
        <f>AE84/1.17</f>
        <v>46814.957264957266</v>
      </c>
      <c r="AF15" s="55">
        <f>AE15-AD15</f>
        <v>0</v>
      </c>
      <c r="AG15" s="127">
        <f>AG84/1.17</f>
        <v>38105.128205128211</v>
      </c>
      <c r="AH15" s="129">
        <f>AH84/1.17</f>
        <v>47008.547008547008</v>
      </c>
      <c r="AI15" s="128">
        <f>AI84/1.17</f>
        <v>43409.558119658119</v>
      </c>
      <c r="AJ15" s="55">
        <f>AI15-AH15</f>
        <v>-3598.9888888888891</v>
      </c>
      <c r="AK15" s="130">
        <f>Y15+AC15+AG15</f>
        <v>114315.38461538462</v>
      </c>
      <c r="AL15" s="131">
        <f>AL84/1.17</f>
        <v>114315.38461538462</v>
      </c>
      <c r="AM15" s="132">
        <f t="shared" si="157"/>
        <v>144698.71794871794</v>
      </c>
      <c r="AN15" s="133">
        <f t="shared" si="157"/>
        <v>141099.72905982906</v>
      </c>
      <c r="AO15" s="167">
        <f>AN15-AK15</f>
        <v>26784.344444444432</v>
      </c>
      <c r="AP15" s="166">
        <f t="shared" si="149"/>
        <v>26784.344444444432</v>
      </c>
      <c r="AQ15" s="48">
        <f>AN15-AM15</f>
        <v>-3598.9888888888818</v>
      </c>
      <c r="AR15" s="130">
        <f>SUM(R15,AK15)</f>
        <v>228630.76923076925</v>
      </c>
      <c r="AS15" s="131">
        <f>AS84/1.17</f>
        <v>228630.76923076925</v>
      </c>
      <c r="AT15" s="168">
        <f>T15+AM15</f>
        <v>312323.50427350425</v>
      </c>
      <c r="AU15" s="168">
        <f>SUM(U15,AN15)</f>
        <v>308724.5153846154</v>
      </c>
      <c r="AV15" s="169">
        <f>AU15-AR15</f>
        <v>80093.74615384615</v>
      </c>
      <c r="AW15" s="166">
        <f t="shared" si="110"/>
        <v>80093.74615384615</v>
      </c>
      <c r="AX15" s="136">
        <f>AU15-AT15</f>
        <v>-3598.9888888888527</v>
      </c>
      <c r="AY15" s="137"/>
      <c r="AZ15" s="138"/>
      <c r="BA15" s="138"/>
      <c r="BF15" s="127">
        <f>BF84/1.17</f>
        <v>47961.538461538461</v>
      </c>
      <c r="BG15" s="128">
        <f>BG84/1.17</f>
        <v>48717.948717948719</v>
      </c>
      <c r="BH15" s="128">
        <f>BH84/1.17</f>
        <v>0</v>
      </c>
      <c r="BI15" s="48">
        <f>BH15-BG15</f>
        <v>-48717.948717948719</v>
      </c>
      <c r="BJ15" s="127">
        <f>BJ84/1.17</f>
        <v>47961.538461538461</v>
      </c>
      <c r="BK15" s="128">
        <f>BK84/1.17</f>
        <v>45299.145299145304</v>
      </c>
      <c r="BL15" s="128">
        <f>BL84/1.17</f>
        <v>0</v>
      </c>
      <c r="BM15" s="48">
        <f>BL15-BK15</f>
        <v>-45299.145299145304</v>
      </c>
      <c r="BN15" s="127">
        <f>BN84/1.17</f>
        <v>47961.538461538461</v>
      </c>
      <c r="BO15" s="129">
        <f>BO84/1.17</f>
        <v>50000</v>
      </c>
      <c r="BP15" s="128">
        <f>BP84/1.17</f>
        <v>0</v>
      </c>
      <c r="BQ15" s="48">
        <f>BP15-BO15</f>
        <v>-50000</v>
      </c>
      <c r="BR15" s="130">
        <f t="shared" si="158"/>
        <v>143884.61538461538</v>
      </c>
      <c r="BS15" s="131">
        <f t="shared" si="158"/>
        <v>144017.09401709403</v>
      </c>
      <c r="BT15" s="133">
        <f t="shared" si="158"/>
        <v>0</v>
      </c>
      <c r="BU15" s="139">
        <f>BT15-BR15</f>
        <v>-143884.61538461538</v>
      </c>
      <c r="BV15" s="48">
        <f>BT15-BS15</f>
        <v>-144017.09401709403</v>
      </c>
      <c r="BW15" s="127">
        <f>BW84/1.17</f>
        <v>48141.025641025641</v>
      </c>
      <c r="BX15" s="129">
        <f>BX84/1.17</f>
        <v>0</v>
      </c>
      <c r="BY15" s="128">
        <f>BY84/1.17</f>
        <v>0</v>
      </c>
      <c r="BZ15" s="55">
        <f>BY15-BX15</f>
        <v>0</v>
      </c>
      <c r="CA15" s="127">
        <f>CA84/1.17</f>
        <v>48141.025641025641</v>
      </c>
      <c r="CB15" s="129">
        <f>CB84/1.17</f>
        <v>0</v>
      </c>
      <c r="CC15" s="128">
        <f>CC84/1.17</f>
        <v>0</v>
      </c>
      <c r="CD15" s="55">
        <f>CC15-CB15</f>
        <v>0</v>
      </c>
      <c r="CE15" s="127">
        <f>CE84/1.17</f>
        <v>48141.025641025641</v>
      </c>
      <c r="CF15" s="129">
        <f>CF84/1.17</f>
        <v>0</v>
      </c>
      <c r="CG15" s="128">
        <f>CG84/1.17</f>
        <v>0</v>
      </c>
      <c r="CH15" s="55">
        <f>CG15-CF15</f>
        <v>0</v>
      </c>
      <c r="CI15" s="130">
        <f t="shared" si="159"/>
        <v>144423.07692307694</v>
      </c>
      <c r="CJ15" s="131">
        <f t="shared" si="159"/>
        <v>0</v>
      </c>
      <c r="CK15" s="133">
        <f t="shared" si="159"/>
        <v>0</v>
      </c>
      <c r="CL15" s="167">
        <f>CK15-CI15</f>
        <v>-144423.07692307694</v>
      </c>
      <c r="CM15" s="48">
        <f>CK15-CJ15</f>
        <v>0</v>
      </c>
      <c r="CN15" s="130">
        <f>SUM(BR15,CI15)</f>
        <v>288307.69230769231</v>
      </c>
      <c r="CO15" s="170">
        <f>BS15+CJ15</f>
        <v>144017.09401709403</v>
      </c>
      <c r="CP15" s="168">
        <f>SUM(BT15,CK15)</f>
        <v>0</v>
      </c>
      <c r="CQ15" s="169">
        <f>CP15-CN15</f>
        <v>-288307.69230769231</v>
      </c>
      <c r="CR15" s="136">
        <f>CP15-CO15</f>
        <v>-144017.09401709403</v>
      </c>
      <c r="CS15" s="137"/>
      <c r="CT15" s="138"/>
      <c r="CV15" s="926"/>
      <c r="CX15" s="127">
        <f>CX84/1.17</f>
        <v>47961.538461538461</v>
      </c>
      <c r="CY15" s="128">
        <f>CY84/1.17</f>
        <v>48717.948717948719</v>
      </c>
      <c r="CZ15" s="128">
        <f>CZ84/1.17</f>
        <v>0</v>
      </c>
      <c r="DA15" s="48">
        <f>CZ15-CY15</f>
        <v>-48717.948717948719</v>
      </c>
      <c r="DB15" s="127">
        <f>DB84/1.17</f>
        <v>47961.538461538461</v>
      </c>
      <c r="DC15" s="128">
        <f>DC84/1.17</f>
        <v>45299.145299145304</v>
      </c>
      <c r="DD15" s="128">
        <f>DD84/1.17</f>
        <v>0</v>
      </c>
      <c r="DE15" s="48">
        <f>DD15-DC15</f>
        <v>-45299.145299145304</v>
      </c>
      <c r="DF15" s="127">
        <f>DF84/1.17</f>
        <v>47961.538461538461</v>
      </c>
      <c r="DG15" s="129">
        <f>DG84/1.17</f>
        <v>50000</v>
      </c>
      <c r="DH15" s="128">
        <f>DH84/1.17</f>
        <v>0</v>
      </c>
      <c r="DI15" s="48">
        <f>DH15-DG15</f>
        <v>-50000</v>
      </c>
      <c r="DJ15" s="130">
        <f t="shared" si="160"/>
        <v>143884.61538461538</v>
      </c>
      <c r="DK15" s="131">
        <f t="shared" si="161"/>
        <v>144017.09401709403</v>
      </c>
      <c r="DL15" s="133">
        <f t="shared" si="162"/>
        <v>0</v>
      </c>
      <c r="DM15" s="139">
        <f>DL15-DJ15</f>
        <v>-143884.61538461538</v>
      </c>
      <c r="DN15" s="48">
        <f>DL15-DK15</f>
        <v>-144017.09401709403</v>
      </c>
      <c r="DO15" s="127">
        <f>DO84/1.17</f>
        <v>48141.025641025641</v>
      </c>
      <c r="DP15" s="129">
        <f>DP84/1.17</f>
        <v>0</v>
      </c>
      <c r="DQ15" s="128">
        <f>DQ84/1.17</f>
        <v>0</v>
      </c>
      <c r="DR15" s="55">
        <f>DQ15-DP15</f>
        <v>0</v>
      </c>
      <c r="DS15" s="127">
        <f>DS84/1.17</f>
        <v>48141.025641025641</v>
      </c>
      <c r="DT15" s="129">
        <f>DT84/1.17</f>
        <v>0</v>
      </c>
      <c r="DU15" s="128">
        <f>DU84/1.17</f>
        <v>0</v>
      </c>
      <c r="DV15" s="55">
        <f>DU15-DT15</f>
        <v>0</v>
      </c>
      <c r="DW15" s="127">
        <f>DW84/1.17</f>
        <v>48141.025641025641</v>
      </c>
      <c r="DX15" s="129">
        <f>DX84/1.17</f>
        <v>0</v>
      </c>
      <c r="DY15" s="128">
        <f>DY84/1.17</f>
        <v>0</v>
      </c>
      <c r="DZ15" s="55">
        <f>DY15-DX15</f>
        <v>0</v>
      </c>
      <c r="EA15" s="130">
        <f t="shared" si="163"/>
        <v>144423.07692307694</v>
      </c>
      <c r="EB15" s="131">
        <f t="shared" si="164"/>
        <v>0</v>
      </c>
      <c r="EC15" s="133">
        <f t="shared" si="165"/>
        <v>0</v>
      </c>
      <c r="ED15" s="167">
        <f>EC15-EA15</f>
        <v>-144423.07692307694</v>
      </c>
      <c r="EE15" s="48">
        <f>EC15-EB15</f>
        <v>0</v>
      </c>
      <c r="EF15" s="130">
        <f>SUM(DJ15,EA15)</f>
        <v>288307.69230769231</v>
      </c>
      <c r="EG15" s="170">
        <f>DK15+EB15</f>
        <v>144017.09401709403</v>
      </c>
      <c r="EH15" s="168">
        <f>SUM(DL15,EC15)</f>
        <v>0</v>
      </c>
      <c r="EI15" s="169">
        <f>EH15-EF15</f>
        <v>-288307.69230769231</v>
      </c>
      <c r="EJ15" s="136">
        <f>EH15-EG15</f>
        <v>-144017.09401709403</v>
      </c>
      <c r="EK15" s="137"/>
      <c r="EL15" s="138"/>
      <c r="EP15" s="42"/>
    </row>
    <row r="16" spans="1:146" ht="20.100000000000001" customHeight="1">
      <c r="A16" s="125"/>
      <c r="B16" s="103"/>
      <c r="C16" s="165"/>
      <c r="D16" s="832" t="s">
        <v>33</v>
      </c>
      <c r="E16" s="482"/>
      <c r="F16" s="127">
        <f>F87/1.17</f>
        <v>48717.948717948719</v>
      </c>
      <c r="G16" s="758">
        <f>G19-G15</f>
        <v>59583.321076923072</v>
      </c>
      <c r="H16" s="751">
        <f>H19-H15</f>
        <v>59583.321076923072</v>
      </c>
      <c r="I16" s="48">
        <f>H16-G16</f>
        <v>0</v>
      </c>
      <c r="J16" s="127">
        <f t="shared" ref="J16:L16" si="166">J87/1.17</f>
        <v>48717.948717948719</v>
      </c>
      <c r="K16" s="128">
        <f t="shared" ref="K16" si="167">K87/1.17</f>
        <v>92276.068376068375</v>
      </c>
      <c r="L16" s="128">
        <f t="shared" si="166"/>
        <v>92276.068376068375</v>
      </c>
      <c r="M16" s="48">
        <f>L16-K16</f>
        <v>0</v>
      </c>
      <c r="N16" s="127">
        <f>N87/1.17</f>
        <v>48717.948717948719</v>
      </c>
      <c r="O16" s="128">
        <f>O19-O15</f>
        <v>86788.529606837605</v>
      </c>
      <c r="P16" s="128">
        <f>P19-P15</f>
        <v>86788.529606837605</v>
      </c>
      <c r="Q16" s="48">
        <f>P16-O16</f>
        <v>0</v>
      </c>
      <c r="R16" s="130">
        <f>F16+J16+N16</f>
        <v>146153.84615384616</v>
      </c>
      <c r="S16" s="131">
        <f>S19-S15</f>
        <v>223743.58974358975</v>
      </c>
      <c r="T16" s="132">
        <f>H16+K16+O16</f>
        <v>238647.91905982906</v>
      </c>
      <c r="U16" s="133">
        <f t="shared" si="156"/>
        <v>238647.91905982906</v>
      </c>
      <c r="V16" s="139">
        <f>U16-R16</f>
        <v>92494.072905982903</v>
      </c>
      <c r="W16" s="166">
        <f t="shared" si="102"/>
        <v>14904.329316239309</v>
      </c>
      <c r="X16" s="48">
        <f>U16-T16</f>
        <v>0</v>
      </c>
      <c r="Y16" s="127">
        <f>Y87/1.17</f>
        <v>58404.273504273508</v>
      </c>
      <c r="Z16" s="128">
        <f>Z19-Z15</f>
        <v>79058.974358974374</v>
      </c>
      <c r="AA16" s="128">
        <f>AA19-AA15</f>
        <v>79058.974358974374</v>
      </c>
      <c r="AB16" s="48">
        <f>AA16-Z16</f>
        <v>0</v>
      </c>
      <c r="AC16" s="127">
        <f>AC87/1.17</f>
        <v>58404.273504273508</v>
      </c>
      <c r="AD16" s="129">
        <f>AD19-AD15</f>
        <v>64498.803418803436</v>
      </c>
      <c r="AE16" s="128">
        <f>AE19-AE15</f>
        <v>64498.803418803436</v>
      </c>
      <c r="AF16" s="55">
        <f>AE16-AD16</f>
        <v>0</v>
      </c>
      <c r="AG16" s="127">
        <f>AG87/1.17</f>
        <v>58404.273504273508</v>
      </c>
      <c r="AH16" s="129">
        <f>AH19-AH15</f>
        <v>68376.068376068375</v>
      </c>
      <c r="AI16" s="758">
        <f>AI19-AI15</f>
        <v>90038.464880341868</v>
      </c>
      <c r="AJ16" s="55">
        <f>AI16-AH16</f>
        <v>21662.396504273493</v>
      </c>
      <c r="AK16" s="130">
        <f>Y16+AC16+AG16</f>
        <v>175212.82051282053</v>
      </c>
      <c r="AL16" s="131">
        <f>AL19-AL15</f>
        <v>223743.58974358975</v>
      </c>
      <c r="AM16" s="132">
        <f t="shared" si="157"/>
        <v>211933.84615384619</v>
      </c>
      <c r="AN16" s="133">
        <f t="shared" si="157"/>
        <v>233596.24265811968</v>
      </c>
      <c r="AO16" s="167">
        <f>AN16-AK16</f>
        <v>58383.422145299148</v>
      </c>
      <c r="AP16" s="166">
        <f t="shared" si="149"/>
        <v>9852.6529145299282</v>
      </c>
      <c r="AQ16" s="48">
        <f>AN16-AM16</f>
        <v>21662.396504273493</v>
      </c>
      <c r="AR16" s="130">
        <f>SUM(R16,AK16)</f>
        <v>321366.66666666669</v>
      </c>
      <c r="AS16" s="131">
        <f>AS19-AS15</f>
        <v>447487.1794871795</v>
      </c>
      <c r="AT16" s="168">
        <f>T16+AM16</f>
        <v>450581.76521367521</v>
      </c>
      <c r="AU16" s="168">
        <f>SUM(U16,AN16)</f>
        <v>472244.16171794874</v>
      </c>
      <c r="AV16" s="169">
        <f>AU16-AR16</f>
        <v>150877.49505128205</v>
      </c>
      <c r="AW16" s="166">
        <f t="shared" si="110"/>
        <v>24756.982230769238</v>
      </c>
      <c r="AX16" s="136">
        <f>AU16-AT16</f>
        <v>21662.396504273522</v>
      </c>
      <c r="AY16" s="137"/>
      <c r="AZ16" s="138"/>
      <c r="BA16" s="138"/>
      <c r="BF16" s="127">
        <f>BF87/1.17</f>
        <v>76923.076923076922</v>
      </c>
      <c r="BG16" s="128">
        <f>BG19-BG15</f>
        <v>79487.179487179499</v>
      </c>
      <c r="BH16" s="128">
        <f>BH19-BH15</f>
        <v>0</v>
      </c>
      <c r="BI16" s="48">
        <f>BH16-BG16</f>
        <v>-79487.179487179499</v>
      </c>
      <c r="BJ16" s="127">
        <f t="shared" ref="BJ16:BL16" si="168">BJ87/1.17</f>
        <v>76923.076923076922</v>
      </c>
      <c r="BK16" s="128">
        <f t="shared" si="168"/>
        <v>74358.974358974359</v>
      </c>
      <c r="BL16" s="128">
        <f t="shared" si="168"/>
        <v>0</v>
      </c>
      <c r="BM16" s="48">
        <f>BL16-BK16</f>
        <v>-74358.974358974359</v>
      </c>
      <c r="BN16" s="127">
        <f>BN87/1.17</f>
        <v>76923.076923076922</v>
      </c>
      <c r="BO16" s="129">
        <f>BO19-BO15</f>
        <v>76923.076923076937</v>
      </c>
      <c r="BP16" s="128">
        <f>BP19-BP15</f>
        <v>0</v>
      </c>
      <c r="BQ16" s="48">
        <f>BP16-BO16</f>
        <v>-76923.076923076937</v>
      </c>
      <c r="BR16" s="130">
        <f t="shared" si="158"/>
        <v>230769.23076923075</v>
      </c>
      <c r="BS16" s="131">
        <f t="shared" si="158"/>
        <v>230769.23076923081</v>
      </c>
      <c r="BT16" s="133">
        <f t="shared" si="158"/>
        <v>0</v>
      </c>
      <c r="BU16" s="139">
        <f>BT16-BR16</f>
        <v>-230769.23076923075</v>
      </c>
      <c r="BV16" s="48">
        <f>BT16-BS16</f>
        <v>-230769.23076923081</v>
      </c>
      <c r="BW16" s="127">
        <f>BW87/1.17</f>
        <v>76923.076923076922</v>
      </c>
      <c r="BX16" s="129">
        <f>BX19-BX15</f>
        <v>0</v>
      </c>
      <c r="BY16" s="128">
        <f>BY19-BY15</f>
        <v>0</v>
      </c>
      <c r="BZ16" s="55">
        <f>BY16-BX16</f>
        <v>0</v>
      </c>
      <c r="CA16" s="127">
        <f>CA87/1.17</f>
        <v>76923.076923076922</v>
      </c>
      <c r="CB16" s="129">
        <f>CB19-CB15</f>
        <v>0</v>
      </c>
      <c r="CC16" s="128">
        <f>CC19-CC15</f>
        <v>0</v>
      </c>
      <c r="CD16" s="55">
        <f>CC16-CB16</f>
        <v>0</v>
      </c>
      <c r="CE16" s="127">
        <f>CE87/1.17</f>
        <v>76923.076923076922</v>
      </c>
      <c r="CF16" s="129">
        <f>CF19-CF15</f>
        <v>0</v>
      </c>
      <c r="CG16" s="128">
        <f>CG19-CG15</f>
        <v>0</v>
      </c>
      <c r="CH16" s="55">
        <f>CG16-CF16</f>
        <v>0</v>
      </c>
      <c r="CI16" s="130">
        <f t="shared" si="159"/>
        <v>230769.23076923075</v>
      </c>
      <c r="CJ16" s="131">
        <f t="shared" si="159"/>
        <v>0</v>
      </c>
      <c r="CK16" s="133">
        <f t="shared" si="159"/>
        <v>0</v>
      </c>
      <c r="CL16" s="167">
        <f>CK16-CI16</f>
        <v>-230769.23076923075</v>
      </c>
      <c r="CM16" s="48">
        <f>CK16-CJ16</f>
        <v>0</v>
      </c>
      <c r="CN16" s="130">
        <f>SUM(BR16,CI16)</f>
        <v>461538.4615384615</v>
      </c>
      <c r="CO16" s="170">
        <f>BS16+CJ16</f>
        <v>230769.23076923081</v>
      </c>
      <c r="CP16" s="168">
        <f>SUM(BT16,CK16)</f>
        <v>0</v>
      </c>
      <c r="CQ16" s="169">
        <f>CP16-CN16</f>
        <v>-461538.4615384615</v>
      </c>
      <c r="CR16" s="136">
        <f>CP16-CO16</f>
        <v>-230769.23076923081</v>
      </c>
      <c r="CS16" s="137"/>
      <c r="CT16" s="138"/>
      <c r="CV16" s="926"/>
      <c r="CX16" s="127">
        <f>CX87/1.17</f>
        <v>76923.076923076922</v>
      </c>
      <c r="CY16" s="128">
        <f>CY19-CY15</f>
        <v>79487.179487179499</v>
      </c>
      <c r="CZ16" s="128">
        <f>CZ19-CZ15</f>
        <v>0</v>
      </c>
      <c r="DA16" s="48">
        <f>CZ16-CY16</f>
        <v>-79487.179487179499</v>
      </c>
      <c r="DB16" s="127">
        <f t="shared" ref="DB16:DD16" si="169">DB87/1.17</f>
        <v>76923.076923076922</v>
      </c>
      <c r="DC16" s="128">
        <f t="shared" si="169"/>
        <v>74358.974358974359</v>
      </c>
      <c r="DD16" s="128">
        <f t="shared" si="169"/>
        <v>0</v>
      </c>
      <c r="DE16" s="48">
        <f>DD16-DC16</f>
        <v>-74358.974358974359</v>
      </c>
      <c r="DF16" s="127">
        <f>DF87/1.17</f>
        <v>76923.076923076922</v>
      </c>
      <c r="DG16" s="129">
        <f>DG19-DG15</f>
        <v>76923.076923076937</v>
      </c>
      <c r="DH16" s="128">
        <f>DH19-DH15</f>
        <v>0</v>
      </c>
      <c r="DI16" s="48">
        <f>DH16-DG16</f>
        <v>-76923.076923076937</v>
      </c>
      <c r="DJ16" s="130">
        <f t="shared" si="160"/>
        <v>230769.23076923075</v>
      </c>
      <c r="DK16" s="131">
        <f t="shared" si="161"/>
        <v>230769.23076923081</v>
      </c>
      <c r="DL16" s="133">
        <f t="shared" si="162"/>
        <v>0</v>
      </c>
      <c r="DM16" s="139">
        <f>DL16-DJ16</f>
        <v>-230769.23076923075</v>
      </c>
      <c r="DN16" s="48">
        <f>DL16-DK16</f>
        <v>-230769.23076923081</v>
      </c>
      <c r="DO16" s="127">
        <f>DO87/1.17</f>
        <v>76923.076923076922</v>
      </c>
      <c r="DP16" s="129">
        <f>DP19-DP15</f>
        <v>0</v>
      </c>
      <c r="DQ16" s="128">
        <f>DQ19-DQ15</f>
        <v>0</v>
      </c>
      <c r="DR16" s="55">
        <f>DQ16-DP16</f>
        <v>0</v>
      </c>
      <c r="DS16" s="127">
        <f>DS87/1.17</f>
        <v>76923.076923076922</v>
      </c>
      <c r="DT16" s="129">
        <f>DT19-DT15</f>
        <v>0</v>
      </c>
      <c r="DU16" s="128">
        <f>DU19-DU15</f>
        <v>0</v>
      </c>
      <c r="DV16" s="55">
        <f>DU16-DT16</f>
        <v>0</v>
      </c>
      <c r="DW16" s="127">
        <f>DW87/1.17</f>
        <v>76923.076923076922</v>
      </c>
      <c r="DX16" s="129">
        <f>DX19-DX15</f>
        <v>0</v>
      </c>
      <c r="DY16" s="128">
        <f>DY19-DY15</f>
        <v>0</v>
      </c>
      <c r="DZ16" s="55">
        <f>DY16-DX16</f>
        <v>0</v>
      </c>
      <c r="EA16" s="130">
        <f t="shared" si="163"/>
        <v>230769.23076923075</v>
      </c>
      <c r="EB16" s="131">
        <f t="shared" si="164"/>
        <v>0</v>
      </c>
      <c r="EC16" s="133">
        <f t="shared" si="165"/>
        <v>0</v>
      </c>
      <c r="ED16" s="167">
        <f>EC16-EA16</f>
        <v>-230769.23076923075</v>
      </c>
      <c r="EE16" s="48">
        <f>EC16-EB16</f>
        <v>0</v>
      </c>
      <c r="EF16" s="130">
        <f>SUM(DJ16,EA16)</f>
        <v>461538.4615384615</v>
      </c>
      <c r="EG16" s="170">
        <f>DK16+EB16</f>
        <v>230769.23076923081</v>
      </c>
      <c r="EH16" s="168">
        <f>SUM(DL16,EC16)</f>
        <v>0</v>
      </c>
      <c r="EI16" s="169">
        <f>EH16-EF16</f>
        <v>-461538.4615384615</v>
      </c>
      <c r="EJ16" s="136">
        <f>EH16-EG16</f>
        <v>-230769.23076923081</v>
      </c>
      <c r="EK16" s="137"/>
      <c r="EL16" s="138"/>
      <c r="EP16" s="42"/>
    </row>
    <row r="17" spans="1:146" ht="20.100000000000001" customHeight="1">
      <c r="A17" s="125"/>
      <c r="B17" s="125"/>
      <c r="C17" s="190"/>
      <c r="D17" s="910"/>
      <c r="E17" s="901" t="s">
        <v>161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 t="shared" ref="K17" si="170"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 t="shared" si="156"/>
        <v>0</v>
      </c>
      <c r="V17" s="139">
        <f>U17-R17</f>
        <v>0</v>
      </c>
      <c r="W17" s="166">
        <f t="shared" si="102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157"/>
        <v>0</v>
      </c>
      <c r="AN17" s="133">
        <f t="shared" si="157"/>
        <v>0</v>
      </c>
      <c r="AO17" s="167">
        <f>AN17-AK17</f>
        <v>0</v>
      </c>
      <c r="AP17" s="166">
        <f t="shared" si="149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110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0</v>
      </c>
      <c r="BL17" s="128">
        <f>BL89/1.17</f>
        <v>0</v>
      </c>
      <c r="BM17" s="48">
        <f>BL17-BK17</f>
        <v>0</v>
      </c>
      <c r="BN17" s="127">
        <f>BN89/1.17</f>
        <v>0</v>
      </c>
      <c r="BO17" s="129">
        <f>BO89/1.17</f>
        <v>0</v>
      </c>
      <c r="BP17" s="128">
        <f>BP89/1.17</f>
        <v>0</v>
      </c>
      <c r="BQ17" s="48">
        <f>BP17-BO17</f>
        <v>0</v>
      </c>
      <c r="BR17" s="130">
        <f t="shared" si="158"/>
        <v>0</v>
      </c>
      <c r="BS17" s="131">
        <f t="shared" si="158"/>
        <v>0</v>
      </c>
      <c r="BT17" s="133">
        <f t="shared" si="158"/>
        <v>0</v>
      </c>
      <c r="BU17" s="139">
        <f>BT17-BR17</f>
        <v>0</v>
      </c>
      <c r="BV17" s="48">
        <f>BT17-BS17</f>
        <v>0</v>
      </c>
      <c r="BW17" s="127">
        <f>BW89/1.17</f>
        <v>0</v>
      </c>
      <c r="BX17" s="129">
        <f>BX89/1.17</f>
        <v>0</v>
      </c>
      <c r="BY17" s="128">
        <f>BY89/1.17</f>
        <v>0</v>
      </c>
      <c r="BZ17" s="55">
        <f>BY17-BX17</f>
        <v>0</v>
      </c>
      <c r="CA17" s="127">
        <f>CA89/1.17</f>
        <v>0</v>
      </c>
      <c r="CB17" s="129">
        <f>CB89/1.17</f>
        <v>0</v>
      </c>
      <c r="CC17" s="128">
        <f>CC89/1.17</f>
        <v>0</v>
      </c>
      <c r="CD17" s="55">
        <f>CC17-CB17</f>
        <v>0</v>
      </c>
      <c r="CE17" s="127">
        <f>CE89/1.17</f>
        <v>0</v>
      </c>
      <c r="CF17" s="129">
        <f>CF89/1.17</f>
        <v>0</v>
      </c>
      <c r="CG17" s="128">
        <f>CG89/1.17</f>
        <v>0</v>
      </c>
      <c r="CH17" s="55">
        <f>CG17-CF17</f>
        <v>0</v>
      </c>
      <c r="CI17" s="130">
        <f t="shared" si="159"/>
        <v>0</v>
      </c>
      <c r="CJ17" s="131">
        <f t="shared" si="159"/>
        <v>0</v>
      </c>
      <c r="CK17" s="133">
        <f t="shared" si="159"/>
        <v>0</v>
      </c>
      <c r="CL17" s="167">
        <f>CK17-CI17</f>
        <v>0</v>
      </c>
      <c r="CM17" s="48">
        <f>CK17-CJ17</f>
        <v>0</v>
      </c>
      <c r="CN17" s="130">
        <f>SUM(BR17,CI17)</f>
        <v>0</v>
      </c>
      <c r="CO17" s="170">
        <f>BS17+CJ17</f>
        <v>0</v>
      </c>
      <c r="CP17" s="168">
        <f>SUM(BT17,CK17)</f>
        <v>0</v>
      </c>
      <c r="CQ17" s="169">
        <f>CP17-CN17</f>
        <v>0</v>
      </c>
      <c r="CR17" s="136">
        <f>CP17-CO17</f>
        <v>0</v>
      </c>
      <c r="CS17" s="137"/>
      <c r="CT17" s="138"/>
      <c r="CV17" s="926"/>
      <c r="CX17" s="127">
        <f>CX89/1.17</f>
        <v>0</v>
      </c>
      <c r="CY17" s="128">
        <f>CY89/1.17</f>
        <v>0</v>
      </c>
      <c r="CZ17" s="128">
        <f>CZ89/1.17</f>
        <v>0</v>
      </c>
      <c r="DA17" s="48">
        <f>CZ17-CY17</f>
        <v>0</v>
      </c>
      <c r="DB17" s="127">
        <f>DB89/1.17</f>
        <v>0</v>
      </c>
      <c r="DC17" s="128">
        <f>DC89/1.17</f>
        <v>0</v>
      </c>
      <c r="DD17" s="128">
        <f>DD89/1.17</f>
        <v>0</v>
      </c>
      <c r="DE17" s="48">
        <f>DD17-DC17</f>
        <v>0</v>
      </c>
      <c r="DF17" s="127">
        <f>DF89/1.17</f>
        <v>0</v>
      </c>
      <c r="DG17" s="129">
        <f>DG89/1.17</f>
        <v>0</v>
      </c>
      <c r="DH17" s="128">
        <f>DH89/1.17</f>
        <v>0</v>
      </c>
      <c r="DI17" s="48">
        <f>DH17-DG17</f>
        <v>0</v>
      </c>
      <c r="DJ17" s="130">
        <f t="shared" si="160"/>
        <v>0</v>
      </c>
      <c r="DK17" s="131">
        <f t="shared" si="161"/>
        <v>0</v>
      </c>
      <c r="DL17" s="133">
        <f t="shared" si="162"/>
        <v>0</v>
      </c>
      <c r="DM17" s="139">
        <f>DL17-DJ17</f>
        <v>0</v>
      </c>
      <c r="DN17" s="48">
        <f>DL17-DK17</f>
        <v>0</v>
      </c>
      <c r="DO17" s="127">
        <f>DO89/1.17</f>
        <v>0</v>
      </c>
      <c r="DP17" s="129">
        <f>DP89/1.17</f>
        <v>0</v>
      </c>
      <c r="DQ17" s="128">
        <f>DQ89/1.17</f>
        <v>0</v>
      </c>
      <c r="DR17" s="55">
        <f>DQ17-DP17</f>
        <v>0</v>
      </c>
      <c r="DS17" s="127">
        <f>DS89/1.17</f>
        <v>0</v>
      </c>
      <c r="DT17" s="129">
        <f>DT89/1.17</f>
        <v>0</v>
      </c>
      <c r="DU17" s="128">
        <f>DU89/1.17</f>
        <v>0</v>
      </c>
      <c r="DV17" s="55">
        <f>DU17-DT17</f>
        <v>0</v>
      </c>
      <c r="DW17" s="127">
        <f>DW89/1.17</f>
        <v>0</v>
      </c>
      <c r="DX17" s="129">
        <f>DX89/1.17</f>
        <v>0</v>
      </c>
      <c r="DY17" s="128">
        <f>DY89/1.17</f>
        <v>0</v>
      </c>
      <c r="DZ17" s="55">
        <f>DY17-DX17</f>
        <v>0</v>
      </c>
      <c r="EA17" s="130">
        <f t="shared" si="163"/>
        <v>0</v>
      </c>
      <c r="EB17" s="131">
        <f t="shared" si="164"/>
        <v>0</v>
      </c>
      <c r="EC17" s="133">
        <f t="shared" si="165"/>
        <v>0</v>
      </c>
      <c r="ED17" s="167">
        <f>EC17-EA17</f>
        <v>0</v>
      </c>
      <c r="EE17" s="48">
        <f>EC17-EB17</f>
        <v>0</v>
      </c>
      <c r="EF17" s="130">
        <f>SUM(DJ17,EA17)</f>
        <v>0</v>
      </c>
      <c r="EG17" s="170">
        <f>DK17+EB17</f>
        <v>0</v>
      </c>
      <c r="EH17" s="168">
        <f>SUM(DL17,EC17)</f>
        <v>0</v>
      </c>
      <c r="EI17" s="169">
        <f>EH17-EF17</f>
        <v>0</v>
      </c>
      <c r="EJ17" s="136">
        <f>EH17-EG17</f>
        <v>0</v>
      </c>
      <c r="EK17" s="137"/>
      <c r="EL17" s="138"/>
      <c r="EP17" s="42"/>
    </row>
    <row r="18" spans="1:146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1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1.5597723546262665</v>
      </c>
      <c r="W18" s="86">
        <f>U19/S19</f>
        <v>1.2017805655211125</v>
      </c>
      <c r="X18" s="87">
        <f>U19/T19</f>
        <v>1</v>
      </c>
      <c r="Y18" s="171"/>
      <c r="Z18" s="172"/>
      <c r="AA18" s="172"/>
      <c r="AB18" s="80">
        <f>AA19/Z19</f>
        <v>1</v>
      </c>
      <c r="AC18" s="171"/>
      <c r="AD18" s="173"/>
      <c r="AE18" s="172"/>
      <c r="AF18" s="178">
        <f>AE19/AD19</f>
        <v>1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1.2941605172871871</v>
      </c>
      <c r="AP18" s="86">
        <f>AN19/AL19</f>
        <v>1.1083745740767428</v>
      </c>
      <c r="AQ18" s="91">
        <f>AN19/AM19</f>
        <v>1.0506499109548217</v>
      </c>
      <c r="AR18" s="179"/>
      <c r="AS18" s="175"/>
      <c r="AT18" s="180"/>
      <c r="AU18" s="180"/>
      <c r="AV18" s="94">
        <f>AU19/AR19</f>
        <v>1.4199496690893665</v>
      </c>
      <c r="AW18" s="86">
        <f>AU19/AS19</f>
        <v>1.1550775697989275</v>
      </c>
      <c r="AX18" s="181">
        <f>AU19/AT19</f>
        <v>1.0236771304876773</v>
      </c>
      <c r="AY18" s="96"/>
      <c r="AZ18" s="97"/>
      <c r="BA18" s="97"/>
      <c r="BF18" s="171"/>
      <c r="BG18" s="172"/>
      <c r="BH18" s="172"/>
      <c r="BI18" s="80">
        <f>BH19/BG19</f>
        <v>0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182"/>
      <c r="BT18" s="84"/>
      <c r="BU18" s="85">
        <f>BT19/BR19</f>
        <v>0</v>
      </c>
      <c r="BV18" s="87">
        <f>BT19/BS19</f>
        <v>0</v>
      </c>
      <c r="BW18" s="171"/>
      <c r="BX18" s="173"/>
      <c r="BY18" s="172"/>
      <c r="BZ18" s="177" t="e">
        <f>BY19/BX19</f>
        <v>#DIV/0!</v>
      </c>
      <c r="CA18" s="171"/>
      <c r="CB18" s="173"/>
      <c r="CC18" s="172"/>
      <c r="CD18" s="178" t="e">
        <f>CC19/CB19</f>
        <v>#DIV/0!</v>
      </c>
      <c r="CE18" s="171"/>
      <c r="CF18" s="173"/>
      <c r="CG18" s="172"/>
      <c r="CH18" s="178" t="e">
        <f>CG19/CF19</f>
        <v>#DIV/0!</v>
      </c>
      <c r="CI18" s="174"/>
      <c r="CJ18" s="182"/>
      <c r="CK18" s="84"/>
      <c r="CL18" s="90">
        <f>CK19/CI19</f>
        <v>0</v>
      </c>
      <c r="CM18" s="91" t="e">
        <f>CK19/CJ19</f>
        <v>#DIV/0!</v>
      </c>
      <c r="CN18" s="179"/>
      <c r="CO18" s="183"/>
      <c r="CP18" s="180"/>
      <c r="CQ18" s="94">
        <f>CP19/CN19</f>
        <v>0</v>
      </c>
      <c r="CR18" s="181">
        <f>CP19/CO19</f>
        <v>0</v>
      </c>
      <c r="CS18" s="96"/>
      <c r="CT18" s="97"/>
      <c r="CV18" s="928"/>
      <c r="CX18" s="171"/>
      <c r="CY18" s="172"/>
      <c r="CZ18" s="172"/>
      <c r="DA18" s="80">
        <f>CZ19/CY19</f>
        <v>0</v>
      </c>
      <c r="DB18" s="171"/>
      <c r="DC18" s="172"/>
      <c r="DD18" s="172"/>
      <c r="DE18" s="80">
        <f>DD19/DC19</f>
        <v>0</v>
      </c>
      <c r="DF18" s="171"/>
      <c r="DG18" s="173"/>
      <c r="DH18" s="172"/>
      <c r="DI18" s="87">
        <f>DH19/DG19</f>
        <v>0</v>
      </c>
      <c r="DJ18" s="174"/>
      <c r="DK18" s="182"/>
      <c r="DL18" s="84"/>
      <c r="DM18" s="85">
        <f>DL19/DJ19</f>
        <v>0</v>
      </c>
      <c r="DN18" s="87">
        <f>DL19/DK19</f>
        <v>0</v>
      </c>
      <c r="DO18" s="171"/>
      <c r="DP18" s="173"/>
      <c r="DQ18" s="172"/>
      <c r="DR18" s="177" t="e">
        <f>DQ19/DP19</f>
        <v>#DIV/0!</v>
      </c>
      <c r="DS18" s="171"/>
      <c r="DT18" s="173"/>
      <c r="DU18" s="172"/>
      <c r="DV18" s="178" t="e">
        <f>DU19/DT19</f>
        <v>#DIV/0!</v>
      </c>
      <c r="DW18" s="171"/>
      <c r="DX18" s="173"/>
      <c r="DY18" s="172"/>
      <c r="DZ18" s="178" t="e">
        <f>DY19/DX19</f>
        <v>#DIV/0!</v>
      </c>
      <c r="EA18" s="174"/>
      <c r="EB18" s="182"/>
      <c r="EC18" s="84"/>
      <c r="ED18" s="90">
        <f>EC19/EA19</f>
        <v>0</v>
      </c>
      <c r="EE18" s="91" t="e">
        <f>EC19/EB19</f>
        <v>#DIV/0!</v>
      </c>
      <c r="EF18" s="179"/>
      <c r="EG18" s="183"/>
      <c r="EH18" s="180"/>
      <c r="EI18" s="94">
        <f>EH19/EF19</f>
        <v>0</v>
      </c>
      <c r="EJ18" s="181">
        <f>EH19/EG19</f>
        <v>0</v>
      </c>
      <c r="EK18" s="96"/>
      <c r="EL18" s="97"/>
      <c r="EP18" s="931"/>
    </row>
    <row r="19" spans="1:146" s="98" customFormat="1" ht="20.100000000000001" customHeight="1">
      <c r="A19" s="184"/>
      <c r="B19" s="104" t="s">
        <v>13</v>
      </c>
      <c r="C19" s="105"/>
      <c r="D19" s="355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134484.6153846154</v>
      </c>
      <c r="M19" s="109">
        <f>L19-K19</f>
        <v>0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 t="shared" ref="U19:U21" si="171">H19+L19+P19</f>
        <v>406272.70538461546</v>
      </c>
      <c r="V19" s="110">
        <f>U19-R19</f>
        <v>145803.47461538471</v>
      </c>
      <c r="W19" s="108">
        <f t="shared" si="102"/>
        <v>68213.731025641086</v>
      </c>
      <c r="X19" s="109">
        <f>U19-T19</f>
        <v>0</v>
      </c>
      <c r="Y19" s="107">
        <f>Y93/1.17</f>
        <v>96509.401709401718</v>
      </c>
      <c r="Z19" s="108">
        <f>Z93/1.17</f>
        <v>129934.18803418805</v>
      </c>
      <c r="AA19" s="108">
        <f>AA93/1.17</f>
        <v>129934.18803418805</v>
      </c>
      <c r="AB19" s="109">
        <f>AA19-Z19</f>
        <v>0</v>
      </c>
      <c r="AC19" s="107">
        <f>AC93/1.17</f>
        <v>96509.401709401718</v>
      </c>
      <c r="AD19" s="110">
        <f>AD93/1.17</f>
        <v>111313.7606837607</v>
      </c>
      <c r="AE19" s="108">
        <f>AE93/1.17</f>
        <v>111313.7606837607</v>
      </c>
      <c r="AF19" s="117">
        <f>AE19-AD19</f>
        <v>0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172">Z19+AD19+AH19</f>
        <v>356632.56410256412</v>
      </c>
      <c r="AN19" s="114">
        <f t="shared" si="172"/>
        <v>374695.97171794873</v>
      </c>
      <c r="AO19" s="186">
        <f>AN19-AK19</f>
        <v>85167.766589743609</v>
      </c>
      <c r="AP19" s="108">
        <f t="shared" si="149"/>
        <v>36636.99735897436</v>
      </c>
      <c r="AQ19" s="109">
        <f>AN19-AM19</f>
        <v>18063.407615384611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780968.67710256414</v>
      </c>
      <c r="AV19" s="188">
        <f>AU19-AR19</f>
        <v>230971.24120512826</v>
      </c>
      <c r="AW19" s="108">
        <f t="shared" si="110"/>
        <v>104850.72838461539</v>
      </c>
      <c r="AX19" s="122">
        <f>AU19-AT19</f>
        <v>18063.407615384553</v>
      </c>
      <c r="AY19" s="96">
        <f>AR19/6</f>
        <v>91666.239316239313</v>
      </c>
      <c r="AZ19" s="97">
        <f>AS19/6</f>
        <v>112686.3247863248</v>
      </c>
      <c r="BA19" s="97">
        <f>AU19/6</f>
        <v>130161.44618376069</v>
      </c>
      <c r="BB19" s="123">
        <f>BA19/AY19</f>
        <v>1.4199496690893665</v>
      </c>
      <c r="BC19" s="98">
        <f>BA19-AY19</f>
        <v>38495.206867521381</v>
      </c>
      <c r="BD19" s="98">
        <f>BA19-AZ19</f>
        <v>17475.121397435898</v>
      </c>
      <c r="BE19" s="98">
        <f>AX19/6</f>
        <v>3010.5679358974253</v>
      </c>
      <c r="BF19" s="107">
        <f>BF93/1.17</f>
        <v>124884.61538461539</v>
      </c>
      <c r="BG19" s="108">
        <f>BG93/1.17</f>
        <v>128205.12820512822</v>
      </c>
      <c r="BH19" s="108">
        <f>BH93/1.17</f>
        <v>0</v>
      </c>
      <c r="BI19" s="109">
        <f>BH19-BG19</f>
        <v>-128205.12820512822</v>
      </c>
      <c r="BJ19" s="107">
        <f>BJ93/1.17</f>
        <v>124884.61538461539</v>
      </c>
      <c r="BK19" s="108">
        <f>BK93/1.17</f>
        <v>119658.11965811967</v>
      </c>
      <c r="BL19" s="108">
        <f>BL93/1.17</f>
        <v>0</v>
      </c>
      <c r="BM19" s="109">
        <f>BL19-BK19</f>
        <v>-119658.11965811967</v>
      </c>
      <c r="BN19" s="107">
        <f>BN93/1.17</f>
        <v>124884.61538461539</v>
      </c>
      <c r="BO19" s="110">
        <f>BO93/1.17</f>
        <v>126923.07692307694</v>
      </c>
      <c r="BP19" s="108">
        <f>BP93/1.17</f>
        <v>0</v>
      </c>
      <c r="BQ19" s="109">
        <f>BP19-BO19</f>
        <v>-126923.07692307694</v>
      </c>
      <c r="BR19" s="111">
        <f t="shared" ref="BR19:BT21" si="173">BF19+BJ19+BN19</f>
        <v>374653.84615384619</v>
      </c>
      <c r="BS19" s="112">
        <f t="shared" si="173"/>
        <v>374786.32478632481</v>
      </c>
      <c r="BT19" s="114">
        <f t="shared" si="173"/>
        <v>0</v>
      </c>
      <c r="BU19" s="110">
        <f>BT19-BR19</f>
        <v>-374653.84615384619</v>
      </c>
      <c r="BV19" s="109">
        <f>BT19-BS19</f>
        <v>-374786.32478632481</v>
      </c>
      <c r="BW19" s="107">
        <f>BW93/1.17</f>
        <v>125064.10256410258</v>
      </c>
      <c r="BX19" s="110">
        <f>BX93/1.17</f>
        <v>0</v>
      </c>
      <c r="BY19" s="108">
        <f>BY93/1.17</f>
        <v>0</v>
      </c>
      <c r="BZ19" s="117">
        <f>BY19-BX19</f>
        <v>0</v>
      </c>
      <c r="CA19" s="107">
        <f>CA93/1.17</f>
        <v>125064.10256410258</v>
      </c>
      <c r="CB19" s="110">
        <f>CB93/1.17</f>
        <v>0</v>
      </c>
      <c r="CC19" s="108">
        <f>CC93/1.17</f>
        <v>0</v>
      </c>
      <c r="CD19" s="117">
        <f>CC19-CB19</f>
        <v>0</v>
      </c>
      <c r="CE19" s="107">
        <f>CE93/1.17</f>
        <v>125064.10256410258</v>
      </c>
      <c r="CF19" s="110">
        <f>CF93/1.17</f>
        <v>0</v>
      </c>
      <c r="CG19" s="108">
        <f>CG93/1.17</f>
        <v>0</v>
      </c>
      <c r="CH19" s="117">
        <f>CG19-CF19</f>
        <v>0</v>
      </c>
      <c r="CI19" s="111">
        <f t="shared" ref="CI19:CK21" si="174">BW19+CA19+CE19</f>
        <v>375192.30769230775</v>
      </c>
      <c r="CJ19" s="112">
        <f t="shared" si="174"/>
        <v>0</v>
      </c>
      <c r="CK19" s="114">
        <f t="shared" si="174"/>
        <v>0</v>
      </c>
      <c r="CL19" s="186">
        <f>CK19-CI19</f>
        <v>-375192.30769230775</v>
      </c>
      <c r="CM19" s="109">
        <f>CK19-CJ19</f>
        <v>0</v>
      </c>
      <c r="CN19" s="111">
        <f>SUM(BR19,CI19)</f>
        <v>749846.15384615399</v>
      </c>
      <c r="CO19" s="189">
        <f>BS19+CJ19</f>
        <v>374786.32478632481</v>
      </c>
      <c r="CP19" s="187">
        <f>SUM(BT19,CK19)</f>
        <v>0</v>
      </c>
      <c r="CQ19" s="188">
        <f>CP19-CN19</f>
        <v>-749846.15384615399</v>
      </c>
      <c r="CR19" s="122">
        <f>CP19-CO19</f>
        <v>-374786.32478632481</v>
      </c>
      <c r="CS19" s="96">
        <f>CN19/6</f>
        <v>124974.358974359</v>
      </c>
      <c r="CT19" s="97">
        <f>CP19/6</f>
        <v>0</v>
      </c>
      <c r="CU19" s="123">
        <f>CT19/CS19</f>
        <v>0</v>
      </c>
      <c r="CV19" s="928">
        <f>CT19-CS19</f>
        <v>-124974.358974359</v>
      </c>
      <c r="CW19" s="98">
        <f>CR19/6</f>
        <v>-62464.387464387466</v>
      </c>
      <c r="CX19" s="107">
        <f>CX93/1.17</f>
        <v>124884.61538461539</v>
      </c>
      <c r="CY19" s="108">
        <f>CY93/1.17</f>
        <v>128205.12820512822</v>
      </c>
      <c r="CZ19" s="108">
        <f>CZ93/1.17</f>
        <v>0</v>
      </c>
      <c r="DA19" s="109">
        <f>CZ19-CY19</f>
        <v>-128205.12820512822</v>
      </c>
      <c r="DB19" s="107">
        <f>DB93/1.17</f>
        <v>124884.61538461539</v>
      </c>
      <c r="DC19" s="108">
        <f>DC93/1.17</f>
        <v>119658.11965811967</v>
      </c>
      <c r="DD19" s="108">
        <f>DD93/1.17</f>
        <v>0</v>
      </c>
      <c r="DE19" s="109">
        <f>DD19-DC19</f>
        <v>-119658.11965811967</v>
      </c>
      <c r="DF19" s="107">
        <f>DF93/1.17</f>
        <v>124884.61538461539</v>
      </c>
      <c r="DG19" s="110">
        <f>DG93/1.17</f>
        <v>126923.07692307694</v>
      </c>
      <c r="DH19" s="108">
        <f>DH93/1.17</f>
        <v>0</v>
      </c>
      <c r="DI19" s="109">
        <f>DH19-DG19</f>
        <v>-126923.07692307694</v>
      </c>
      <c r="DJ19" s="111">
        <f t="shared" ref="DJ19:DJ21" si="175">CX19+DB19+DF19</f>
        <v>374653.84615384619</v>
      </c>
      <c r="DK19" s="112">
        <f t="shared" ref="DK19:DK21" si="176">CY19+DC19+DG19</f>
        <v>374786.32478632481</v>
      </c>
      <c r="DL19" s="114">
        <f t="shared" ref="DL19:DL21" si="177">CZ19+DD19+DH19</f>
        <v>0</v>
      </c>
      <c r="DM19" s="110">
        <f>DL19-DJ19</f>
        <v>-374653.84615384619</v>
      </c>
      <c r="DN19" s="109">
        <f>DL19-DK19</f>
        <v>-374786.32478632481</v>
      </c>
      <c r="DO19" s="107">
        <f>DO93/1.17</f>
        <v>125064.10256410258</v>
      </c>
      <c r="DP19" s="110">
        <f>DP93/1.17</f>
        <v>0</v>
      </c>
      <c r="DQ19" s="108">
        <f>DQ93/1.17</f>
        <v>0</v>
      </c>
      <c r="DR19" s="117">
        <f>DQ19-DP19</f>
        <v>0</v>
      </c>
      <c r="DS19" s="107">
        <f>DS93/1.17</f>
        <v>125064.10256410258</v>
      </c>
      <c r="DT19" s="110">
        <f>DT93/1.17</f>
        <v>0</v>
      </c>
      <c r="DU19" s="108">
        <f>DU93/1.17</f>
        <v>0</v>
      </c>
      <c r="DV19" s="117">
        <f>DU19-DT19</f>
        <v>0</v>
      </c>
      <c r="DW19" s="107">
        <f>DW93/1.17</f>
        <v>125064.10256410258</v>
      </c>
      <c r="DX19" s="110">
        <f>DX93/1.17</f>
        <v>0</v>
      </c>
      <c r="DY19" s="108">
        <f>DY93/1.17</f>
        <v>0</v>
      </c>
      <c r="DZ19" s="117">
        <f>DY19-DX19</f>
        <v>0</v>
      </c>
      <c r="EA19" s="111">
        <f t="shared" ref="EA19:EA21" si="178">DO19+DS19+DW19</f>
        <v>375192.30769230775</v>
      </c>
      <c r="EB19" s="112">
        <f t="shared" ref="EB19:EB21" si="179">DP19+DT19+DX19</f>
        <v>0</v>
      </c>
      <c r="EC19" s="114">
        <f t="shared" ref="EC19:EC21" si="180">DQ19+DU19+DY19</f>
        <v>0</v>
      </c>
      <c r="ED19" s="186">
        <f>EC19-EA19</f>
        <v>-375192.30769230775</v>
      </c>
      <c r="EE19" s="109">
        <f>EC19-EB19</f>
        <v>0</v>
      </c>
      <c r="EF19" s="111">
        <f>SUM(DJ19,EA19)</f>
        <v>749846.15384615399</v>
      </c>
      <c r="EG19" s="189">
        <f>DK19+EB19</f>
        <v>374786.32478632481</v>
      </c>
      <c r="EH19" s="187">
        <f>SUM(DL19,EC19)</f>
        <v>0</v>
      </c>
      <c r="EI19" s="188">
        <f>EH19-EF19</f>
        <v>-749846.15384615399</v>
      </c>
      <c r="EJ19" s="122">
        <f>EH19-EG19</f>
        <v>-374786.32478632481</v>
      </c>
      <c r="EK19" s="96">
        <f>EF19/6</f>
        <v>124974.358974359</v>
      </c>
      <c r="EL19" s="97">
        <f>EH19/6</f>
        <v>0</v>
      </c>
      <c r="EM19" s="123">
        <f>EL19/EK19</f>
        <v>0</v>
      </c>
      <c r="EN19" s="98">
        <f>EL19-EK19</f>
        <v>-124974.358974359</v>
      </c>
      <c r="EO19" s="98">
        <f>EJ19/6</f>
        <v>-62464.387464387466</v>
      </c>
      <c r="EP19" s="931"/>
    </row>
    <row r="20" spans="1:146" ht="20.100000000000001" hidden="1" customHeight="1">
      <c r="A20" s="66"/>
      <c r="B20" s="66"/>
      <c r="C20" s="190"/>
      <c r="D20" s="833" t="s">
        <v>71</v>
      </c>
      <c r="E20" s="837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 t="shared" si="171"/>
        <v>0</v>
      </c>
      <c r="V20" s="129">
        <f>U20-R20</f>
        <v>0</v>
      </c>
      <c r="W20" s="128">
        <f t="shared" si="102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172"/>
        <v>0</v>
      </c>
      <c r="AN20" s="133">
        <f t="shared" si="172"/>
        <v>0</v>
      </c>
      <c r="AO20" s="134">
        <f>AN20-AK20</f>
        <v>0</v>
      </c>
      <c r="AP20" s="128">
        <f t="shared" si="149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110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 t="shared" si="173"/>
        <v>0</v>
      </c>
      <c r="BS20" s="131">
        <f t="shared" si="173"/>
        <v>0</v>
      </c>
      <c r="BT20" s="133">
        <f t="shared" si="173"/>
        <v>0</v>
      </c>
      <c r="BU20" s="129">
        <f>BT20-BR20</f>
        <v>0</v>
      </c>
      <c r="BV20" s="48">
        <f>BT20-BS20</f>
        <v>0</v>
      </c>
      <c r="BW20" s="127">
        <f>BW95/1.17</f>
        <v>0</v>
      </c>
      <c r="BX20" s="129">
        <f>BX95/1.17</f>
        <v>0</v>
      </c>
      <c r="BY20" s="128">
        <f>BY95/1.17</f>
        <v>0</v>
      </c>
      <c r="BZ20" s="55">
        <f>BY20-BX20</f>
        <v>0</v>
      </c>
      <c r="CA20" s="127">
        <f>CA95/1.17</f>
        <v>0</v>
      </c>
      <c r="CB20" s="129">
        <f>CB95/1.17</f>
        <v>0</v>
      </c>
      <c r="CC20" s="128">
        <f>CC95/1.17</f>
        <v>0</v>
      </c>
      <c r="CD20" s="55">
        <f>CC20-CB20</f>
        <v>0</v>
      </c>
      <c r="CE20" s="127">
        <f>CE95/1.17</f>
        <v>0</v>
      </c>
      <c r="CF20" s="129">
        <f>CF95/1.17</f>
        <v>0</v>
      </c>
      <c r="CG20" s="128">
        <f>CG95/1.17</f>
        <v>0</v>
      </c>
      <c r="CH20" s="55">
        <f>CG20-CF20</f>
        <v>0</v>
      </c>
      <c r="CI20" s="130">
        <f t="shared" si="174"/>
        <v>0</v>
      </c>
      <c r="CJ20" s="131">
        <f t="shared" si="174"/>
        <v>0</v>
      </c>
      <c r="CK20" s="133">
        <f t="shared" si="174"/>
        <v>0</v>
      </c>
      <c r="CL20" s="134">
        <f>CK20-CI20</f>
        <v>0</v>
      </c>
      <c r="CM20" s="48">
        <f>CK20-CJ20</f>
        <v>0</v>
      </c>
      <c r="CN20" s="130">
        <f>SUM(BR20,CI20)</f>
        <v>0</v>
      </c>
      <c r="CO20" s="170">
        <f>BS20+CJ20</f>
        <v>0</v>
      </c>
      <c r="CP20" s="168">
        <f>SUM(BT20,CK20)</f>
        <v>0</v>
      </c>
      <c r="CQ20" s="169">
        <f>CP20-CN20</f>
        <v>0</v>
      </c>
      <c r="CR20" s="136">
        <f>CP20-CO20</f>
        <v>0</v>
      </c>
      <c r="CS20" s="137"/>
      <c r="CT20" s="138"/>
      <c r="CV20" s="926"/>
      <c r="CX20" s="127">
        <f>CX95/1.17</f>
        <v>0</v>
      </c>
      <c r="CY20" s="128">
        <f>CY95/1.17</f>
        <v>0</v>
      </c>
      <c r="CZ20" s="128">
        <f>CZ95/1.17</f>
        <v>0</v>
      </c>
      <c r="DA20" s="48">
        <f>CZ20-CY20</f>
        <v>0</v>
      </c>
      <c r="DB20" s="127">
        <f>DB95/1.17</f>
        <v>0</v>
      </c>
      <c r="DC20" s="128">
        <f>DC95/1.17</f>
        <v>0</v>
      </c>
      <c r="DD20" s="128">
        <f>DD95/1.17</f>
        <v>0</v>
      </c>
      <c r="DE20" s="48">
        <f>DD20-DC20</f>
        <v>0</v>
      </c>
      <c r="DF20" s="127">
        <f>DF95/1.17</f>
        <v>0</v>
      </c>
      <c r="DG20" s="129">
        <f>DG95/1.17</f>
        <v>0</v>
      </c>
      <c r="DH20" s="128">
        <f>DH95/1.17</f>
        <v>0</v>
      </c>
      <c r="DI20" s="48">
        <f>DH20-DG20</f>
        <v>0</v>
      </c>
      <c r="DJ20" s="130">
        <f t="shared" si="175"/>
        <v>0</v>
      </c>
      <c r="DK20" s="131">
        <f t="shared" si="176"/>
        <v>0</v>
      </c>
      <c r="DL20" s="133">
        <f t="shared" si="177"/>
        <v>0</v>
      </c>
      <c r="DM20" s="129">
        <f>DL20-DJ20</f>
        <v>0</v>
      </c>
      <c r="DN20" s="48">
        <f>DL20-DK20</f>
        <v>0</v>
      </c>
      <c r="DO20" s="127">
        <f>DO95/1.17</f>
        <v>0</v>
      </c>
      <c r="DP20" s="129">
        <f>DP95/1.17</f>
        <v>0</v>
      </c>
      <c r="DQ20" s="128">
        <f>DQ95/1.17</f>
        <v>0</v>
      </c>
      <c r="DR20" s="55">
        <f>DQ20-DP20</f>
        <v>0</v>
      </c>
      <c r="DS20" s="127">
        <f>DS95/1.17</f>
        <v>0</v>
      </c>
      <c r="DT20" s="129">
        <f>DT95/1.17</f>
        <v>0</v>
      </c>
      <c r="DU20" s="128">
        <f>DU95/1.17</f>
        <v>0</v>
      </c>
      <c r="DV20" s="55">
        <f>DU20-DT20</f>
        <v>0</v>
      </c>
      <c r="DW20" s="127">
        <f>DW95/1.17</f>
        <v>0</v>
      </c>
      <c r="DX20" s="129">
        <f>DX95/1.17</f>
        <v>0</v>
      </c>
      <c r="DY20" s="128">
        <f>DY95/1.17</f>
        <v>0</v>
      </c>
      <c r="DZ20" s="55">
        <f>DY20-DX20</f>
        <v>0</v>
      </c>
      <c r="EA20" s="130">
        <f t="shared" si="178"/>
        <v>0</v>
      </c>
      <c r="EB20" s="131">
        <f t="shared" si="179"/>
        <v>0</v>
      </c>
      <c r="EC20" s="133">
        <f t="shared" si="180"/>
        <v>0</v>
      </c>
      <c r="ED20" s="134">
        <f>EC20-EA20</f>
        <v>0</v>
      </c>
      <c r="EE20" s="48">
        <f>EC20-EB20</f>
        <v>0</v>
      </c>
      <c r="EF20" s="130">
        <f>SUM(DJ20,EA20)</f>
        <v>0</v>
      </c>
      <c r="EG20" s="170">
        <f>DK20+EB20</f>
        <v>0</v>
      </c>
      <c r="EH20" s="168">
        <f>SUM(DL20,EC20)</f>
        <v>0</v>
      </c>
      <c r="EI20" s="169">
        <f>EH20-EF20</f>
        <v>0</v>
      </c>
      <c r="EJ20" s="136">
        <f>EH20-EG20</f>
        <v>0</v>
      </c>
      <c r="EK20" s="137"/>
      <c r="EL20" s="138"/>
      <c r="EP20" s="42"/>
    </row>
    <row r="21" spans="1:146" ht="20.100000000000001" hidden="1" customHeight="1">
      <c r="A21" s="66"/>
      <c r="B21" s="66"/>
      <c r="C21" s="190"/>
      <c r="D21" s="833" t="s">
        <v>73</v>
      </c>
      <c r="E21" s="838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 t="shared" si="171"/>
        <v>0</v>
      </c>
      <c r="V21" s="47">
        <f>U21-R21</f>
        <v>0</v>
      </c>
      <c r="W21" s="141">
        <f t="shared" si="102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172"/>
        <v>0</v>
      </c>
      <c r="AN21" s="192">
        <f t="shared" si="172"/>
        <v>0</v>
      </c>
      <c r="AO21" s="146">
        <f>AN21-AK21</f>
        <v>0</v>
      </c>
      <c r="AP21" s="141">
        <f t="shared" si="149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110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 t="shared" si="173"/>
        <v>0</v>
      </c>
      <c r="BS21" s="144">
        <f t="shared" si="173"/>
        <v>0</v>
      </c>
      <c r="BT21" s="192">
        <f t="shared" si="173"/>
        <v>0</v>
      </c>
      <c r="BU21" s="47">
        <f>BT21-BR21</f>
        <v>0</v>
      </c>
      <c r="BV21" s="191">
        <f>BT21-BS21</f>
        <v>0</v>
      </c>
      <c r="BW21" s="72">
        <f>BW97/1.17</f>
        <v>0</v>
      </c>
      <c r="BX21" s="47">
        <f>BX97/1.17</f>
        <v>0</v>
      </c>
      <c r="BY21" s="141">
        <f>BY97/1.17</f>
        <v>0</v>
      </c>
      <c r="BZ21" s="142">
        <f>BY21-BX21</f>
        <v>0</v>
      </c>
      <c r="CA21" s="72">
        <f>CA97/1.17</f>
        <v>0</v>
      </c>
      <c r="CB21" s="47">
        <f>CB97/1.17</f>
        <v>0</v>
      </c>
      <c r="CC21" s="141">
        <f>CC97/1.17</f>
        <v>0</v>
      </c>
      <c r="CD21" s="142">
        <f>CC21-CB21</f>
        <v>0</v>
      </c>
      <c r="CE21" s="72">
        <f>CE97/1.17</f>
        <v>0</v>
      </c>
      <c r="CF21" s="47">
        <f>CF97/1.17</f>
        <v>0</v>
      </c>
      <c r="CG21" s="141">
        <f>CG97/1.17</f>
        <v>0</v>
      </c>
      <c r="CH21" s="142">
        <f>CG21-CF21</f>
        <v>0</v>
      </c>
      <c r="CI21" s="143">
        <f t="shared" si="174"/>
        <v>0</v>
      </c>
      <c r="CJ21" s="144">
        <f t="shared" si="174"/>
        <v>0</v>
      </c>
      <c r="CK21" s="192">
        <f t="shared" si="174"/>
        <v>0</v>
      </c>
      <c r="CL21" s="146">
        <f>CK21-CI21</f>
        <v>0</v>
      </c>
      <c r="CM21" s="191">
        <f>CK21-CJ21</f>
        <v>0</v>
      </c>
      <c r="CN21" s="143">
        <f>SUM(BR21,CI21)</f>
        <v>0</v>
      </c>
      <c r="CO21" s="152">
        <f>BS21+CJ21</f>
        <v>0</v>
      </c>
      <c r="CP21" s="148">
        <f>SUM(BT21,CK21)</f>
        <v>0</v>
      </c>
      <c r="CQ21" s="193">
        <f>CP21-CN21</f>
        <v>0</v>
      </c>
      <c r="CR21" s="150">
        <f>CP21-CO21</f>
        <v>0</v>
      </c>
      <c r="CS21" s="137"/>
      <c r="CT21" s="138"/>
      <c r="CV21" s="926"/>
      <c r="CX21" s="72">
        <f>CX97/1.17</f>
        <v>0</v>
      </c>
      <c r="CY21" s="141">
        <f>CY97/1.17</f>
        <v>0</v>
      </c>
      <c r="CZ21" s="141">
        <f>CZ97/1.17</f>
        <v>0</v>
      </c>
      <c r="DA21" s="191">
        <f>CZ21-CY21</f>
        <v>0</v>
      </c>
      <c r="DB21" s="72">
        <f>DB97/1.17</f>
        <v>0</v>
      </c>
      <c r="DC21" s="141">
        <f>DC97/1.17</f>
        <v>0</v>
      </c>
      <c r="DD21" s="141">
        <f>DD97/1.17</f>
        <v>0</v>
      </c>
      <c r="DE21" s="191">
        <f>DD21-DC21</f>
        <v>0</v>
      </c>
      <c r="DF21" s="72">
        <f>DF97/1.17</f>
        <v>0</v>
      </c>
      <c r="DG21" s="47">
        <f>DG23-DG20</f>
        <v>2821.88</v>
      </c>
      <c r="DH21" s="141">
        <f>DH23-DH20</f>
        <v>0</v>
      </c>
      <c r="DI21" s="191">
        <f>DH21-DG21</f>
        <v>-2821.88</v>
      </c>
      <c r="DJ21" s="143">
        <f t="shared" si="175"/>
        <v>0</v>
      </c>
      <c r="DK21" s="144">
        <f t="shared" si="176"/>
        <v>2821.88</v>
      </c>
      <c r="DL21" s="192">
        <f t="shared" si="177"/>
        <v>0</v>
      </c>
      <c r="DM21" s="47">
        <f>DL21-DJ21</f>
        <v>0</v>
      </c>
      <c r="DN21" s="191">
        <f>DL21-DK21</f>
        <v>-2821.88</v>
      </c>
      <c r="DO21" s="72">
        <f>DO97/1.17</f>
        <v>0</v>
      </c>
      <c r="DP21" s="47">
        <f>DP97/1.17</f>
        <v>0</v>
      </c>
      <c r="DQ21" s="141">
        <f>DQ97/1.17</f>
        <v>0</v>
      </c>
      <c r="DR21" s="142">
        <f>DQ21-DP21</f>
        <v>0</v>
      </c>
      <c r="DS21" s="72">
        <f>DS97/1.17</f>
        <v>0</v>
      </c>
      <c r="DT21" s="47">
        <f>DT97/1.17</f>
        <v>0</v>
      </c>
      <c r="DU21" s="141">
        <f>DU97/1.17</f>
        <v>0</v>
      </c>
      <c r="DV21" s="142">
        <f>DU21-DT21</f>
        <v>0</v>
      </c>
      <c r="DW21" s="72">
        <f>DW97/1.17</f>
        <v>0</v>
      </c>
      <c r="DX21" s="47">
        <f>DX97/1.17</f>
        <v>0</v>
      </c>
      <c r="DY21" s="141">
        <f>DY97/1.17</f>
        <v>0</v>
      </c>
      <c r="DZ21" s="142">
        <f>DY21-DX21</f>
        <v>0</v>
      </c>
      <c r="EA21" s="143">
        <f t="shared" si="178"/>
        <v>0</v>
      </c>
      <c r="EB21" s="144">
        <f t="shared" si="179"/>
        <v>0</v>
      </c>
      <c r="EC21" s="192">
        <f t="shared" si="180"/>
        <v>0</v>
      </c>
      <c r="ED21" s="146">
        <f>EC21-EA21</f>
        <v>0</v>
      </c>
      <c r="EE21" s="191">
        <f>EC21-EB21</f>
        <v>0</v>
      </c>
      <c r="EF21" s="143">
        <f>SUM(DJ21,EA21)</f>
        <v>0</v>
      </c>
      <c r="EG21" s="152">
        <f>DK21+EB21</f>
        <v>2821.88</v>
      </c>
      <c r="EH21" s="148">
        <f>SUM(DL21,EC21)</f>
        <v>0</v>
      </c>
      <c r="EI21" s="193">
        <f>EH21-EF21</f>
        <v>0</v>
      </c>
      <c r="EJ21" s="150">
        <f>EH21-EG21</f>
        <v>-2821.88</v>
      </c>
      <c r="EK21" s="137"/>
      <c r="EL21" s="138"/>
      <c r="EP21" s="42"/>
    </row>
    <row r="22" spans="1:146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1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1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1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0.97973746008238449</v>
      </c>
      <c r="AY22" s="96"/>
      <c r="AZ22" s="97"/>
      <c r="BA22" s="97"/>
      <c r="BF22" s="154"/>
      <c r="BG22" s="155"/>
      <c r="BH22" s="155"/>
      <c r="BI22" s="80">
        <f>BH23/BG23</f>
        <v>0</v>
      </c>
      <c r="BJ22" s="154"/>
      <c r="BK22" s="155"/>
      <c r="BL22" s="155"/>
      <c r="BM22" s="80" t="e">
        <f>BL23/BK23</f>
        <v>#DIV/0!</v>
      </c>
      <c r="BN22" s="154"/>
      <c r="BO22" s="156"/>
      <c r="BP22" s="155"/>
      <c r="BQ22" s="80" t="e">
        <f>BP23/BO23</f>
        <v>#DIV/0!</v>
      </c>
      <c r="BR22" s="157"/>
      <c r="BS22" s="195"/>
      <c r="BT22" s="194"/>
      <c r="BU22" s="160" t="e">
        <f>BT23/BR23</f>
        <v>#DIV/0!</v>
      </c>
      <c r="BV22" s="80">
        <f>BT23/BS23</f>
        <v>0</v>
      </c>
      <c r="BW22" s="154"/>
      <c r="BX22" s="156"/>
      <c r="BY22" s="155"/>
      <c r="BZ22" s="88" t="e">
        <f>BY23/BX23</f>
        <v>#DIV/0!</v>
      </c>
      <c r="CA22" s="154"/>
      <c r="CB22" s="156"/>
      <c r="CC22" s="155"/>
      <c r="CD22" s="89" t="e">
        <f>CC23/CB23</f>
        <v>#DIV/0!</v>
      </c>
      <c r="CE22" s="154"/>
      <c r="CF22" s="156"/>
      <c r="CG22" s="155"/>
      <c r="CH22" s="89" t="e">
        <f>CG23/CF23</f>
        <v>#DIV/0!</v>
      </c>
      <c r="CI22" s="157"/>
      <c r="CJ22" s="195"/>
      <c r="CK22" s="194"/>
      <c r="CL22" s="90" t="e">
        <f>CK23/CI23</f>
        <v>#DIV/0!</v>
      </c>
      <c r="CM22" s="101" t="e">
        <f>CK23/CJ23</f>
        <v>#DIV/0!</v>
      </c>
      <c r="CN22" s="179"/>
      <c r="CO22" s="183"/>
      <c r="CP22" s="180"/>
      <c r="CQ22" s="94" t="e">
        <f>CP23/CN23</f>
        <v>#DIV/0!</v>
      </c>
      <c r="CR22" s="163">
        <f>CP23/CO23</f>
        <v>0</v>
      </c>
      <c r="CS22" s="96"/>
      <c r="CT22" s="97"/>
      <c r="CV22" s="928"/>
      <c r="CX22" s="154"/>
      <c r="CY22" s="155"/>
      <c r="CZ22" s="155"/>
      <c r="DA22" s="80">
        <f>CZ23/CY23</f>
        <v>0</v>
      </c>
      <c r="DB22" s="154"/>
      <c r="DC22" s="155"/>
      <c r="DD22" s="155"/>
      <c r="DE22" s="80" t="e">
        <f>DD23/DC23</f>
        <v>#DIV/0!</v>
      </c>
      <c r="DF22" s="154"/>
      <c r="DG22" s="156"/>
      <c r="DH22" s="155"/>
      <c r="DI22" s="80">
        <f>DH23/DG23</f>
        <v>0</v>
      </c>
      <c r="DJ22" s="157"/>
      <c r="DK22" s="195"/>
      <c r="DL22" s="194"/>
      <c r="DM22" s="160" t="e">
        <f>DL23/DJ23</f>
        <v>#DIV/0!</v>
      </c>
      <c r="DN22" s="80">
        <f>DL23/DK23</f>
        <v>0</v>
      </c>
      <c r="DO22" s="154"/>
      <c r="DP22" s="156"/>
      <c r="DQ22" s="155"/>
      <c r="DR22" s="88" t="e">
        <f>DQ23/DP23</f>
        <v>#DIV/0!</v>
      </c>
      <c r="DS22" s="154"/>
      <c r="DT22" s="156"/>
      <c r="DU22" s="155"/>
      <c r="DV22" s="89" t="e">
        <f>DU23/DT23</f>
        <v>#DIV/0!</v>
      </c>
      <c r="DW22" s="154"/>
      <c r="DX22" s="156"/>
      <c r="DY22" s="155"/>
      <c r="DZ22" s="89" t="e">
        <f>DY23/DX23</f>
        <v>#DIV/0!</v>
      </c>
      <c r="EA22" s="157"/>
      <c r="EB22" s="195"/>
      <c r="EC22" s="194"/>
      <c r="ED22" s="90" t="e">
        <f>EC23/EA23</f>
        <v>#DIV/0!</v>
      </c>
      <c r="EE22" s="101" t="e">
        <f>EC23/EB23</f>
        <v>#DIV/0!</v>
      </c>
      <c r="EF22" s="179"/>
      <c r="EG22" s="183"/>
      <c r="EH22" s="180"/>
      <c r="EI22" s="94" t="e">
        <f>EH23/EF23</f>
        <v>#DIV/0!</v>
      </c>
      <c r="EJ22" s="163">
        <f>EH23/EG23</f>
        <v>0</v>
      </c>
      <c r="EK22" s="96"/>
      <c r="EL22" s="97"/>
      <c r="EP22" s="931"/>
    </row>
    <row r="23" spans="1:146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5072.6495726495732</v>
      </c>
      <c r="I23" s="109">
        <f>H23-G23</f>
        <v>0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4854.7008547008554</v>
      </c>
      <c r="Q23" s="109">
        <f>P23-O23</f>
        <v>0</v>
      </c>
      <c r="R23" s="111">
        <f>F23+J23+N23</f>
        <v>0</v>
      </c>
      <c r="S23" s="112">
        <f>S20+S21</f>
        <v>0</v>
      </c>
      <c r="T23" s="113">
        <f>H23+K23+O23</f>
        <v>9927.3504273504295</v>
      </c>
      <c r="U23" s="114">
        <f>H23+L23+P23</f>
        <v>9927.3504273504295</v>
      </c>
      <c r="V23" s="115">
        <f>U23-R23</f>
        <v>9927.3504273504295</v>
      </c>
      <c r="W23" s="116">
        <f t="shared" si="102"/>
        <v>9927.3504273504295</v>
      </c>
      <c r="X23" s="109">
        <f>U23-T23</f>
        <v>0</v>
      </c>
      <c r="Y23" s="107">
        <f>Y100/1.17</f>
        <v>0</v>
      </c>
      <c r="Z23" s="759">
        <v>239</v>
      </c>
      <c r="AA23" s="759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149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10376.60683760684</v>
      </c>
      <c r="AU23" s="120">
        <f>SUM(U23,AN23)</f>
        <v>10166.35042735043</v>
      </c>
      <c r="AV23" s="121">
        <f>AU23-AR23</f>
        <v>10166.35042735043</v>
      </c>
      <c r="AW23" s="116">
        <f t="shared" si="110"/>
        <v>10166.35042735043</v>
      </c>
      <c r="AX23" s="122">
        <f>AU23-AT23</f>
        <v>-210.25641025641016</v>
      </c>
      <c r="AY23" s="96">
        <f>AR23/6</f>
        <v>0</v>
      </c>
      <c r="AZ23" s="97">
        <f>AS23/6</f>
        <v>0</v>
      </c>
      <c r="BA23" s="97">
        <f>AU23/6</f>
        <v>1694.3917378917383</v>
      </c>
      <c r="BB23" s="123" t="e">
        <f>BA23/AY23</f>
        <v>#DIV/0!</v>
      </c>
      <c r="BC23" s="98">
        <f>BA23-AY23</f>
        <v>1694.3917378917383</v>
      </c>
      <c r="BD23" s="98">
        <f>BA23-AZ23</f>
        <v>1694.3917378917383</v>
      </c>
      <c r="BE23" s="98">
        <f>AX23/6</f>
        <v>-35.042735042735025</v>
      </c>
      <c r="BF23" s="107">
        <f>BF100/1.17</f>
        <v>0</v>
      </c>
      <c r="BG23" s="108">
        <f>BG100/1.17</f>
        <v>210.25641025641028</v>
      </c>
      <c r="BH23" s="108">
        <f>BH100/1.17</f>
        <v>0</v>
      </c>
      <c r="BI23" s="109">
        <f>BH23-BG23</f>
        <v>-210.25641025641028</v>
      </c>
      <c r="BJ23" s="107">
        <f>BJ100/1.17</f>
        <v>0</v>
      </c>
      <c r="BK23" s="108">
        <f>BK20+BK21</f>
        <v>0</v>
      </c>
      <c r="BL23" s="108">
        <f>BL20+BL21</f>
        <v>0</v>
      </c>
      <c r="BM23" s="109">
        <f>BL23-BK23</f>
        <v>0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>
        <f>BG23+BK23+BO23</f>
        <v>210.25641025641028</v>
      </c>
      <c r="BT23" s="114">
        <f>BH23+BL23+BP23</f>
        <v>0</v>
      </c>
      <c r="BU23" s="115">
        <f>BT23-BR23</f>
        <v>0</v>
      </c>
      <c r="BV23" s="109">
        <f>BT23-BS23</f>
        <v>-210.25641025641028</v>
      </c>
      <c r="BW23" s="107">
        <f>BW100/1.17</f>
        <v>0</v>
      </c>
      <c r="BX23" s="110">
        <f>BX100/1.17</f>
        <v>0</v>
      </c>
      <c r="BY23" s="108">
        <f>BY100/1.17</f>
        <v>0</v>
      </c>
      <c r="BZ23" s="117">
        <f>BY23-BX23</f>
        <v>0</v>
      </c>
      <c r="CA23" s="107">
        <f>CA100/1.17</f>
        <v>0</v>
      </c>
      <c r="CB23" s="110">
        <f>CB100/1.17</f>
        <v>0</v>
      </c>
      <c r="CC23" s="108">
        <f>CC100/1.17</f>
        <v>0</v>
      </c>
      <c r="CD23" s="117">
        <f>CC23-CB23</f>
        <v>0</v>
      </c>
      <c r="CE23" s="107">
        <f>CE100/1.17</f>
        <v>0</v>
      </c>
      <c r="CF23" s="110">
        <f>CF100/1.17</f>
        <v>0</v>
      </c>
      <c r="CG23" s="108">
        <f>CG100/1.17</f>
        <v>0</v>
      </c>
      <c r="CH23" s="117">
        <f>CG23-CF23</f>
        <v>0</v>
      </c>
      <c r="CI23" s="111">
        <f>BW23+CA23+CE23</f>
        <v>0</v>
      </c>
      <c r="CJ23" s="112">
        <f>BX23+CB23+CF23</f>
        <v>0</v>
      </c>
      <c r="CK23" s="114">
        <f>BY23+CC23+CG23</f>
        <v>0</v>
      </c>
      <c r="CL23" s="118">
        <f>CK23-CI23</f>
        <v>0</v>
      </c>
      <c r="CM23" s="109">
        <f>CK23-CJ23</f>
        <v>0</v>
      </c>
      <c r="CN23" s="119">
        <f>SUM(BR23,CI23)</f>
        <v>0</v>
      </c>
      <c r="CO23" s="124">
        <f>BS23+CJ23</f>
        <v>210.25641025641028</v>
      </c>
      <c r="CP23" s="120">
        <f>SUM(BT23,CK23)</f>
        <v>0</v>
      </c>
      <c r="CQ23" s="121">
        <f>CP23-CN23</f>
        <v>0</v>
      </c>
      <c r="CR23" s="122">
        <f>CP23-CO23</f>
        <v>-210.25641025641028</v>
      </c>
      <c r="CS23" s="96">
        <f>CN23/6</f>
        <v>0</v>
      </c>
      <c r="CT23" s="97">
        <f>CP23/6</f>
        <v>0</v>
      </c>
      <c r="CU23" s="123" t="e">
        <f>CT23/CS23</f>
        <v>#DIV/0!</v>
      </c>
      <c r="CV23" s="928">
        <f>CT23-CS23</f>
        <v>0</v>
      </c>
      <c r="CW23" s="98">
        <f>CR23/6</f>
        <v>-35.042735042735046</v>
      </c>
      <c r="CX23" s="107">
        <f>CX100/1.17</f>
        <v>0</v>
      </c>
      <c r="CY23" s="108">
        <f>CY100/1.17</f>
        <v>210.25641025641028</v>
      </c>
      <c r="CZ23" s="108">
        <f>CZ100/1.17</f>
        <v>0</v>
      </c>
      <c r="DA23" s="109">
        <f>CZ23-CY23</f>
        <v>-210.25641025641028</v>
      </c>
      <c r="DB23" s="107">
        <f>DB100/1.17</f>
        <v>0</v>
      </c>
      <c r="DC23" s="108">
        <f>DC20+DC21</f>
        <v>0</v>
      </c>
      <c r="DD23" s="108">
        <f>DD20+DD21</f>
        <v>0</v>
      </c>
      <c r="DE23" s="109">
        <f>DD23-DC23</f>
        <v>0</v>
      </c>
      <c r="DF23" s="107">
        <f>DF100/1.17</f>
        <v>0</v>
      </c>
      <c r="DG23" s="110">
        <v>2821.88</v>
      </c>
      <c r="DH23" s="108">
        <f>DH100/1.17</f>
        <v>0</v>
      </c>
      <c r="DI23" s="109">
        <f>DH23-DG23</f>
        <v>-2821.88</v>
      </c>
      <c r="DJ23" s="111">
        <f>CX23+DB23+DF23</f>
        <v>0</v>
      </c>
      <c r="DK23" s="112">
        <f>CY23+DC23+DG23</f>
        <v>3032.1364102564103</v>
      </c>
      <c r="DL23" s="114">
        <f>CZ23+DD23+DH23</f>
        <v>0</v>
      </c>
      <c r="DM23" s="115">
        <f>DL23-DJ23</f>
        <v>0</v>
      </c>
      <c r="DN23" s="109">
        <f>DL23-DK23</f>
        <v>-3032.1364102564103</v>
      </c>
      <c r="DO23" s="107">
        <f>DO100/1.17</f>
        <v>0</v>
      </c>
      <c r="DP23" s="110">
        <f>DP100/1.17</f>
        <v>0</v>
      </c>
      <c r="DQ23" s="108">
        <f>DQ100/1.17</f>
        <v>0</v>
      </c>
      <c r="DR23" s="117">
        <f>DQ23-DP23</f>
        <v>0</v>
      </c>
      <c r="DS23" s="107">
        <f>DS100/1.17</f>
        <v>0</v>
      </c>
      <c r="DT23" s="110">
        <f>DT100/1.17</f>
        <v>0</v>
      </c>
      <c r="DU23" s="108">
        <f>DU100/1.17</f>
        <v>0</v>
      </c>
      <c r="DV23" s="117">
        <f>DU23-DT23</f>
        <v>0</v>
      </c>
      <c r="DW23" s="107">
        <f>DW100/1.17</f>
        <v>0</v>
      </c>
      <c r="DX23" s="110">
        <f>DX100/1.17</f>
        <v>0</v>
      </c>
      <c r="DY23" s="108">
        <f>DY100/1.17</f>
        <v>0</v>
      </c>
      <c r="DZ23" s="117">
        <f>DY23-DX23</f>
        <v>0</v>
      </c>
      <c r="EA23" s="111">
        <f>DO23+DS23+DW23</f>
        <v>0</v>
      </c>
      <c r="EB23" s="112">
        <f>DP23+DT23+DX23</f>
        <v>0</v>
      </c>
      <c r="EC23" s="114">
        <f>DQ23+DU23+DY23</f>
        <v>0</v>
      </c>
      <c r="ED23" s="118">
        <f>EC23-EA23</f>
        <v>0</v>
      </c>
      <c r="EE23" s="109">
        <f>EC23-EB23</f>
        <v>0</v>
      </c>
      <c r="EF23" s="119">
        <f>SUM(DJ23,EA23)</f>
        <v>0</v>
      </c>
      <c r="EG23" s="124">
        <f>DK23+EB23</f>
        <v>3032.1364102564103</v>
      </c>
      <c r="EH23" s="120">
        <f>SUM(DL23,EC23)</f>
        <v>0</v>
      </c>
      <c r="EI23" s="121">
        <f>EH23-EF23</f>
        <v>0</v>
      </c>
      <c r="EJ23" s="122">
        <f>EH23-EG23</f>
        <v>-3032.1364102564103</v>
      </c>
      <c r="EK23" s="96">
        <f>EF23/6</f>
        <v>0</v>
      </c>
      <c r="EL23" s="97">
        <f>EH23/6</f>
        <v>0</v>
      </c>
      <c r="EM23" s="123" t="e">
        <f>EL23/EK23</f>
        <v>#DIV/0!</v>
      </c>
      <c r="EN23" s="98">
        <f>EL23-EK23</f>
        <v>0</v>
      </c>
      <c r="EO23" s="98">
        <f>EJ23/6</f>
        <v>-505.35606837606838</v>
      </c>
      <c r="EP23" s="931"/>
    </row>
    <row r="24" spans="1:146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0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182"/>
      <c r="BT24" s="84"/>
      <c r="BU24" s="85">
        <f>BT25/BR25</f>
        <v>0</v>
      </c>
      <c r="BV24" s="87">
        <f>BT25/BS25</f>
        <v>0</v>
      </c>
      <c r="BW24" s="171"/>
      <c r="BX24" s="173"/>
      <c r="BY24" s="172"/>
      <c r="BZ24" s="177" t="e">
        <f>BY25/BX25</f>
        <v>#DIV/0!</v>
      </c>
      <c r="CA24" s="171"/>
      <c r="CB24" s="173"/>
      <c r="CC24" s="172"/>
      <c r="CD24" s="178" t="e">
        <f>CC25/CB25</f>
        <v>#DIV/0!</v>
      </c>
      <c r="CE24" s="171"/>
      <c r="CF24" s="173"/>
      <c r="CG24" s="172"/>
      <c r="CH24" s="178" t="e">
        <f>CG25/CF25</f>
        <v>#DIV/0!</v>
      </c>
      <c r="CI24" s="174"/>
      <c r="CJ24" s="182"/>
      <c r="CK24" s="84"/>
      <c r="CL24" s="90">
        <f>CK25/CI25</f>
        <v>0</v>
      </c>
      <c r="CM24" s="91" t="e">
        <f>CK25/CJ25</f>
        <v>#DIV/0!</v>
      </c>
      <c r="CN24" s="157"/>
      <c r="CO24" s="164"/>
      <c r="CP24" s="162"/>
      <c r="CQ24" s="94">
        <f>CP25/CN25</f>
        <v>0</v>
      </c>
      <c r="CR24" s="95">
        <f>CP25/CO25</f>
        <v>0</v>
      </c>
      <c r="CS24" s="96"/>
      <c r="CT24" s="97"/>
      <c r="CV24" s="928"/>
      <c r="CX24" s="171"/>
      <c r="CY24" s="172"/>
      <c r="CZ24" s="172"/>
      <c r="DA24" s="80">
        <f>CZ25/CY25</f>
        <v>0</v>
      </c>
      <c r="DB24" s="171"/>
      <c r="DC24" s="172"/>
      <c r="DD24" s="172"/>
      <c r="DE24" s="80">
        <f>DD25/DC25</f>
        <v>0</v>
      </c>
      <c r="DF24" s="171"/>
      <c r="DG24" s="173"/>
      <c r="DH24" s="172"/>
      <c r="DI24" s="87">
        <f>DH25/DG25</f>
        <v>0</v>
      </c>
      <c r="DJ24" s="174"/>
      <c r="DK24" s="182"/>
      <c r="DL24" s="84"/>
      <c r="DM24" s="85">
        <f>DL25/DJ25</f>
        <v>0</v>
      </c>
      <c r="DN24" s="87">
        <f>DL25/DK25</f>
        <v>0</v>
      </c>
      <c r="DO24" s="171"/>
      <c r="DP24" s="173"/>
      <c r="DQ24" s="172"/>
      <c r="DR24" s="177" t="e">
        <f>DQ25/DP25</f>
        <v>#DIV/0!</v>
      </c>
      <c r="DS24" s="171"/>
      <c r="DT24" s="173"/>
      <c r="DU24" s="172"/>
      <c r="DV24" s="178" t="e">
        <f>DU25/DT25</f>
        <v>#DIV/0!</v>
      </c>
      <c r="DW24" s="171"/>
      <c r="DX24" s="173"/>
      <c r="DY24" s="172"/>
      <c r="DZ24" s="178" t="e">
        <f>DY25/DX25</f>
        <v>#DIV/0!</v>
      </c>
      <c r="EA24" s="174"/>
      <c r="EB24" s="182"/>
      <c r="EC24" s="84"/>
      <c r="ED24" s="90">
        <f>EC25/EA25</f>
        <v>0</v>
      </c>
      <c r="EE24" s="91" t="e">
        <f>EC25/EB25</f>
        <v>#DIV/0!</v>
      </c>
      <c r="EF24" s="157"/>
      <c r="EG24" s="164"/>
      <c r="EH24" s="162"/>
      <c r="EI24" s="94">
        <f>EH25/EF25</f>
        <v>0</v>
      </c>
      <c r="EJ24" s="95">
        <f>EH25/EG25</f>
        <v>0</v>
      </c>
      <c r="EK24" s="96"/>
      <c r="EL24" s="97"/>
      <c r="EP24" s="931"/>
    </row>
    <row r="25" spans="1:146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9">
        <v>1826.4939999999999</v>
      </c>
      <c r="H25" s="752">
        <v>1826.4939999999999</v>
      </c>
      <c r="I25" s="109">
        <f>H25-G25</f>
        <v>0</v>
      </c>
      <c r="J25" s="107">
        <f>J102/1.17</f>
        <v>1211.1111111111111</v>
      </c>
      <c r="K25" s="752">
        <v>1964.636</v>
      </c>
      <c r="L25" s="752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102"/>
        <v>1614.9759230769232</v>
      </c>
      <c r="X25" s="109">
        <f>U25-T25</f>
        <v>0</v>
      </c>
      <c r="Y25" s="107">
        <f>Y102/1.17</f>
        <v>1411.1111111111111</v>
      </c>
      <c r="Z25" s="759">
        <v>1805.5909999999999</v>
      </c>
      <c r="AA25" s="759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9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9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149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110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1637.6068376068376</v>
      </c>
      <c r="BG25" s="108">
        <f>BG102/1.17</f>
        <v>1979.4871794871797</v>
      </c>
      <c r="BH25" s="108">
        <f>BH102/1.17</f>
        <v>0</v>
      </c>
      <c r="BI25" s="109">
        <f>BH25-BG25</f>
        <v>-1979.4871794871797</v>
      </c>
      <c r="BJ25" s="107">
        <f>BJ102/1.17</f>
        <v>1458.1196581196582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1580.3418803418804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4676.0683760683769</v>
      </c>
      <c r="BS25" s="112">
        <f>BG25+BK25+BO25</f>
        <v>5017.9487179487187</v>
      </c>
      <c r="BT25" s="114">
        <f>BH25+BL25+BP25</f>
        <v>0</v>
      </c>
      <c r="BU25" s="115">
        <f>BT25-BR25</f>
        <v>-4676.0683760683769</v>
      </c>
      <c r="BV25" s="109">
        <f>BT25-BS25</f>
        <v>-5017.9487179487187</v>
      </c>
      <c r="BW25" s="107">
        <f>BW102/1.17</f>
        <v>1656.4102564102566</v>
      </c>
      <c r="BX25" s="110">
        <f>BX102/1.17</f>
        <v>0</v>
      </c>
      <c r="BY25" s="108">
        <f>BY102/1.17</f>
        <v>0</v>
      </c>
      <c r="BZ25" s="117">
        <f>BY25-BX25</f>
        <v>0</v>
      </c>
      <c r="CA25" s="107">
        <f>CA102/1.17</f>
        <v>1810.2564102564104</v>
      </c>
      <c r="CB25" s="110">
        <f>CB102/1.17</f>
        <v>0</v>
      </c>
      <c r="CC25" s="108">
        <f>CC102/1.17</f>
        <v>0</v>
      </c>
      <c r="CD25" s="117">
        <f>CC25-CB25</f>
        <v>0</v>
      </c>
      <c r="CE25" s="107">
        <f>CE102/1.17</f>
        <v>1337.6068376068376</v>
      </c>
      <c r="CF25" s="110">
        <f>CF102/1.17</f>
        <v>0</v>
      </c>
      <c r="CG25" s="108">
        <f>CG102/1.17</f>
        <v>0</v>
      </c>
      <c r="CH25" s="117">
        <f>CG25-CF25</f>
        <v>0</v>
      </c>
      <c r="CI25" s="111">
        <f>BW25+CA25+CE25</f>
        <v>4804.2735042735048</v>
      </c>
      <c r="CJ25" s="112">
        <f>BX25+CB25+CF25</f>
        <v>0</v>
      </c>
      <c r="CK25" s="114">
        <f>BY25+CC25+CG25</f>
        <v>0</v>
      </c>
      <c r="CL25" s="118">
        <f>CK25-CI25</f>
        <v>-4804.2735042735048</v>
      </c>
      <c r="CM25" s="109">
        <f>CK25-CJ25</f>
        <v>0</v>
      </c>
      <c r="CN25" s="119">
        <f>SUM(BR25,CI25)</f>
        <v>9480.3418803418826</v>
      </c>
      <c r="CO25" s="124">
        <f>BS25+CJ25</f>
        <v>5017.9487179487187</v>
      </c>
      <c r="CP25" s="120">
        <f>SUM(BT25,CK25)</f>
        <v>0</v>
      </c>
      <c r="CQ25" s="121">
        <f>CP25-CN25</f>
        <v>-9480.3418803418826</v>
      </c>
      <c r="CR25" s="122">
        <f>CP25-CO25</f>
        <v>-5017.9487179487187</v>
      </c>
      <c r="CS25" s="96">
        <f>CN25/6</f>
        <v>1580.0569800569804</v>
      </c>
      <c r="CT25" s="97">
        <f>CP25/6</f>
        <v>0</v>
      </c>
      <c r="CU25" s="123">
        <f>CT25/CS25</f>
        <v>0</v>
      </c>
      <c r="CV25" s="928">
        <f>CT25-CS25</f>
        <v>-1580.0569800569804</v>
      </c>
      <c r="CW25" s="98">
        <f>CR25/6</f>
        <v>-836.32478632478649</v>
      </c>
      <c r="CX25" s="107">
        <f>CX102/1.17</f>
        <v>1637.6068376068376</v>
      </c>
      <c r="CY25" s="108">
        <f>CY102/1.17</f>
        <v>1979.4871794871797</v>
      </c>
      <c r="CZ25" s="108">
        <f>CZ102/1.17</f>
        <v>0</v>
      </c>
      <c r="DA25" s="109">
        <f>CZ25-CY25</f>
        <v>-1979.4871794871797</v>
      </c>
      <c r="DB25" s="107">
        <f>DB102/1.17</f>
        <v>1458.1196581196582</v>
      </c>
      <c r="DC25" s="108">
        <f>DC102/1.17</f>
        <v>1458.1196581196582</v>
      </c>
      <c r="DD25" s="108">
        <f>DD102/1.17</f>
        <v>0</v>
      </c>
      <c r="DE25" s="109">
        <f>DD25-DC25</f>
        <v>-1458.1196581196582</v>
      </c>
      <c r="DF25" s="107">
        <f>DF102/1.17</f>
        <v>1580.3418803418804</v>
      </c>
      <c r="DG25" s="110">
        <v>1039</v>
      </c>
      <c r="DH25" s="108">
        <f>DH102/1.17</f>
        <v>0</v>
      </c>
      <c r="DI25" s="109">
        <f>DH25-DG25</f>
        <v>-1039</v>
      </c>
      <c r="DJ25" s="111">
        <f>CX25+DB25+DF25</f>
        <v>4676.0683760683769</v>
      </c>
      <c r="DK25" s="112">
        <f>CY25+DC25+DG25</f>
        <v>4476.6068376068379</v>
      </c>
      <c r="DL25" s="114">
        <f>CZ25+DD25+DH25</f>
        <v>0</v>
      </c>
      <c r="DM25" s="115">
        <f>DL25-DJ25</f>
        <v>-4676.0683760683769</v>
      </c>
      <c r="DN25" s="109">
        <f>DL25-DK25</f>
        <v>-4476.6068376068379</v>
      </c>
      <c r="DO25" s="107">
        <f>DO102/1.17</f>
        <v>1656.4102564102566</v>
      </c>
      <c r="DP25" s="110">
        <f>DP102/1.17</f>
        <v>0</v>
      </c>
      <c r="DQ25" s="108">
        <f>DQ102/1.17</f>
        <v>0</v>
      </c>
      <c r="DR25" s="117">
        <f>DQ25-DP25</f>
        <v>0</v>
      </c>
      <c r="DS25" s="107">
        <f>DS102/1.17</f>
        <v>1810.2564102564104</v>
      </c>
      <c r="DT25" s="110">
        <f>DT102/1.17</f>
        <v>0</v>
      </c>
      <c r="DU25" s="108">
        <f>DU102/1.17</f>
        <v>0</v>
      </c>
      <c r="DV25" s="117">
        <f>DU25-DT25</f>
        <v>0</v>
      </c>
      <c r="DW25" s="107">
        <f>DW102/1.17</f>
        <v>1337.6068376068376</v>
      </c>
      <c r="DX25" s="110">
        <f>DX102/1.17</f>
        <v>0</v>
      </c>
      <c r="DY25" s="108">
        <f>DY102/1.17</f>
        <v>0</v>
      </c>
      <c r="DZ25" s="117">
        <f>DY25-DX25</f>
        <v>0</v>
      </c>
      <c r="EA25" s="111">
        <f>DO25+DS25+DW25</f>
        <v>4804.2735042735048</v>
      </c>
      <c r="EB25" s="112">
        <f>DP25+DT25+DX25</f>
        <v>0</v>
      </c>
      <c r="EC25" s="114">
        <f>DQ25+DU25+DY25</f>
        <v>0</v>
      </c>
      <c r="ED25" s="118">
        <f>EC25-EA25</f>
        <v>-4804.2735042735048</v>
      </c>
      <c r="EE25" s="109">
        <f>EC25-EB25</f>
        <v>0</v>
      </c>
      <c r="EF25" s="119">
        <f>SUM(DJ25,EA25)</f>
        <v>9480.3418803418826</v>
      </c>
      <c r="EG25" s="124">
        <f>DK25+EB25</f>
        <v>4476.6068376068379</v>
      </c>
      <c r="EH25" s="120">
        <f>SUM(DL25,EC25)</f>
        <v>0</v>
      </c>
      <c r="EI25" s="121">
        <f>EH25-EF25</f>
        <v>-9480.3418803418826</v>
      </c>
      <c r="EJ25" s="122">
        <f>EH25-EG25</f>
        <v>-4476.6068376068379</v>
      </c>
      <c r="EK25" s="96">
        <f>EF25/6</f>
        <v>1580.0569800569804</v>
      </c>
      <c r="EL25" s="97">
        <f>EH25/6</f>
        <v>0</v>
      </c>
      <c r="EM25" s="123">
        <f>EL25/EK25</f>
        <v>0</v>
      </c>
      <c r="EN25" s="98">
        <f>EL25-EK25</f>
        <v>-1580.0569800569804</v>
      </c>
      <c r="EO25" s="98">
        <f>EJ25/6</f>
        <v>-746.10113960113961</v>
      </c>
      <c r="EP25" s="931"/>
    </row>
    <row r="26" spans="1:146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1</v>
      </c>
      <c r="J26" s="171"/>
      <c r="K26" s="172"/>
      <c r="L26" s="172"/>
      <c r="M26" s="80">
        <f>L27/K27</f>
        <v>1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1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1</v>
      </c>
      <c r="AG26" s="171"/>
      <c r="AH26" s="173"/>
      <c r="AI26" s="172"/>
      <c r="AJ26" s="178">
        <f>AI27/AH27</f>
        <v>1.4153333333333331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1.1245999999999998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1.082153846153846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182"/>
      <c r="BT26" s="84"/>
      <c r="BU26" s="85" t="e">
        <f>BT27/BR27</f>
        <v>#DIV/0!</v>
      </c>
      <c r="BV26" s="87" t="e">
        <f>BT27/BS27</f>
        <v>#DIV/0!</v>
      </c>
      <c r="BW26" s="171"/>
      <c r="BX26" s="173"/>
      <c r="BY26" s="172"/>
      <c r="BZ26" s="177" t="e">
        <f>BY27/BX27</f>
        <v>#DIV/0!</v>
      </c>
      <c r="CA26" s="171"/>
      <c r="CB26" s="173"/>
      <c r="CC26" s="172"/>
      <c r="CD26" s="178" t="e">
        <f>CC27/CB27</f>
        <v>#DIV/0!</v>
      </c>
      <c r="CE26" s="171"/>
      <c r="CF26" s="173"/>
      <c r="CG26" s="172"/>
      <c r="CH26" s="178" t="e">
        <f>CG27/CF27</f>
        <v>#DIV/0!</v>
      </c>
      <c r="CI26" s="174"/>
      <c r="CJ26" s="182"/>
      <c r="CK26" s="84"/>
      <c r="CL26" s="90" t="e">
        <f>CK27/CI27</f>
        <v>#DIV/0!</v>
      </c>
      <c r="CM26" s="91" t="e">
        <f>CK27/CJ27</f>
        <v>#DIV/0!</v>
      </c>
      <c r="CN26" s="157"/>
      <c r="CO26" s="164"/>
      <c r="CP26" s="162"/>
      <c r="CQ26" s="94" t="e">
        <f>CP27/CN27</f>
        <v>#DIV/0!</v>
      </c>
      <c r="CR26" s="95" t="e">
        <f>CP27/CO27</f>
        <v>#DIV/0!</v>
      </c>
      <c r="CS26" s="96"/>
      <c r="CT26" s="97"/>
      <c r="CV26" s="928"/>
      <c r="CX26" s="171"/>
      <c r="CY26" s="172"/>
      <c r="CZ26" s="172"/>
      <c r="DA26" s="80" t="e">
        <f>CZ27/CY27</f>
        <v>#DIV/0!</v>
      </c>
      <c r="DB26" s="171"/>
      <c r="DC26" s="172"/>
      <c r="DD26" s="172"/>
      <c r="DE26" s="80" t="e">
        <f>DD27/DC27</f>
        <v>#DIV/0!</v>
      </c>
      <c r="DF26" s="171"/>
      <c r="DG26" s="173"/>
      <c r="DH26" s="172"/>
      <c r="DI26" s="87" t="e">
        <f>DH27/DG27</f>
        <v>#DIV/0!</v>
      </c>
      <c r="DJ26" s="174"/>
      <c r="DK26" s="182"/>
      <c r="DL26" s="84"/>
      <c r="DM26" s="85" t="e">
        <f>DL27/DJ27</f>
        <v>#DIV/0!</v>
      </c>
      <c r="DN26" s="87" t="e">
        <f>DL27/DK27</f>
        <v>#DIV/0!</v>
      </c>
      <c r="DO26" s="171"/>
      <c r="DP26" s="173"/>
      <c r="DQ26" s="172"/>
      <c r="DR26" s="177" t="e">
        <f>DQ27/DP27</f>
        <v>#DIV/0!</v>
      </c>
      <c r="DS26" s="171"/>
      <c r="DT26" s="173"/>
      <c r="DU26" s="172"/>
      <c r="DV26" s="178" t="e">
        <f>DU27/DT27</f>
        <v>#DIV/0!</v>
      </c>
      <c r="DW26" s="171"/>
      <c r="DX26" s="173"/>
      <c r="DY26" s="172"/>
      <c r="DZ26" s="178" t="e">
        <f>DY27/DX27</f>
        <v>#DIV/0!</v>
      </c>
      <c r="EA26" s="174"/>
      <c r="EB26" s="182"/>
      <c r="EC26" s="84"/>
      <c r="ED26" s="90" t="e">
        <f>EC27/EA27</f>
        <v>#DIV/0!</v>
      </c>
      <c r="EE26" s="91" t="e">
        <f>EC27/EB27</f>
        <v>#DIV/0!</v>
      </c>
      <c r="EF26" s="157"/>
      <c r="EG26" s="164"/>
      <c r="EH26" s="162"/>
      <c r="EI26" s="94" t="e">
        <f>EH27/EF27</f>
        <v>#DIV/0!</v>
      </c>
      <c r="EJ26" s="95" t="e">
        <f>EH27/EG27</f>
        <v>#DIV/0!</v>
      </c>
      <c r="EK26" s="96"/>
      <c r="EL26" s="97"/>
      <c r="EP26" s="931"/>
    </row>
    <row r="27" spans="1:146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119.65811965811966</v>
      </c>
      <c r="I27" s="109">
        <f>H27-G27</f>
        <v>0</v>
      </c>
      <c r="J27" s="107">
        <f>J105/1.17</f>
        <v>0</v>
      </c>
      <c r="K27" s="108">
        <f>K105/1.17</f>
        <v>12.820512820512821</v>
      </c>
      <c r="L27" s="108">
        <f>L105/1.17</f>
        <v>12.820512820512821</v>
      </c>
      <c r="M27" s="109">
        <f>L27-K27</f>
        <v>0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132.47863247863248</v>
      </c>
      <c r="U27" s="114">
        <f>H27+L27+P27</f>
        <v>132.47863247863248</v>
      </c>
      <c r="V27" s="115">
        <f>U27-R27</f>
        <v>132.47863247863248</v>
      </c>
      <c r="W27" s="116">
        <f t="shared" si="102"/>
        <v>132.47863247863248</v>
      </c>
      <c r="X27" s="109">
        <f>U27-T27</f>
        <v>0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179.4871794871795</v>
      </c>
      <c r="AF27" s="117">
        <f>AE27-AD27</f>
        <v>0</v>
      </c>
      <c r="AG27" s="107">
        <f>AG105/1.17</f>
        <v>0</v>
      </c>
      <c r="AH27" s="110">
        <f>AH105/1.17</f>
        <v>76.923076923076934</v>
      </c>
      <c r="AI27" s="108">
        <f>AI105/1.17</f>
        <v>108.87179487179488</v>
      </c>
      <c r="AJ27" s="117">
        <f>AI27-AH27</f>
        <v>31.948717948717942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288.35897435897436</v>
      </c>
      <c r="AO27" s="118">
        <f>AN27-AK27</f>
        <v>288.35897435897436</v>
      </c>
      <c r="AP27" s="116">
        <f t="shared" si="149"/>
        <v>288.35897435897436</v>
      </c>
      <c r="AQ27" s="109">
        <f>AN27-AM27</f>
        <v>31.948717948717899</v>
      </c>
      <c r="AR27" s="119">
        <f>SUM(R27,AK27)</f>
        <v>0</v>
      </c>
      <c r="AS27" s="112">
        <f>AS105/1.17</f>
        <v>0</v>
      </c>
      <c r="AT27" s="120">
        <f>T27+AM27</f>
        <v>388.88888888888891</v>
      </c>
      <c r="AU27" s="120">
        <f>SUM(U27,AN27)</f>
        <v>420.83760683760681</v>
      </c>
      <c r="AV27" s="121">
        <f>AU27-AR27</f>
        <v>420.83760683760681</v>
      </c>
      <c r="AW27" s="116">
        <f t="shared" si="110"/>
        <v>420.83760683760681</v>
      </c>
      <c r="AX27" s="122">
        <f>AU27-AT27</f>
        <v>31.948717948717899</v>
      </c>
      <c r="AY27" s="96">
        <f>AR27/6</f>
        <v>0</v>
      </c>
      <c r="AZ27" s="97">
        <f>AS27/6</f>
        <v>0</v>
      </c>
      <c r="BA27" s="97">
        <f>AU27/6</f>
        <v>70.13960113960114</v>
      </c>
      <c r="BB27" s="123" t="e">
        <f>BA27/AY27</f>
        <v>#DIV/0!</v>
      </c>
      <c r="BC27" s="98">
        <f>BA27-AY27</f>
        <v>70.13960113960114</v>
      </c>
      <c r="BD27" s="98">
        <f>BA27-AZ27</f>
        <v>70.13960113960114</v>
      </c>
      <c r="BE27" s="98">
        <f>AX27/6</f>
        <v>5.3247863247863165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>
        <f>BG27+BK27+BO27</f>
        <v>0</v>
      </c>
      <c r="BT27" s="114">
        <f>BH27+BL27+BP27</f>
        <v>0</v>
      </c>
      <c r="BU27" s="115">
        <f>BT27-BR27</f>
        <v>0</v>
      </c>
      <c r="BV27" s="109">
        <f>BT27-BS27</f>
        <v>0</v>
      </c>
      <c r="BW27" s="107">
        <f>BW105/1.17</f>
        <v>0</v>
      </c>
      <c r="BX27" s="110">
        <f>BX105/1.17</f>
        <v>0</v>
      </c>
      <c r="BY27" s="108">
        <f>BY105/1.17</f>
        <v>0</v>
      </c>
      <c r="BZ27" s="117">
        <f>BY27-BX27</f>
        <v>0</v>
      </c>
      <c r="CA27" s="107">
        <f>CA105/1.17</f>
        <v>0</v>
      </c>
      <c r="CB27" s="110">
        <f>CB105/1.17</f>
        <v>0</v>
      </c>
      <c r="CC27" s="108">
        <f>CC105/1.17</f>
        <v>0</v>
      </c>
      <c r="CD27" s="117">
        <f>CC27-CB27</f>
        <v>0</v>
      </c>
      <c r="CE27" s="107">
        <f>CE105/1.17</f>
        <v>0</v>
      </c>
      <c r="CF27" s="110">
        <f>CF105/1.17</f>
        <v>0</v>
      </c>
      <c r="CG27" s="108">
        <f>CG105/1.17</f>
        <v>0</v>
      </c>
      <c r="CH27" s="117">
        <f>CG27-CF27</f>
        <v>0</v>
      </c>
      <c r="CI27" s="111">
        <f>BW27+CA27+CE27</f>
        <v>0</v>
      </c>
      <c r="CJ27" s="112">
        <f>BX27+CB27+CF27</f>
        <v>0</v>
      </c>
      <c r="CK27" s="114">
        <f>BY27+CC27+CG27</f>
        <v>0</v>
      </c>
      <c r="CL27" s="118">
        <f>CK27-CI27</f>
        <v>0</v>
      </c>
      <c r="CM27" s="109">
        <f>CK27-CJ27</f>
        <v>0</v>
      </c>
      <c r="CN27" s="119">
        <f>SUM(BR27,CI27)</f>
        <v>0</v>
      </c>
      <c r="CO27" s="124">
        <f>BS27+CJ27</f>
        <v>0</v>
      </c>
      <c r="CP27" s="120">
        <f>SUM(BT27,CK27)</f>
        <v>0</v>
      </c>
      <c r="CQ27" s="121">
        <f>CP27-CN27</f>
        <v>0</v>
      </c>
      <c r="CR27" s="122">
        <f>CP27-CO27</f>
        <v>0</v>
      </c>
      <c r="CS27" s="96">
        <f>CN27/6</f>
        <v>0</v>
      </c>
      <c r="CT27" s="97">
        <f>CP27/6</f>
        <v>0</v>
      </c>
      <c r="CU27" s="123" t="e">
        <f>CT27/CS27</f>
        <v>#DIV/0!</v>
      </c>
      <c r="CV27" s="928">
        <f>CT27-CS27</f>
        <v>0</v>
      </c>
      <c r="CW27" s="98">
        <f>CR27/6</f>
        <v>0</v>
      </c>
      <c r="CX27" s="107">
        <f>CX105/1.17</f>
        <v>0</v>
      </c>
      <c r="CY27" s="108">
        <f>CY105/1.17</f>
        <v>0</v>
      </c>
      <c r="CZ27" s="108">
        <f>CZ105/1.17</f>
        <v>0</v>
      </c>
      <c r="DA27" s="109">
        <f>CZ27-CY27</f>
        <v>0</v>
      </c>
      <c r="DB27" s="107">
        <f>DB105/1.17</f>
        <v>0</v>
      </c>
      <c r="DC27" s="108">
        <f>DC105/1.17</f>
        <v>0</v>
      </c>
      <c r="DD27" s="108">
        <f>DD105/1.17</f>
        <v>0</v>
      </c>
      <c r="DE27" s="109">
        <f>DD27-DC27</f>
        <v>0</v>
      </c>
      <c r="DF27" s="107">
        <f>DF105/1.17</f>
        <v>0</v>
      </c>
      <c r="DG27" s="110">
        <f>DG105/1.17</f>
        <v>0</v>
      </c>
      <c r="DH27" s="108">
        <f>DH105/1.17</f>
        <v>0</v>
      </c>
      <c r="DI27" s="109">
        <f>DH27-DG27</f>
        <v>0</v>
      </c>
      <c r="DJ27" s="111">
        <f>CX27+DB27+DF27</f>
        <v>0</v>
      </c>
      <c r="DK27" s="112">
        <f>CY27+DC27+DG27</f>
        <v>0</v>
      </c>
      <c r="DL27" s="114">
        <f>CZ27+DD27+DH27</f>
        <v>0</v>
      </c>
      <c r="DM27" s="115">
        <f>DL27-DJ27</f>
        <v>0</v>
      </c>
      <c r="DN27" s="109">
        <f>DL27-DK27</f>
        <v>0</v>
      </c>
      <c r="DO27" s="107">
        <f>DO105/1.17</f>
        <v>0</v>
      </c>
      <c r="DP27" s="110">
        <f>DP105/1.17</f>
        <v>0</v>
      </c>
      <c r="DQ27" s="108">
        <f>DQ105/1.17</f>
        <v>0</v>
      </c>
      <c r="DR27" s="117">
        <f>DQ27-DP27</f>
        <v>0</v>
      </c>
      <c r="DS27" s="107">
        <f>DS105/1.17</f>
        <v>0</v>
      </c>
      <c r="DT27" s="110">
        <f>DT105/1.17</f>
        <v>0</v>
      </c>
      <c r="DU27" s="108">
        <f>DU105/1.17</f>
        <v>0</v>
      </c>
      <c r="DV27" s="117">
        <f>DU27-DT27</f>
        <v>0</v>
      </c>
      <c r="DW27" s="107">
        <f>DW105/1.17</f>
        <v>0</v>
      </c>
      <c r="DX27" s="110">
        <f>DX105/1.17</f>
        <v>0</v>
      </c>
      <c r="DY27" s="108">
        <f>DY105/1.17</f>
        <v>0</v>
      </c>
      <c r="DZ27" s="117">
        <f>DY27-DX27</f>
        <v>0</v>
      </c>
      <c r="EA27" s="111">
        <f>DO27+DS27+DW27</f>
        <v>0</v>
      </c>
      <c r="EB27" s="112">
        <f>DP27+DT27+DX27</f>
        <v>0</v>
      </c>
      <c r="EC27" s="114">
        <f>DQ27+DU27+DY27</f>
        <v>0</v>
      </c>
      <c r="ED27" s="118">
        <f>EC27-EA27</f>
        <v>0</v>
      </c>
      <c r="EE27" s="109">
        <f>EC27-EB27</f>
        <v>0</v>
      </c>
      <c r="EF27" s="119">
        <f>SUM(DJ27,EA27)</f>
        <v>0</v>
      </c>
      <c r="EG27" s="124">
        <f>DK27+EB27</f>
        <v>0</v>
      </c>
      <c r="EH27" s="120">
        <f>SUM(DL27,EC27)</f>
        <v>0</v>
      </c>
      <c r="EI27" s="121">
        <f>EH27-EF27</f>
        <v>0</v>
      </c>
      <c r="EJ27" s="122">
        <f>EH27-EG27</f>
        <v>0</v>
      </c>
      <c r="EK27" s="96">
        <f>EF27/6</f>
        <v>0</v>
      </c>
      <c r="EL27" s="97">
        <f>EH27/6</f>
        <v>0</v>
      </c>
      <c r="EM27" s="123" t="e">
        <f>EL27/EK27</f>
        <v>#DIV/0!</v>
      </c>
      <c r="EN27" s="98">
        <f>EL27-EK27</f>
        <v>0</v>
      </c>
      <c r="EO27" s="98">
        <f>EJ27/6</f>
        <v>0</v>
      </c>
      <c r="EP27" s="931"/>
    </row>
    <row r="28" spans="1:146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1</v>
      </c>
      <c r="J28" s="171"/>
      <c r="K28" s="172"/>
      <c r="L28" s="172"/>
      <c r="M28" s="80">
        <f>L29/K29</f>
        <v>1</v>
      </c>
      <c r="N28" s="171"/>
      <c r="O28" s="172"/>
      <c r="P28" s="172"/>
      <c r="Q28" s="80">
        <f>P29/O29</f>
        <v>1</v>
      </c>
      <c r="R28" s="174"/>
      <c r="S28" s="175"/>
      <c r="T28" s="176"/>
      <c r="U28" s="84"/>
      <c r="V28" s="85">
        <f>U29/R29</f>
        <v>2.8417508417508421</v>
      </c>
      <c r="W28" s="86">
        <f>U29/S29</f>
        <v>2.8417508417508421</v>
      </c>
      <c r="X28" s="87">
        <f>U29/T29</f>
        <v>1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1</v>
      </c>
      <c r="AG28" s="171"/>
      <c r="AH28" s="173"/>
      <c r="AI28" s="172"/>
      <c r="AJ28" s="178">
        <f>AI29/AH29</f>
        <v>0.15533333333333335</v>
      </c>
      <c r="AK28" s="174"/>
      <c r="AL28" s="175"/>
      <c r="AM28" s="176"/>
      <c r="AN28" s="84"/>
      <c r="AO28" s="90">
        <f>AN29/AK29</f>
        <v>3.322222222222222</v>
      </c>
      <c r="AP28" s="86">
        <f>AN29/AL29</f>
        <v>3.322222222222222</v>
      </c>
      <c r="AQ28" s="91">
        <f>AN29/AM29</f>
        <v>0.28228851963746227</v>
      </c>
      <c r="AR28" s="157"/>
      <c r="AS28" s="175"/>
      <c r="AT28" s="162"/>
      <c r="AU28" s="162"/>
      <c r="AV28" s="94">
        <f>AU29/AR29</f>
        <v>3.1311914323962515</v>
      </c>
      <c r="AW28" s="86">
        <f>AU29/AS29</f>
        <v>3.131191432396252</v>
      </c>
      <c r="AX28" s="95">
        <f>AU29/AT29</f>
        <v>0.38094462540716612</v>
      </c>
      <c r="AY28" s="96"/>
      <c r="AZ28" s="97"/>
      <c r="BA28" s="97"/>
      <c r="BF28" s="171"/>
      <c r="BG28" s="172"/>
      <c r="BH28" s="172"/>
      <c r="BI28" s="80">
        <f>BH29/BG29</f>
        <v>0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182"/>
      <c r="BT28" s="84"/>
      <c r="BU28" s="85">
        <f>BT29/BR29</f>
        <v>0</v>
      </c>
      <c r="BV28" s="87">
        <f>BT29/BS29</f>
        <v>0</v>
      </c>
      <c r="BW28" s="171"/>
      <c r="BX28" s="173"/>
      <c r="BY28" s="172"/>
      <c r="BZ28" s="178" t="e">
        <f>BY29/BX29</f>
        <v>#DIV/0!</v>
      </c>
      <c r="CA28" s="171"/>
      <c r="CB28" s="173"/>
      <c r="CC28" s="172"/>
      <c r="CD28" s="178" t="e">
        <f>CC29/CB29</f>
        <v>#DIV/0!</v>
      </c>
      <c r="CE28" s="171"/>
      <c r="CF28" s="173"/>
      <c r="CG28" s="172"/>
      <c r="CH28" s="178" t="e">
        <f>CG29/CF29</f>
        <v>#DIV/0!</v>
      </c>
      <c r="CI28" s="174"/>
      <c r="CJ28" s="182"/>
      <c r="CK28" s="84"/>
      <c r="CL28" s="90">
        <f>CK29/CI29</f>
        <v>0</v>
      </c>
      <c r="CM28" s="91" t="e">
        <f>CK29/CJ29</f>
        <v>#DIV/0!</v>
      </c>
      <c r="CN28" s="157"/>
      <c r="CO28" s="164"/>
      <c r="CP28" s="162"/>
      <c r="CQ28" s="94">
        <f>CP29/CN29</f>
        <v>0</v>
      </c>
      <c r="CR28" s="95">
        <f>CP29/CO29</f>
        <v>0</v>
      </c>
      <c r="CS28" s="96"/>
      <c r="CT28" s="97"/>
      <c r="CV28" s="928"/>
      <c r="CX28" s="171"/>
      <c r="CY28" s="172"/>
      <c r="CZ28" s="172"/>
      <c r="DA28" s="80">
        <f>CZ29/CY29</f>
        <v>0</v>
      </c>
      <c r="DB28" s="171"/>
      <c r="DC28" s="172"/>
      <c r="DD28" s="172"/>
      <c r="DE28" s="80">
        <f>DD29/DC29</f>
        <v>0</v>
      </c>
      <c r="DF28" s="171"/>
      <c r="DG28" s="173"/>
      <c r="DH28" s="172"/>
      <c r="DI28" s="91">
        <f>DH29/DG29</f>
        <v>0</v>
      </c>
      <c r="DJ28" s="174"/>
      <c r="DK28" s="182"/>
      <c r="DL28" s="84"/>
      <c r="DM28" s="85">
        <f>DL29/DJ29</f>
        <v>0</v>
      </c>
      <c r="DN28" s="87">
        <f>DL29/DK29</f>
        <v>0</v>
      </c>
      <c r="DO28" s="171"/>
      <c r="DP28" s="173"/>
      <c r="DQ28" s="172"/>
      <c r="DR28" s="178" t="e">
        <f>DQ29/DP29</f>
        <v>#DIV/0!</v>
      </c>
      <c r="DS28" s="171"/>
      <c r="DT28" s="173"/>
      <c r="DU28" s="172"/>
      <c r="DV28" s="178" t="e">
        <f>DU29/DT29</f>
        <v>#DIV/0!</v>
      </c>
      <c r="DW28" s="171"/>
      <c r="DX28" s="173"/>
      <c r="DY28" s="172"/>
      <c r="DZ28" s="178" t="e">
        <f>DY29/DX29</f>
        <v>#DIV/0!</v>
      </c>
      <c r="EA28" s="174"/>
      <c r="EB28" s="182"/>
      <c r="EC28" s="84"/>
      <c r="ED28" s="90">
        <f>EC29/EA29</f>
        <v>0</v>
      </c>
      <c r="EE28" s="91" t="e">
        <f>EC29/EB29</f>
        <v>#DIV/0!</v>
      </c>
      <c r="EF28" s="157"/>
      <c r="EG28" s="164"/>
      <c r="EH28" s="162"/>
      <c r="EI28" s="94">
        <f>EH29/EF29</f>
        <v>0</v>
      </c>
      <c r="EJ28" s="95">
        <f>EH29/EG29</f>
        <v>0</v>
      </c>
      <c r="EK28" s="96"/>
      <c r="EL28" s="97"/>
      <c r="EP28" s="931"/>
    </row>
    <row r="29" spans="1:146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165.81196581196582</v>
      </c>
      <c r="I29" s="109">
        <f>H29-G29</f>
        <v>0</v>
      </c>
      <c r="J29" s="107">
        <f>J108/1.17</f>
        <v>84.615384615384627</v>
      </c>
      <c r="K29" s="108">
        <f>K108/1.17</f>
        <v>331.19658119658123</v>
      </c>
      <c r="L29" s="108">
        <f>L108/1.17</f>
        <v>331.19658119658123</v>
      </c>
      <c r="M29" s="109">
        <f>L29-K29</f>
        <v>0</v>
      </c>
      <c r="N29" s="107">
        <f>N108/1.17</f>
        <v>84.615384615384627</v>
      </c>
      <c r="O29" s="108">
        <f>O108/1.17</f>
        <v>224.35897435897436</v>
      </c>
      <c r="P29" s="108">
        <f>P108/1.17</f>
        <v>224.35897435897436</v>
      </c>
      <c r="Q29" s="109">
        <f>P29-O29</f>
        <v>0</v>
      </c>
      <c r="R29" s="111">
        <f>F29+J29+N29</f>
        <v>253.84615384615387</v>
      </c>
      <c r="S29" s="112">
        <f>S108/1.17</f>
        <v>253.84615384615387</v>
      </c>
      <c r="T29" s="113">
        <f>H29+K29+O29</f>
        <v>721.36752136752148</v>
      </c>
      <c r="U29" s="114">
        <f>H29+L29+P29</f>
        <v>721.36752136752148</v>
      </c>
      <c r="V29" s="115">
        <f>U29-R29</f>
        <v>467.52136752136761</v>
      </c>
      <c r="W29" s="116">
        <f t="shared" si="102"/>
        <v>467.52136752136761</v>
      </c>
      <c r="X29" s="109">
        <f>U29-T29</f>
        <v>0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680.34188034188037</v>
      </c>
      <c r="AF29" s="117">
        <f>AE29-AD29</f>
        <v>0</v>
      </c>
      <c r="AG29" s="107">
        <f>AG108/1.17</f>
        <v>128.2051282051282</v>
      </c>
      <c r="AH29" s="110">
        <f>AH108/1.17</f>
        <v>3846.1538461538462</v>
      </c>
      <c r="AI29" s="108">
        <f>AI108/1.17</f>
        <v>597.43589743589746</v>
      </c>
      <c r="AJ29" s="117">
        <f>AI29-AH29</f>
        <v>-3248.7179487179487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1277.7777777777778</v>
      </c>
      <c r="AO29" s="118">
        <f>AN29-AK29</f>
        <v>893.16239316239319</v>
      </c>
      <c r="AP29" s="116">
        <f t="shared" si="149"/>
        <v>893.16239316239319</v>
      </c>
      <c r="AQ29" s="109">
        <f>AN29-AM29</f>
        <v>-3248.7179487179487</v>
      </c>
      <c r="AR29" s="119">
        <f>SUM(R29,AK29)</f>
        <v>638.46153846153857</v>
      </c>
      <c r="AS29" s="112">
        <f>AS108/1.17</f>
        <v>638.46153846153845</v>
      </c>
      <c r="AT29" s="120">
        <f>T29+AM29</f>
        <v>5247.863247863248</v>
      </c>
      <c r="AU29" s="120">
        <f>SUM(U29,AN29)</f>
        <v>1999.1452991452993</v>
      </c>
      <c r="AV29" s="121">
        <f>AU29-AR29</f>
        <v>1360.6837606837607</v>
      </c>
      <c r="AW29" s="116">
        <f t="shared" si="110"/>
        <v>1360.6837606837607</v>
      </c>
      <c r="AX29" s="122">
        <f>AU29-AT29</f>
        <v>-3248.7179487179487</v>
      </c>
      <c r="AY29" s="96">
        <f>AR29/6</f>
        <v>106.41025641025642</v>
      </c>
      <c r="AZ29" s="97">
        <f>AS29/6</f>
        <v>106.41025641025641</v>
      </c>
      <c r="BA29" s="97">
        <f>AU29/6</f>
        <v>333.1908831908832</v>
      </c>
      <c r="BB29" s="123">
        <f>BA29/AY29</f>
        <v>3.1311914323962515</v>
      </c>
      <c r="BC29" s="98">
        <f>BA29-AY29</f>
        <v>226.78062678062679</v>
      </c>
      <c r="BD29" s="98">
        <f>BA29-AZ29</f>
        <v>226.78062678062679</v>
      </c>
      <c r="BE29" s="98">
        <f>AX29/6</f>
        <v>-541.45299145299145</v>
      </c>
      <c r="BF29" s="107">
        <f>BF108/1.17</f>
        <v>16239.31623931624</v>
      </c>
      <c r="BG29" s="108">
        <f>BG108/1.17</f>
        <v>16239.31623931624</v>
      </c>
      <c r="BH29" s="108">
        <f>BH108/1.17</f>
        <v>0</v>
      </c>
      <c r="BI29" s="109">
        <f>BH29-BG29</f>
        <v>-16239.31623931624</v>
      </c>
      <c r="BJ29" s="107">
        <f>BJ108/1.17</f>
        <v>16239.31623931624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16239.31623931624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48717.948717948719</v>
      </c>
      <c r="BS29" s="112">
        <f>BG29+BK29+BO29</f>
        <v>48717.948717948719</v>
      </c>
      <c r="BT29" s="114">
        <f>BH29+BL29+BP29</f>
        <v>0</v>
      </c>
      <c r="BU29" s="115">
        <f>BT29-BR29</f>
        <v>-48717.948717948719</v>
      </c>
      <c r="BV29" s="109">
        <f>BT29-BS29</f>
        <v>-48717.948717948719</v>
      </c>
      <c r="BW29" s="107">
        <f>BW108/1.17</f>
        <v>16239.31623931624</v>
      </c>
      <c r="BX29" s="110">
        <f>BX108/1.17</f>
        <v>0</v>
      </c>
      <c r="BY29" s="108">
        <f>BY108/1.17</f>
        <v>0</v>
      </c>
      <c r="BZ29" s="117">
        <f>BY29-BX29</f>
        <v>0</v>
      </c>
      <c r="CA29" s="107">
        <f>CA108/1.17</f>
        <v>9743.5897435897441</v>
      </c>
      <c r="CB29" s="110">
        <f>CB108/1.17</f>
        <v>0</v>
      </c>
      <c r="CC29" s="108">
        <f>CC108/1.17</f>
        <v>0</v>
      </c>
      <c r="CD29" s="117">
        <f>CC29-CB29</f>
        <v>0</v>
      </c>
      <c r="CE29" s="107">
        <f>CE108/1.17</f>
        <v>6495.7264957264961</v>
      </c>
      <c r="CF29" s="110">
        <f>CF108/1.17</f>
        <v>0</v>
      </c>
      <c r="CG29" s="108">
        <f>CG108/1.17</f>
        <v>0</v>
      </c>
      <c r="CH29" s="117">
        <f>CG29-CF29</f>
        <v>0</v>
      </c>
      <c r="CI29" s="111">
        <f>BW29+CA29+CE29</f>
        <v>32478.63247863248</v>
      </c>
      <c r="CJ29" s="112">
        <f>BX29+CB29+CF29</f>
        <v>0</v>
      </c>
      <c r="CK29" s="114">
        <f>BY29+CC29+CG29</f>
        <v>0</v>
      </c>
      <c r="CL29" s="118">
        <f>CK29-CI29</f>
        <v>-32478.63247863248</v>
      </c>
      <c r="CM29" s="109">
        <f>CK29-CJ29</f>
        <v>0</v>
      </c>
      <c r="CN29" s="119">
        <f>SUM(BR29,CI29)</f>
        <v>81196.581196581203</v>
      </c>
      <c r="CO29" s="124">
        <f>BS29+CJ29</f>
        <v>48717.948717948719</v>
      </c>
      <c r="CP29" s="120">
        <f>SUM(BT29,CK29)</f>
        <v>0</v>
      </c>
      <c r="CQ29" s="121">
        <f>CP29-CN29</f>
        <v>-81196.581196581203</v>
      </c>
      <c r="CR29" s="122">
        <f>CP29-CO29</f>
        <v>-48717.948717948719</v>
      </c>
      <c r="CS29" s="96">
        <f>CN29/6</f>
        <v>13532.763532763534</v>
      </c>
      <c r="CT29" s="97">
        <f>CP29/6</f>
        <v>0</v>
      </c>
      <c r="CU29" s="123">
        <f>CT29/CS29</f>
        <v>0</v>
      </c>
      <c r="CV29" s="928">
        <f>CT29-CS29</f>
        <v>-13532.763532763534</v>
      </c>
      <c r="CW29" s="98">
        <f>CR29/6</f>
        <v>-8119.6581196581201</v>
      </c>
      <c r="CX29" s="107">
        <f>CX108/1.17</f>
        <v>16239.31623931624</v>
      </c>
      <c r="CY29" s="108">
        <f>CY108/1.17</f>
        <v>16239.31623931624</v>
      </c>
      <c r="CZ29" s="108">
        <f>CZ108/1.17</f>
        <v>0</v>
      </c>
      <c r="DA29" s="109">
        <f>CZ29-CY29</f>
        <v>-16239.31623931624</v>
      </c>
      <c r="DB29" s="107">
        <f>DB108/1.17</f>
        <v>16239.31623931624</v>
      </c>
      <c r="DC29" s="108">
        <f>DC108/1.17</f>
        <v>16239.31623931624</v>
      </c>
      <c r="DD29" s="108">
        <f>DD108/1.17</f>
        <v>0</v>
      </c>
      <c r="DE29" s="109">
        <f>DD29-DC29</f>
        <v>-16239.31623931624</v>
      </c>
      <c r="DF29" s="107">
        <f>DF108/1.17</f>
        <v>16239.31623931624</v>
      </c>
      <c r="DG29" s="110">
        <f>DG108/1.17</f>
        <v>16239.31623931624</v>
      </c>
      <c r="DH29" s="108">
        <f>DH108/1.17</f>
        <v>0</v>
      </c>
      <c r="DI29" s="109">
        <f>DH29-DG29</f>
        <v>-16239.31623931624</v>
      </c>
      <c r="DJ29" s="111">
        <f>CX29+DB29+DF29</f>
        <v>48717.948717948719</v>
      </c>
      <c r="DK29" s="112">
        <f>CY29+DC29+DG29</f>
        <v>48717.948717948719</v>
      </c>
      <c r="DL29" s="114">
        <f>CZ29+DD29+DH29</f>
        <v>0</v>
      </c>
      <c r="DM29" s="115">
        <f>DL29-DJ29</f>
        <v>-48717.948717948719</v>
      </c>
      <c r="DN29" s="109">
        <f>DL29-DK29</f>
        <v>-48717.948717948719</v>
      </c>
      <c r="DO29" s="107">
        <f>DO108/1.17</f>
        <v>16239.31623931624</v>
      </c>
      <c r="DP29" s="110">
        <f>DP108/1.17</f>
        <v>0</v>
      </c>
      <c r="DQ29" s="108">
        <f>DQ108/1.17</f>
        <v>0</v>
      </c>
      <c r="DR29" s="117">
        <f>DQ29-DP29</f>
        <v>0</v>
      </c>
      <c r="DS29" s="107">
        <f>DS108/1.17</f>
        <v>9743.5897435897441</v>
      </c>
      <c r="DT29" s="110">
        <f>DT108/1.17</f>
        <v>0</v>
      </c>
      <c r="DU29" s="108">
        <f>DU108/1.17</f>
        <v>0</v>
      </c>
      <c r="DV29" s="117">
        <f>DU29-DT29</f>
        <v>0</v>
      </c>
      <c r="DW29" s="107">
        <f>DW108/1.17</f>
        <v>6495.7264957264961</v>
      </c>
      <c r="DX29" s="110">
        <f>DX108/1.17</f>
        <v>0</v>
      </c>
      <c r="DY29" s="108">
        <f>DY108/1.17</f>
        <v>0</v>
      </c>
      <c r="DZ29" s="117">
        <f>DY29-DX29</f>
        <v>0</v>
      </c>
      <c r="EA29" s="111">
        <f>DO29+DS29+DW29</f>
        <v>32478.63247863248</v>
      </c>
      <c r="EB29" s="112">
        <f>DP29+DT29+DX29</f>
        <v>0</v>
      </c>
      <c r="EC29" s="114">
        <f>DQ29+DU29+DY29</f>
        <v>0</v>
      </c>
      <c r="ED29" s="118">
        <f>EC29-EA29</f>
        <v>-32478.63247863248</v>
      </c>
      <c r="EE29" s="109">
        <f>EC29-EB29</f>
        <v>0</v>
      </c>
      <c r="EF29" s="119">
        <f>SUM(DJ29,EA29)</f>
        <v>81196.581196581203</v>
      </c>
      <c r="EG29" s="124">
        <f>DK29+EB29</f>
        <v>48717.948717948719</v>
      </c>
      <c r="EH29" s="120">
        <f>SUM(DL29,EC29)</f>
        <v>0</v>
      </c>
      <c r="EI29" s="121">
        <f>EH29-EF29</f>
        <v>-81196.581196581203</v>
      </c>
      <c r="EJ29" s="122">
        <f>EH29-EG29</f>
        <v>-48717.948717948719</v>
      </c>
      <c r="EK29" s="96">
        <f>EF29/6</f>
        <v>13532.763532763534</v>
      </c>
      <c r="EL29" s="97">
        <f>EH29/6</f>
        <v>0</v>
      </c>
      <c r="EM29" s="123">
        <f>EL29/EK29</f>
        <v>0</v>
      </c>
      <c r="EN29" s="98">
        <f>EL29-EK29</f>
        <v>-13532.763532763534</v>
      </c>
      <c r="EO29" s="98">
        <f>EJ29/6</f>
        <v>-8119.6581196581201</v>
      </c>
      <c r="EP29" s="931"/>
    </row>
    <row r="30" spans="1:146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1</v>
      </c>
      <c r="J30" s="69"/>
      <c r="K30" s="172"/>
      <c r="L30" s="172"/>
      <c r="M30" s="80">
        <f>L31/K31</f>
        <v>1</v>
      </c>
      <c r="N30" s="69"/>
      <c r="O30" s="172"/>
      <c r="P30" s="172"/>
      <c r="Q30" s="80">
        <f>P31/O31</f>
        <v>1</v>
      </c>
      <c r="R30" s="198"/>
      <c r="S30" s="199"/>
      <c r="T30" s="200"/>
      <c r="U30" s="201"/>
      <c r="V30" s="85">
        <f>U31/R31</f>
        <v>1.4861618224372188</v>
      </c>
      <c r="W30" s="86">
        <f>U31/S31</f>
        <v>1.2956135515592295</v>
      </c>
      <c r="X30" s="87">
        <f>U31/T31</f>
        <v>1</v>
      </c>
      <c r="Y30" s="69"/>
      <c r="Z30" s="172"/>
      <c r="AA30" s="172"/>
      <c r="AB30" s="80">
        <f>AA31/Z31</f>
        <v>1</v>
      </c>
      <c r="AC30" s="69"/>
      <c r="AD30" s="197"/>
      <c r="AE30" s="172"/>
      <c r="AF30" s="202">
        <f>AE31/AD31</f>
        <v>1</v>
      </c>
      <c r="AG30" s="69"/>
      <c r="AH30" s="197"/>
      <c r="AI30" s="172"/>
      <c r="AJ30" s="202">
        <f>AI31/AH31</f>
        <v>1.0566710949395541</v>
      </c>
      <c r="AK30" s="198"/>
      <c r="AL30" s="199"/>
      <c r="AM30" s="200"/>
      <c r="AN30" s="201"/>
      <c r="AO30" s="90">
        <f>AN31/AK31</f>
        <v>1.2945565504800343</v>
      </c>
      <c r="AP30" s="86">
        <f>AN31/AL31</f>
        <v>1.1975729117965999</v>
      </c>
      <c r="AQ30" s="203">
        <f>AN31/AM31</f>
        <v>1.0171453380603044</v>
      </c>
      <c r="AR30" s="204"/>
      <c r="AS30" s="199"/>
      <c r="AT30" s="205"/>
      <c r="AU30" s="162"/>
      <c r="AV30" s="94">
        <f>AU31/AR31</f>
        <v>1.3927932201750326</v>
      </c>
      <c r="AW30" s="86">
        <f>AU31/AS31</f>
        <v>1.2492906815780938</v>
      </c>
      <c r="AX30" s="206">
        <f>AU31/AT31</f>
        <v>1.0076934165355318</v>
      </c>
      <c r="AY30" s="137"/>
      <c r="AZ30" s="138"/>
      <c r="BA30" s="138"/>
      <c r="BF30" s="69"/>
      <c r="BG30" s="172"/>
      <c r="BH30" s="172"/>
      <c r="BI30" s="80">
        <f>BH31/BG31</f>
        <v>0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07"/>
      <c r="BT30" s="201"/>
      <c r="BU30" s="85">
        <f>BT31/BR31</f>
        <v>0</v>
      </c>
      <c r="BV30" s="87">
        <f>BT31/BS31</f>
        <v>0</v>
      </c>
      <c r="BW30" s="69"/>
      <c r="BX30" s="197"/>
      <c r="BY30" s="172"/>
      <c r="BZ30" s="177" t="e">
        <f>BY31/BX31</f>
        <v>#DIV/0!</v>
      </c>
      <c r="CA30" s="69"/>
      <c r="CB30" s="197"/>
      <c r="CC30" s="172"/>
      <c r="CD30" s="202" t="e">
        <f>CC31/CB31</f>
        <v>#DIV/0!</v>
      </c>
      <c r="CE30" s="69"/>
      <c r="CF30" s="197"/>
      <c r="CG30" s="172"/>
      <c r="CH30" s="202" t="e">
        <f>CG31/CF31</f>
        <v>#DIV/0!</v>
      </c>
      <c r="CI30" s="198"/>
      <c r="CJ30" s="207"/>
      <c r="CK30" s="201"/>
      <c r="CL30" s="90">
        <f>CK31/CI31</f>
        <v>0</v>
      </c>
      <c r="CM30" s="203" t="e">
        <f>CK31/CJ31</f>
        <v>#DIV/0!</v>
      </c>
      <c r="CN30" s="204"/>
      <c r="CO30" s="209"/>
      <c r="CP30" s="162"/>
      <c r="CQ30" s="94">
        <f>CP31/CN31</f>
        <v>0</v>
      </c>
      <c r="CR30" s="206">
        <f>CP31/CO31</f>
        <v>0</v>
      </c>
      <c r="CS30" s="137"/>
      <c r="CT30" s="138"/>
      <c r="CV30" s="926"/>
      <c r="CX30" s="69"/>
      <c r="CY30" s="172"/>
      <c r="CZ30" s="172"/>
      <c r="DA30" s="80">
        <f>CZ31/CY31</f>
        <v>0</v>
      </c>
      <c r="DB30" s="69"/>
      <c r="DC30" s="172"/>
      <c r="DD30" s="172"/>
      <c r="DE30" s="80">
        <f>DD31/DC31</f>
        <v>0</v>
      </c>
      <c r="DF30" s="69"/>
      <c r="DG30" s="197"/>
      <c r="DH30" s="172"/>
      <c r="DI30" s="87">
        <f>DH31/DG31</f>
        <v>0</v>
      </c>
      <c r="DJ30" s="198"/>
      <c r="DK30" s="207"/>
      <c r="DL30" s="201"/>
      <c r="DM30" s="85">
        <f>DL31/DJ31</f>
        <v>0</v>
      </c>
      <c r="DN30" s="87">
        <f>DL31/DK31</f>
        <v>0</v>
      </c>
      <c r="DO30" s="69"/>
      <c r="DP30" s="197"/>
      <c r="DQ30" s="172"/>
      <c r="DR30" s="177" t="e">
        <f>DQ31/DP31</f>
        <v>#DIV/0!</v>
      </c>
      <c r="DS30" s="69"/>
      <c r="DT30" s="197"/>
      <c r="DU30" s="172"/>
      <c r="DV30" s="202" t="e">
        <f>DU31/DT31</f>
        <v>#DIV/0!</v>
      </c>
      <c r="DW30" s="69"/>
      <c r="DX30" s="197"/>
      <c r="DY30" s="172"/>
      <c r="DZ30" s="202" t="e">
        <f>DY31/DX31</f>
        <v>#DIV/0!</v>
      </c>
      <c r="EA30" s="198"/>
      <c r="EB30" s="207"/>
      <c r="EC30" s="201"/>
      <c r="ED30" s="90">
        <f>EC31/EA31</f>
        <v>0</v>
      </c>
      <c r="EE30" s="203" t="e">
        <f>EC31/EB31</f>
        <v>#DIV/0!</v>
      </c>
      <c r="EF30" s="204"/>
      <c r="EG30" s="209"/>
      <c r="EH30" s="162"/>
      <c r="EI30" s="94">
        <f>EH31/EF31</f>
        <v>0</v>
      </c>
      <c r="EJ30" s="206">
        <f>EH31/EG31</f>
        <v>0</v>
      </c>
      <c r="EK30" s="137"/>
      <c r="EL30" s="138"/>
      <c r="EP30" s="42"/>
    </row>
    <row r="31" spans="1:146" s="98" customFormat="1" ht="20.100000000000001" customHeight="1" thickBot="1">
      <c r="A31" s="104" t="s">
        <v>47</v>
      </c>
      <c r="B31" s="105"/>
      <c r="C31" s="105"/>
      <c r="D31" s="355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449096.39969230769</v>
      </c>
      <c r="I31" s="212">
        <f>H31-G31</f>
        <v>0</v>
      </c>
      <c r="J31" s="210">
        <f>J10+J14+J25+J19+J23+J27+J29</f>
        <v>326323.93162393162</v>
      </c>
      <c r="K31" s="883">
        <f>K10+K14+K25+K19+K23+K27+K29</f>
        <v>479331.0944273505</v>
      </c>
      <c r="L31" s="883">
        <f>L10+L14+L25+L19+L23+L27+L29</f>
        <v>479331.0944273505</v>
      </c>
      <c r="M31" s="212">
        <f>L31-K31</f>
        <v>0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492146.32344444445</v>
      </c>
      <c r="Q31" s="212">
        <f>P31-O31</f>
        <v>0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1420573.8175641028</v>
      </c>
      <c r="U31" s="213">
        <f>U10+U14+U25+U19+U23+U27+U29</f>
        <v>1420573.8175641028</v>
      </c>
      <c r="V31" s="213">
        <f>U31-R31</f>
        <v>464706.29619658145</v>
      </c>
      <c r="W31" s="211">
        <f>U31-S31</f>
        <v>324125.09961538459</v>
      </c>
      <c r="X31" s="216">
        <f>U31-T31</f>
        <v>0</v>
      </c>
      <c r="Y31" s="210">
        <f>Y10+Y14+Y25+Y19+Y23+Y27+Y29</f>
        <v>311211.11111111112</v>
      </c>
      <c r="Z31" s="885">
        <f>Z10+Z14+Z25+Z19+Z23+Z27+Z29</f>
        <v>441409.1944188035</v>
      </c>
      <c r="AA31" s="885">
        <f>AA10+AA14+AA25+AA19+AA23+AA27+AA29</f>
        <v>441409.1944188035</v>
      </c>
      <c r="AB31" s="212">
        <f>AA31-Z31</f>
        <v>0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85">
        <f>AE10+AE14+AE25+AE19+AE23+AE27+AE29</f>
        <v>365048.40110256412</v>
      </c>
      <c r="AF31" s="216">
        <f>AE31-AD31</f>
        <v>0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85">
        <f>AI10+AI14+AI25+AI19+AI23+AI27+AI29</f>
        <v>369647.03058974358</v>
      </c>
      <c r="AJ31" s="216">
        <f>AI31-AH31</f>
        <v>19824.808367521327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1176104.6261111111</v>
      </c>
      <c r="AO31" s="215">
        <f>AN31-AK31</f>
        <v>267604.62611111114</v>
      </c>
      <c r="AP31" s="211">
        <f>AN31-AL31</f>
        <v>194031.12183760689</v>
      </c>
      <c r="AQ31" s="216">
        <f>AN31-AM31</f>
        <v>19824.808367521036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2576853.6353076925</v>
      </c>
      <c r="AU31" s="213">
        <f>AU10+AU14+AU25+AU19+AU23+AU27+AU29</f>
        <v>2596678.443675214</v>
      </c>
      <c r="AV31" s="217">
        <f>AU31-AR31</f>
        <v>732310.92230769247</v>
      </c>
      <c r="AW31" s="211">
        <f>AU31-AS31</f>
        <v>518156.22145299171</v>
      </c>
      <c r="AX31" s="218">
        <f>AU31-AT31</f>
        <v>19824.808367521502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432779.74061253562</v>
      </c>
      <c r="BB31" s="123">
        <f>BA31/AY31</f>
        <v>1.3927932201750324</v>
      </c>
      <c r="BC31" s="98">
        <f>BA31-AY31</f>
        <v>122051.82038461539</v>
      </c>
      <c r="BD31" s="98">
        <f>BA31-AZ31</f>
        <v>86359.370242165227</v>
      </c>
      <c r="BE31" s="98">
        <f>AX31/6</f>
        <v>3304.1347279202505</v>
      </c>
      <c r="BF31" s="210">
        <f>BF10+BF14+BF25+BF19+BF23+BF27+BF29</f>
        <v>377633.33333333337</v>
      </c>
      <c r="BG31" s="211">
        <f>BG10+BG14+BG25+BG19+BG23+BG27+BG29</f>
        <v>381505.98290598294</v>
      </c>
      <c r="BH31" s="211">
        <f>BH10+BH14+BH25+BH19+BH23+BH27+BH29</f>
        <v>0</v>
      </c>
      <c r="BI31" s="212">
        <f>BH31-BG31</f>
        <v>-381505.98290598294</v>
      </c>
      <c r="BJ31" s="210">
        <f>BJ10+BJ14+BJ25+BJ19+BJ23+BJ27+BJ29</f>
        <v>347282.905982906</v>
      </c>
      <c r="BK31" s="211">
        <f>BK10+BK14+BK25+BK19+BK23+BK27+BK29</f>
        <v>342056.41025641031</v>
      </c>
      <c r="BL31" s="211">
        <f>BL10+BL14+BL25+BL19+BL23+BL27+BL29</f>
        <v>0</v>
      </c>
      <c r="BM31" s="212">
        <f>BL31-BK31</f>
        <v>-342056.41025641031</v>
      </c>
      <c r="BN31" s="210">
        <f>BN10+BN14+BN25+BN19+BN23+BN27+BN29</f>
        <v>366037.60683760687</v>
      </c>
      <c r="BO31" s="213">
        <f>BO10+BO14+BO25+BO19+BO23+BO27+BO29</f>
        <v>368076.06837606843</v>
      </c>
      <c r="BP31" s="211">
        <f>BP10+BP14+BP25+BP19+BP23+BP27+BP29</f>
        <v>0</v>
      </c>
      <c r="BQ31" s="212">
        <f>BP31-BO31</f>
        <v>-368076.06837606843</v>
      </c>
      <c r="BR31" s="214">
        <f>BR10+BR14+BR25+BR19+BR23+BR27+BR29</f>
        <v>1090953.8461538462</v>
      </c>
      <c r="BS31" s="215">
        <f>BS10+BS14+BS25+BS19+BS23+BS27+BS29</f>
        <v>1091638.4615384615</v>
      </c>
      <c r="BT31" s="213">
        <f>BT10+BT14+BT25+BT19+BT23+BT27+BT29</f>
        <v>0</v>
      </c>
      <c r="BU31" s="213">
        <f>BT31-BR31</f>
        <v>-1090953.8461538462</v>
      </c>
      <c r="BV31" s="216">
        <f>BT31-BS31</f>
        <v>-1091638.4615384615</v>
      </c>
      <c r="BW31" s="210">
        <f>BW10+BW14+BW25+BW19+BW23+BW27+BW29</f>
        <v>376036.75213675213</v>
      </c>
      <c r="BX31" s="213">
        <f>BX10+BX14+BX25+BX19+BX23+BX27+BX29</f>
        <v>0</v>
      </c>
      <c r="BY31" s="211">
        <f>BY10+BY14+BY25+BY19+BY23+BY27+BY29</f>
        <v>0</v>
      </c>
      <c r="BZ31" s="216">
        <f>BZ10+BZ14+BZ25+BZ19+BZ23+BZ27</f>
        <v>0</v>
      </c>
      <c r="CA31" s="210">
        <f>CA10+CA14+CA25+CA19+CA23+CA27+CA29</f>
        <v>320207.69230769237</v>
      </c>
      <c r="CB31" s="213">
        <f>CB10+CB14+CB25+CB19+CB23+CB27+CB29</f>
        <v>0</v>
      </c>
      <c r="CC31" s="211">
        <f>CC10+CC14+CC25+CC19+CC23+CC27+CC29</f>
        <v>0</v>
      </c>
      <c r="CD31" s="216">
        <f>CD10+CD14+CD25+CD19+CD23+CD27</f>
        <v>0</v>
      </c>
      <c r="CE31" s="210">
        <f>CE10+CE14+CE25+CE19+CE23+CE27+CE29+CE29</f>
        <v>311017.09401709406</v>
      </c>
      <c r="CF31" s="213">
        <f>CF10+CF14+CF25+CF19+CF23+CF27+CF29+CF29</f>
        <v>0</v>
      </c>
      <c r="CG31" s="211">
        <f>CG10+CG14+CG25+CG19+CG23+CG27+CG29+CG29</f>
        <v>0</v>
      </c>
      <c r="CH31" s="216">
        <f>CH10+CH14+CH25+CH19+CH23+CH27</f>
        <v>0</v>
      </c>
      <c r="CI31" s="214">
        <f>CI10+CI14+CI25+CI19+CI23+CI27+CI29</f>
        <v>1000765.811965812</v>
      </c>
      <c r="CJ31" s="215">
        <f>CJ10+CJ14+CJ25+CJ19+CJ23+CJ27+CJ29</f>
        <v>0</v>
      </c>
      <c r="CK31" s="213">
        <f>CK10+CK14+CK25+CK19+CK23+CK27+CK29</f>
        <v>0</v>
      </c>
      <c r="CL31" s="215">
        <f>CL10+CL14+CL25+CL19+CL23+CL27</f>
        <v>-968287.1794871795</v>
      </c>
      <c r="CM31" s="216">
        <f>CM10+CM14+CM25+CM19+CM23+CM27</f>
        <v>0</v>
      </c>
      <c r="CN31" s="214">
        <f>CN10+CN14+CN25+CN19+CN23+CN27+CN29</f>
        <v>2091719.6581196585</v>
      </c>
      <c r="CO31" s="215">
        <f>CO10+CO14+CO25+CO19+CO23+CO27+CO29</f>
        <v>1091638.4615384615</v>
      </c>
      <c r="CP31" s="213">
        <f>CP10+CP14+CP25+CP19+CP23+CP27+CP29</f>
        <v>0</v>
      </c>
      <c r="CQ31" s="217">
        <f>CQ10+CQ14+CQ25+CQ19+CQ23+CQ27</f>
        <v>-2010523.0769230772</v>
      </c>
      <c r="CR31" s="218">
        <f>CP31-CO31</f>
        <v>-1091638.4615384615</v>
      </c>
      <c r="CS31" s="96">
        <f>CS10+CS14+CS25+CS19+CS23+CS27+CS29</f>
        <v>348619.94301994302</v>
      </c>
      <c r="CT31" s="97">
        <f>CT10+CT14+CT25+CT19+CT23+CT27+CT29</f>
        <v>0</v>
      </c>
      <c r="CU31" s="123">
        <f>CT31/CS31</f>
        <v>0</v>
      </c>
      <c r="CV31" s="928">
        <f>CT31-CS31</f>
        <v>-348619.94301994302</v>
      </c>
      <c r="CW31" s="98">
        <f>CR31/6</f>
        <v>-181939.74358974359</v>
      </c>
      <c r="CX31" s="210">
        <f>CX10+CX14+CX25+CX19+CX23+CX27+CX29</f>
        <v>377633.33333333337</v>
      </c>
      <c r="CY31" s="211">
        <f>CY10+CY14+CY25+CY19+CY23+CY27+CY29</f>
        <v>381505.98290598294</v>
      </c>
      <c r="CZ31" s="211">
        <f>CZ10+CZ14+CZ25+CZ19+CZ23+CZ27+CZ29</f>
        <v>0</v>
      </c>
      <c r="DA31" s="212">
        <f>CZ31-CY31</f>
        <v>-381505.98290598294</v>
      </c>
      <c r="DB31" s="210">
        <f>DB10+DB14+DB25+DB19+DB23+DB27+DB29</f>
        <v>347282.905982906</v>
      </c>
      <c r="DC31" s="211">
        <f>DC10+DC14+DC25+DC19+DC23+DC27+DC29</f>
        <v>342056.41025641031</v>
      </c>
      <c r="DD31" s="211">
        <f>DD10+DD14+DD25+DD19+DD23+DD27+DD29</f>
        <v>0</v>
      </c>
      <c r="DE31" s="212">
        <f>DD31-DC31</f>
        <v>-342056.41025641031</v>
      </c>
      <c r="DF31" s="210">
        <f>DF10+DF14+DF25+DF19+DF23+DF27+DF29</f>
        <v>366037.60683760687</v>
      </c>
      <c r="DG31" s="213">
        <f>DG10+DG14+DG25+DG19+DG23+DG27+DG29</f>
        <v>370356.60649572656</v>
      </c>
      <c r="DH31" s="211">
        <f>DH10+DH14+DH25+DH19+DH23+DH27+DH29</f>
        <v>0</v>
      </c>
      <c r="DI31" s="212">
        <f>DH31-DG31</f>
        <v>-370356.60649572656</v>
      </c>
      <c r="DJ31" s="214">
        <f>DJ10+DJ14+DJ25+DJ19+DJ23+DJ27+DJ29</f>
        <v>1090953.8461538462</v>
      </c>
      <c r="DK31" s="215">
        <f>DK10+DK14+DK25+DK19+DK23+DK27+DK29</f>
        <v>1093918.9996581199</v>
      </c>
      <c r="DL31" s="213">
        <f>DL10+DL14+DL25+DL19+DL23+DL27+DL29</f>
        <v>0</v>
      </c>
      <c r="DM31" s="213">
        <f>DL31-DJ31</f>
        <v>-1090953.8461538462</v>
      </c>
      <c r="DN31" s="216">
        <f>DL31-DK31</f>
        <v>-1093918.9996581199</v>
      </c>
      <c r="DO31" s="210">
        <f>DO10+DO14+DO25+DO19+DO23+DO27+DO29</f>
        <v>376036.75213675213</v>
      </c>
      <c r="DP31" s="213">
        <f>DP10+DP14+DP25+DP19+DP23+DP27+DP29</f>
        <v>0</v>
      </c>
      <c r="DQ31" s="211">
        <f>DQ10+DQ14+DQ25+DQ19+DQ23+DQ27+DQ29</f>
        <v>0</v>
      </c>
      <c r="DR31" s="216">
        <f>DR10+DR14+DR25+DR19+DR23+DR27</f>
        <v>0</v>
      </c>
      <c r="DS31" s="210">
        <f>DS10+DS14+DS25+DS19+DS23+DS27+DS29</f>
        <v>320207.69230769237</v>
      </c>
      <c r="DT31" s="213">
        <f>DT10+DT14+DT25+DT19+DT23+DT27+DT29</f>
        <v>0</v>
      </c>
      <c r="DU31" s="211">
        <f>DU10+DU14+DU25+DU19+DU23+DU27+DU29</f>
        <v>0</v>
      </c>
      <c r="DV31" s="216">
        <f>DV10+DV14+DV25+DV19+DV23+DV27</f>
        <v>0</v>
      </c>
      <c r="DW31" s="210">
        <f>DW10+DW14+DW25+DW19+DW23+DW27+DW29+DW29</f>
        <v>311017.09401709406</v>
      </c>
      <c r="DX31" s="213">
        <f>DX10+DX14+DX25+DX19+DX23+DX27+DX29+DX29</f>
        <v>0</v>
      </c>
      <c r="DY31" s="211">
        <f>DY10+DY14+DY25+DY19+DY23+DY27+DY29+DY29</f>
        <v>0</v>
      </c>
      <c r="DZ31" s="216">
        <f>DZ10+DZ14+DZ25+DZ19+DZ23+DZ27</f>
        <v>0</v>
      </c>
      <c r="EA31" s="214">
        <f>EA10+EA14+EA25+EA19+EA23+EA27+EA29</f>
        <v>1000765.811965812</v>
      </c>
      <c r="EB31" s="215">
        <f>EB10+EB14+EB25+EB19+EB23+EB27+EB29</f>
        <v>0</v>
      </c>
      <c r="EC31" s="213">
        <f>EC10+EC14+EC25+EC19+EC23+EC27+EC29</f>
        <v>0</v>
      </c>
      <c r="ED31" s="215">
        <f>ED10+ED14+ED25+ED19+ED23+ED27</f>
        <v>-968287.1794871795</v>
      </c>
      <c r="EE31" s="216">
        <f>EE10+EE14+EE25+EE19+EE23+EE27</f>
        <v>0</v>
      </c>
      <c r="EF31" s="214">
        <f>EF10+EF14+EF25+EF19+EF23+EF27+EF29</f>
        <v>2091719.6581196585</v>
      </c>
      <c r="EG31" s="215">
        <f>EG10+EG14+EG25+EG19+EG23+EG27+EG29</f>
        <v>1093918.9996581199</v>
      </c>
      <c r="EH31" s="213">
        <f>EH10+EH14+EH25+EH19+EH23+EH27+EH29</f>
        <v>0</v>
      </c>
      <c r="EI31" s="217">
        <f>EI10+EI14+EI25+EI19+EI23+EI27</f>
        <v>-2010523.0769230772</v>
      </c>
      <c r="EJ31" s="218">
        <f>EH31-EG31</f>
        <v>-1093918.9996581199</v>
      </c>
      <c r="EK31" s="96">
        <f>EK10+EK14+EK25+EK19+EK23+EK27+EK29</f>
        <v>348619.94301994302</v>
      </c>
      <c r="EL31" s="97">
        <f>EL10+EL14+EL25+EL19+EL23+EL27+EL29</f>
        <v>0</v>
      </c>
      <c r="EM31" s="123">
        <f>EL31/EK31</f>
        <v>0</v>
      </c>
      <c r="EN31" s="98">
        <f>EL31-EK31</f>
        <v>-348619.94301994302</v>
      </c>
      <c r="EO31" s="98">
        <f>EJ31/6</f>
        <v>-182319.83327635331</v>
      </c>
      <c r="EP31" s="931"/>
    </row>
    <row r="32" spans="1:146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CG32" s="2"/>
      <c r="CI32" s="10"/>
      <c r="CJ32" s="10"/>
      <c r="CK32" s="10"/>
      <c r="CL32" s="10"/>
      <c r="CS32" s="5"/>
      <c r="CT32" s="5"/>
      <c r="DJ32" s="10"/>
      <c r="DK32" s="10"/>
      <c r="DL32" s="10"/>
      <c r="DM32" s="10"/>
      <c r="DY32" s="2"/>
      <c r="EA32" s="10"/>
      <c r="EB32" s="10"/>
      <c r="EC32" s="10"/>
      <c r="ED32" s="10"/>
      <c r="EK32" s="5"/>
      <c r="EL32" s="5"/>
    </row>
    <row r="33" spans="1:146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CG33" s="2"/>
      <c r="CI33" s="9"/>
      <c r="CJ33" s="9"/>
      <c r="CN33" s="8"/>
      <c r="CO33" s="220"/>
      <c r="CP33" s="12"/>
      <c r="CR33" s="14" t="s">
        <v>60</v>
      </c>
      <c r="CS33" s="5"/>
      <c r="DJ33" s="9"/>
      <c r="DK33" s="9"/>
      <c r="DY33" s="2"/>
      <c r="EA33" s="9"/>
      <c r="EB33" s="9"/>
      <c r="EF33" s="8"/>
      <c r="EG33" s="220"/>
      <c r="EH33" s="12"/>
      <c r="EJ33" s="14" t="s">
        <v>60</v>
      </c>
      <c r="EK33" s="5"/>
    </row>
    <row r="34" spans="1:146" s="20" customFormat="1" ht="20.100000000000001" customHeight="1">
      <c r="A34" s="15"/>
      <c r="B34" s="16"/>
      <c r="C34" s="16"/>
      <c r="D34" s="830"/>
      <c r="E34" s="17"/>
      <c r="F34" s="983" t="str">
        <f>F3</f>
        <v>17/3</v>
      </c>
      <c r="G34" s="986"/>
      <c r="H34" s="986"/>
      <c r="I34" s="985">
        <v>0</v>
      </c>
      <c r="J34" s="983" t="str">
        <f>J3</f>
        <v>17/4</v>
      </c>
      <c r="K34" s="986"/>
      <c r="L34" s="986"/>
      <c r="M34" s="985">
        <v>0</v>
      </c>
      <c r="N34" s="983" t="str">
        <f>N3</f>
        <v>17/5</v>
      </c>
      <c r="O34" s="986"/>
      <c r="P34" s="986"/>
      <c r="Q34" s="985">
        <v>0</v>
      </c>
      <c r="R34" s="983" t="str">
        <f>R3</f>
        <v>17/3-17/5累計</v>
      </c>
      <c r="S34" s="986"/>
      <c r="T34" s="986"/>
      <c r="U34" s="984"/>
      <c r="V34" s="986"/>
      <c r="W34" s="986"/>
      <c r="X34" s="985"/>
      <c r="Y34" s="983" t="str">
        <f>Y3</f>
        <v>17/6</v>
      </c>
      <c r="Z34" s="986"/>
      <c r="AA34" s="986"/>
      <c r="AB34" s="985">
        <v>0</v>
      </c>
      <c r="AC34" s="983" t="str">
        <f>AC3</f>
        <v>17/7</v>
      </c>
      <c r="AD34" s="986"/>
      <c r="AE34" s="986"/>
      <c r="AF34" s="985">
        <v>0</v>
      </c>
      <c r="AG34" s="983" t="str">
        <f>AG3</f>
        <v>17/8</v>
      </c>
      <c r="AH34" s="986"/>
      <c r="AI34" s="986"/>
      <c r="AJ34" s="985">
        <v>0</v>
      </c>
      <c r="AK34" s="983" t="str">
        <f>AK3</f>
        <v>17/6-17/8累計</v>
      </c>
      <c r="AL34" s="986"/>
      <c r="AM34" s="986"/>
      <c r="AN34" s="984"/>
      <c r="AO34" s="986"/>
      <c r="AP34" s="986"/>
      <c r="AQ34" s="985"/>
      <c r="AR34" s="987" t="str">
        <f>AR3</f>
        <v>17/上(17/3-17/8)累計</v>
      </c>
      <c r="AS34" s="988"/>
      <c r="AT34" s="988"/>
      <c r="AU34" s="988"/>
      <c r="AV34" s="988"/>
      <c r="AW34" s="988"/>
      <c r="AX34" s="989"/>
      <c r="AY34" s="18"/>
      <c r="AZ34" s="755"/>
      <c r="BA34" s="19"/>
      <c r="BF34" s="983" t="str">
        <f>BF3</f>
        <v>17/9</v>
      </c>
      <c r="BG34" s="986"/>
      <c r="BH34" s="986"/>
      <c r="BI34" s="985">
        <v>0</v>
      </c>
      <c r="BJ34" s="983" t="str">
        <f>BJ3</f>
        <v>17/10</v>
      </c>
      <c r="BK34" s="986"/>
      <c r="BL34" s="986"/>
      <c r="BM34" s="985">
        <v>0</v>
      </c>
      <c r="BN34" s="983" t="str">
        <f>BN3</f>
        <v>17/11</v>
      </c>
      <c r="BO34" s="986"/>
      <c r="BP34" s="986"/>
      <c r="BQ34" s="985">
        <v>0</v>
      </c>
      <c r="BR34" s="983" t="str">
        <f>BR3</f>
        <v>17/9-17/11累計</v>
      </c>
      <c r="BS34" s="986"/>
      <c r="BT34" s="984"/>
      <c r="BU34" s="986"/>
      <c r="BV34" s="985"/>
      <c r="BW34" s="983" t="str">
        <f>BW3</f>
        <v>17/12</v>
      </c>
      <c r="BX34" s="986"/>
      <c r="BY34" s="986"/>
      <c r="BZ34" s="985">
        <v>0</v>
      </c>
      <c r="CA34" s="983" t="str">
        <f>CA3</f>
        <v>18/1</v>
      </c>
      <c r="CB34" s="986"/>
      <c r="CC34" s="986"/>
      <c r="CD34" s="985">
        <v>0</v>
      </c>
      <c r="CE34" s="983" t="str">
        <f>CE3</f>
        <v>18/2</v>
      </c>
      <c r="CF34" s="986"/>
      <c r="CG34" s="986"/>
      <c r="CH34" s="985">
        <v>0</v>
      </c>
      <c r="CI34" s="983" t="str">
        <f>CI3</f>
        <v>17/12-18/2累計</v>
      </c>
      <c r="CJ34" s="986"/>
      <c r="CK34" s="984"/>
      <c r="CL34" s="986"/>
      <c r="CM34" s="985"/>
      <c r="CN34" s="987" t="str">
        <f>CN3</f>
        <v>17/下(17/12-18/2)累計</v>
      </c>
      <c r="CO34" s="988"/>
      <c r="CP34" s="988"/>
      <c r="CQ34" s="988"/>
      <c r="CR34" s="989"/>
      <c r="CS34" s="18"/>
      <c r="CT34" s="19"/>
      <c r="CV34" s="925"/>
      <c r="CX34" s="983" t="str">
        <f>CX3</f>
        <v>18/3</v>
      </c>
      <c r="CY34" s="986"/>
      <c r="CZ34" s="986"/>
      <c r="DA34" s="985">
        <v>0</v>
      </c>
      <c r="DB34" s="983" t="str">
        <f>DB3</f>
        <v>18/4</v>
      </c>
      <c r="DC34" s="986"/>
      <c r="DD34" s="986"/>
      <c r="DE34" s="985">
        <v>0</v>
      </c>
      <c r="DF34" s="983" t="str">
        <f>DF3</f>
        <v>18/5</v>
      </c>
      <c r="DG34" s="986"/>
      <c r="DH34" s="986"/>
      <c r="DI34" s="985">
        <v>0</v>
      </c>
      <c r="DJ34" s="983" t="str">
        <f>DJ3</f>
        <v>18/3-18/5累計</v>
      </c>
      <c r="DK34" s="986"/>
      <c r="DL34" s="984"/>
      <c r="DM34" s="986"/>
      <c r="DN34" s="985"/>
      <c r="DO34" s="983" t="str">
        <f>DO3</f>
        <v>18/6</v>
      </c>
      <c r="DP34" s="986"/>
      <c r="DQ34" s="986"/>
      <c r="DR34" s="985">
        <v>0</v>
      </c>
      <c r="DS34" s="983" t="str">
        <f>DS3</f>
        <v>18/7</v>
      </c>
      <c r="DT34" s="986"/>
      <c r="DU34" s="986"/>
      <c r="DV34" s="985">
        <v>0</v>
      </c>
      <c r="DW34" s="983" t="str">
        <f>DW3</f>
        <v>18/8</v>
      </c>
      <c r="DX34" s="986"/>
      <c r="DY34" s="986"/>
      <c r="DZ34" s="985">
        <v>0</v>
      </c>
      <c r="EA34" s="983" t="str">
        <f>EA3</f>
        <v>18/6-18/8累計</v>
      </c>
      <c r="EB34" s="986"/>
      <c r="EC34" s="984"/>
      <c r="ED34" s="986"/>
      <c r="EE34" s="985"/>
      <c r="EF34" s="987" t="str">
        <f>EF3</f>
        <v>18/下(18/6-18/8)累計</v>
      </c>
      <c r="EG34" s="988"/>
      <c r="EH34" s="988"/>
      <c r="EI34" s="988"/>
      <c r="EJ34" s="989"/>
      <c r="EK34" s="18"/>
      <c r="EL34" s="19"/>
      <c r="EP34" s="929"/>
    </row>
    <row r="35" spans="1:146" s="64" customFormat="1" ht="20.100000000000001" customHeight="1">
      <c r="A35" s="21"/>
      <c r="B35" s="22"/>
      <c r="C35" s="22"/>
      <c r="D35" s="22"/>
      <c r="E35" s="23"/>
      <c r="F35" s="24" t="str">
        <f t="shared" ref="F35:R35" si="181">F114</f>
        <v>予算</v>
      </c>
      <c r="G35" s="221" t="str">
        <f t="shared" ref="G35" si="182">G114</f>
        <v>実績</v>
      </c>
      <c r="H35" s="221" t="str">
        <f t="shared" si="181"/>
        <v>実績</v>
      </c>
      <c r="I35" s="33" t="str">
        <f t="shared" si="181"/>
        <v>計画差異</v>
      </c>
      <c r="J35" s="24" t="str">
        <f t="shared" si="181"/>
        <v>予算</v>
      </c>
      <c r="K35" s="221" t="str">
        <f t="shared" ref="K35" si="183">K114</f>
        <v>実績</v>
      </c>
      <c r="L35" s="221" t="str">
        <f t="shared" si="181"/>
        <v>実績</v>
      </c>
      <c r="M35" s="33" t="str">
        <f t="shared" si="181"/>
        <v>計画差異</v>
      </c>
      <c r="N35" s="24" t="str">
        <f t="shared" si="181"/>
        <v>予算</v>
      </c>
      <c r="O35" s="221" t="str">
        <f t="shared" ref="O35" si="184">O114</f>
        <v>前回計画</v>
      </c>
      <c r="P35" s="221" t="str">
        <f t="shared" si="181"/>
        <v>実績</v>
      </c>
      <c r="Q35" s="33" t="str">
        <f t="shared" si="181"/>
        <v>計画差異</v>
      </c>
      <c r="R35" s="28" t="str">
        <f t="shared" si="181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185">X114</f>
        <v>計画差異</v>
      </c>
      <c r="Y35" s="24" t="str">
        <f t="shared" si="185"/>
        <v>予算</v>
      </c>
      <c r="Z35" s="221" t="str">
        <f t="shared" ref="Z35" si="186">Z114</f>
        <v>実績</v>
      </c>
      <c r="AA35" s="221" t="str">
        <f t="shared" si="185"/>
        <v>実績</v>
      </c>
      <c r="AB35" s="33" t="str">
        <f t="shared" si="185"/>
        <v>計画差異</v>
      </c>
      <c r="AC35" s="24" t="str">
        <f t="shared" si="185"/>
        <v>予算</v>
      </c>
      <c r="AD35" s="222" t="str">
        <f t="shared" ref="AD35" si="187">AD114</f>
        <v>今回計画</v>
      </c>
      <c r="AE35" s="221" t="str">
        <f t="shared" si="185"/>
        <v>実績</v>
      </c>
      <c r="AF35" s="33" t="str">
        <f t="shared" si="185"/>
        <v>計画差異</v>
      </c>
      <c r="AG35" s="24" t="str">
        <f t="shared" si="185"/>
        <v>予算</v>
      </c>
      <c r="AH35" s="222" t="str">
        <f t="shared" ref="AH35" si="188">AH114</f>
        <v>前回計画</v>
      </c>
      <c r="AI35" s="221" t="str">
        <f t="shared" si="185"/>
        <v>実績</v>
      </c>
      <c r="AJ35" s="33" t="str">
        <f t="shared" si="185"/>
        <v>計画差異</v>
      </c>
      <c r="AK35" s="28" t="str">
        <f t="shared" si="185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6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189">BF114</f>
        <v>予算</v>
      </c>
      <c r="BG35" s="221" t="str">
        <f t="shared" si="189"/>
        <v>前回計画</v>
      </c>
      <c r="BH35" s="221" t="str">
        <f t="shared" si="189"/>
        <v>今回計画</v>
      </c>
      <c r="BI35" s="33" t="str">
        <f t="shared" si="189"/>
        <v>計画差異</v>
      </c>
      <c r="BJ35" s="24" t="str">
        <f t="shared" si="189"/>
        <v>予算</v>
      </c>
      <c r="BK35" s="221" t="str">
        <f t="shared" si="189"/>
        <v>前回計画</v>
      </c>
      <c r="BL35" s="221" t="str">
        <f t="shared" si="189"/>
        <v>今回計画</v>
      </c>
      <c r="BM35" s="33" t="str">
        <f t="shared" si="189"/>
        <v>計画差異</v>
      </c>
      <c r="BN35" s="24" t="str">
        <f t="shared" si="189"/>
        <v>予算</v>
      </c>
      <c r="BO35" s="222" t="str">
        <f t="shared" si="189"/>
        <v>前回計画</v>
      </c>
      <c r="BP35" s="221" t="str">
        <f t="shared" si="189"/>
        <v>今回計画</v>
      </c>
      <c r="BQ35" s="33" t="str">
        <f t="shared" si="189"/>
        <v>計画差異</v>
      </c>
      <c r="BR35" s="28" t="str">
        <f t="shared" si="189"/>
        <v>予算</v>
      </c>
      <c r="BS35" s="34" t="s">
        <v>85</v>
      </c>
      <c r="BT35" s="31" t="str">
        <f>BT4</f>
        <v>実績</v>
      </c>
      <c r="BU35" s="30" t="s">
        <v>88</v>
      </c>
      <c r="BV35" s="27" t="str">
        <f t="shared" ref="BV35:CI35" si="190">BV114</f>
        <v>計画差異</v>
      </c>
      <c r="BW35" s="24" t="str">
        <f t="shared" si="190"/>
        <v>予算</v>
      </c>
      <c r="BX35" s="222" t="str">
        <f t="shared" si="190"/>
        <v>前回計画</v>
      </c>
      <c r="BY35" s="221" t="str">
        <f t="shared" si="190"/>
        <v>今回計画</v>
      </c>
      <c r="BZ35" s="33" t="str">
        <f t="shared" si="190"/>
        <v>計画差異</v>
      </c>
      <c r="CA35" s="24" t="str">
        <f t="shared" si="190"/>
        <v>予算</v>
      </c>
      <c r="CB35" s="222" t="str">
        <f t="shared" si="190"/>
        <v>前回計画</v>
      </c>
      <c r="CC35" s="221" t="str">
        <f t="shared" si="190"/>
        <v>今回計画</v>
      </c>
      <c r="CD35" s="33" t="str">
        <f t="shared" si="190"/>
        <v>計画差異</v>
      </c>
      <c r="CE35" s="24" t="str">
        <f t="shared" si="190"/>
        <v>予算</v>
      </c>
      <c r="CF35" s="222" t="str">
        <f t="shared" si="190"/>
        <v>前回計画</v>
      </c>
      <c r="CG35" s="221" t="str">
        <f t="shared" si="190"/>
        <v>今回計画</v>
      </c>
      <c r="CH35" s="33" t="str">
        <f t="shared" si="190"/>
        <v>計画差異</v>
      </c>
      <c r="CI35" s="28" t="str">
        <f t="shared" si="190"/>
        <v>予算</v>
      </c>
      <c r="CJ35" s="34" t="s">
        <v>40</v>
      </c>
      <c r="CK35" s="31" t="str">
        <f>CK4</f>
        <v>今回見通</v>
      </c>
      <c r="CL35" s="34" t="s">
        <v>88</v>
      </c>
      <c r="CM35" s="27" t="str">
        <f>CM114</f>
        <v>計画差異</v>
      </c>
      <c r="CN35" s="35" t="str">
        <f>CN114</f>
        <v>予算</v>
      </c>
      <c r="CO35" s="225" t="str">
        <f>CO4</f>
        <v>前回見通</v>
      </c>
      <c r="CP35" s="37" t="str">
        <f>CP4</f>
        <v>今回見通</v>
      </c>
      <c r="CQ35" s="38" t="str">
        <f>CQ114</f>
        <v>予算差異</v>
      </c>
      <c r="CR35" s="39" t="str">
        <f>CR114</f>
        <v>計画差異</v>
      </c>
      <c r="CS35" s="40" t="str">
        <f>CS114</f>
        <v>予算平均</v>
      </c>
      <c r="CT35" s="41" t="str">
        <f>CT4</f>
        <v>見通し平均</v>
      </c>
      <c r="CU35" s="223"/>
      <c r="CV35" s="6" t="s">
        <v>74</v>
      </c>
      <c r="CW35" s="6" t="s">
        <v>75</v>
      </c>
      <c r="CX35" s="24" t="str">
        <f t="shared" ref="CX35:DJ35" si="191">CX114</f>
        <v>予算</v>
      </c>
      <c r="CY35" s="221" t="str">
        <f t="shared" si="191"/>
        <v>前回計画</v>
      </c>
      <c r="CZ35" s="221" t="str">
        <f t="shared" si="191"/>
        <v>今回計画</v>
      </c>
      <c r="DA35" s="33" t="str">
        <f t="shared" si="191"/>
        <v>計画差異</v>
      </c>
      <c r="DB35" s="24" t="str">
        <f t="shared" si="191"/>
        <v>予算</v>
      </c>
      <c r="DC35" s="221" t="str">
        <f t="shared" si="191"/>
        <v>前回計画</v>
      </c>
      <c r="DD35" s="221" t="str">
        <f t="shared" si="191"/>
        <v>今回計画</v>
      </c>
      <c r="DE35" s="33" t="str">
        <f t="shared" si="191"/>
        <v>計画差異</v>
      </c>
      <c r="DF35" s="24" t="str">
        <f t="shared" si="191"/>
        <v>予算</v>
      </c>
      <c r="DG35" s="222" t="str">
        <f t="shared" si="191"/>
        <v>前回計画</v>
      </c>
      <c r="DH35" s="221" t="str">
        <f t="shared" si="191"/>
        <v>今回計画</v>
      </c>
      <c r="DI35" s="33" t="str">
        <f t="shared" si="191"/>
        <v>計画差異</v>
      </c>
      <c r="DJ35" s="28" t="str">
        <f t="shared" si="191"/>
        <v>予算</v>
      </c>
      <c r="DK35" s="34" t="s">
        <v>40</v>
      </c>
      <c r="DL35" s="31" t="str">
        <f>DL4</f>
        <v>実績</v>
      </c>
      <c r="DM35" s="30" t="s">
        <v>88</v>
      </c>
      <c r="DN35" s="27" t="str">
        <f t="shared" ref="DN35:EA35" si="192">DN114</f>
        <v>計画差異</v>
      </c>
      <c r="DO35" s="24" t="str">
        <f t="shared" si="192"/>
        <v>予算</v>
      </c>
      <c r="DP35" s="222" t="str">
        <f t="shared" si="192"/>
        <v>前回計画</v>
      </c>
      <c r="DQ35" s="221" t="str">
        <f t="shared" si="192"/>
        <v>今回計画</v>
      </c>
      <c r="DR35" s="33" t="str">
        <f t="shared" si="192"/>
        <v>計画差異</v>
      </c>
      <c r="DS35" s="24" t="str">
        <f t="shared" si="192"/>
        <v>予算</v>
      </c>
      <c r="DT35" s="222" t="str">
        <f t="shared" si="192"/>
        <v>前回計画</v>
      </c>
      <c r="DU35" s="221" t="str">
        <f t="shared" si="192"/>
        <v>今回計画</v>
      </c>
      <c r="DV35" s="33" t="str">
        <f t="shared" si="192"/>
        <v>計画差異</v>
      </c>
      <c r="DW35" s="24" t="str">
        <f t="shared" si="192"/>
        <v>予算</v>
      </c>
      <c r="DX35" s="222" t="str">
        <f t="shared" si="192"/>
        <v>前回計画</v>
      </c>
      <c r="DY35" s="221" t="str">
        <f t="shared" si="192"/>
        <v>今回計画</v>
      </c>
      <c r="DZ35" s="33" t="str">
        <f t="shared" si="192"/>
        <v>計画差異</v>
      </c>
      <c r="EA35" s="28" t="str">
        <f t="shared" si="192"/>
        <v>予算</v>
      </c>
      <c r="EB35" s="34" t="s">
        <v>40</v>
      </c>
      <c r="EC35" s="31" t="str">
        <f>EC4</f>
        <v>今回見通</v>
      </c>
      <c r="ED35" s="34" t="s">
        <v>88</v>
      </c>
      <c r="EE35" s="27" t="str">
        <f>EE114</f>
        <v>計画差異</v>
      </c>
      <c r="EF35" s="35" t="str">
        <f>EF114</f>
        <v>予算</v>
      </c>
      <c r="EG35" s="225" t="str">
        <f>EG4</f>
        <v>前回見通</v>
      </c>
      <c r="EH35" s="37" t="str">
        <f>EH4</f>
        <v>今回見通</v>
      </c>
      <c r="EI35" s="38" t="str">
        <f>EI114</f>
        <v>予算差異</v>
      </c>
      <c r="EJ35" s="39" t="str">
        <f>EJ114</f>
        <v>計画差異</v>
      </c>
      <c r="EK35" s="40" t="str">
        <f>EK114</f>
        <v>予算平均</v>
      </c>
      <c r="EL35" s="41" t="str">
        <f>EL4</f>
        <v>見通し平均</v>
      </c>
      <c r="EM35" s="223"/>
      <c r="EN35" s="6" t="s">
        <v>74</v>
      </c>
      <c r="EO35" s="6" t="s">
        <v>75</v>
      </c>
      <c r="EP35" s="223"/>
    </row>
    <row r="36" spans="1:146" s="64" customFormat="1" ht="20.100000000000001" customHeight="1">
      <c r="A36" s="44"/>
      <c r="B36" s="45"/>
      <c r="C36" s="1008" t="s">
        <v>56</v>
      </c>
      <c r="D36" s="1009"/>
      <c r="E36" s="798"/>
      <c r="F36" s="68">
        <f t="shared" ref="F36:H37" si="193">F115/1.17</f>
        <v>5982.9059829059834</v>
      </c>
      <c r="G36" s="226">
        <f t="shared" ref="G36" si="194">G115/1.17</f>
        <v>7725.4737435897441</v>
      </c>
      <c r="H36" s="226">
        <f t="shared" si="193"/>
        <v>7725.4737435897441</v>
      </c>
      <c r="I36" s="227">
        <f t="shared" ref="I36:I41" si="195">H36-G36</f>
        <v>0</v>
      </c>
      <c r="J36" s="68">
        <f t="shared" ref="J36:L37" si="196">J115/1.17</f>
        <v>6581.196581196582</v>
      </c>
      <c r="K36" s="226">
        <f t="shared" ref="K36" si="197">K115/1.17</f>
        <v>7420.5501794871798</v>
      </c>
      <c r="L36" s="226">
        <f t="shared" si="196"/>
        <v>7420.5501794871798</v>
      </c>
      <c r="M36" s="227">
        <f t="shared" ref="M36:M41" si="198">L36-K36</f>
        <v>0</v>
      </c>
      <c r="N36" s="68">
        <f t="shared" ref="N36:P37" si="199">N115/1.17</f>
        <v>7179.4871794871797</v>
      </c>
      <c r="O36" s="226">
        <f t="shared" ref="O36" si="200">O115/1.17</f>
        <v>10744.897435897437</v>
      </c>
      <c r="P36" s="226">
        <f t="shared" si="199"/>
        <v>10744.897435897437</v>
      </c>
      <c r="Q36" s="227">
        <f t="shared" ref="Q36:Q41" si="201">P36-O36</f>
        <v>0</v>
      </c>
      <c r="R36" s="228">
        <f t="shared" ref="R36:R41" si="202">F36+J36+N36</f>
        <v>19743.589743589746</v>
      </c>
      <c r="S36" s="229">
        <f t="shared" ref="S36:S41" si="203">S115/1.17</f>
        <v>19743.589743589746</v>
      </c>
      <c r="T36" s="47">
        <f t="shared" ref="T36:T41" si="204">H36+K36+O36</f>
        <v>25890.921358974359</v>
      </c>
      <c r="U36" s="47">
        <f t="shared" ref="U36:U40" si="205">H36+L36+P36</f>
        <v>25890.921358974359</v>
      </c>
      <c r="V36" s="230">
        <f t="shared" ref="V36:V41" si="206">U36-R36</f>
        <v>6147.3316153846135</v>
      </c>
      <c r="W36" s="231">
        <f>U36-S36</f>
        <v>6147.3316153846135</v>
      </c>
      <c r="X36" s="227">
        <f t="shared" ref="X36:X41" si="207">U36-T36</f>
        <v>0</v>
      </c>
      <c r="Y36" s="68">
        <f t="shared" ref="Y36:AA37" si="208">Y115/1.17</f>
        <v>7179.4871794871797</v>
      </c>
      <c r="Z36" s="226">
        <f t="shared" ref="Z36" si="209">Z115/1.17</f>
        <v>8520.4577777777795</v>
      </c>
      <c r="AA36" s="226">
        <f t="shared" si="208"/>
        <v>8520.4577777777795</v>
      </c>
      <c r="AB36" s="227">
        <f t="shared" ref="AB36:AB41" si="210">AA36-Z36</f>
        <v>0</v>
      </c>
      <c r="AC36" s="68">
        <f t="shared" ref="AC36:AE37" si="211">AC115/1.17</f>
        <v>7179.4871794871797</v>
      </c>
      <c r="AD36" s="226">
        <f t="shared" ref="AD36" si="212">AD115/1.17</f>
        <v>7677.9127521367509</v>
      </c>
      <c r="AE36" s="226">
        <f t="shared" si="211"/>
        <v>7677.9127521367509</v>
      </c>
      <c r="AF36" s="232">
        <f t="shared" ref="AF36:AF41" si="213">AE36-AD36</f>
        <v>0</v>
      </c>
      <c r="AG36" s="68">
        <f t="shared" ref="AG36:AI37" si="214">AG115/1.17</f>
        <v>6666.666666666667</v>
      </c>
      <c r="AH36" s="226">
        <f t="shared" ref="AH36" si="215">AH115/1.17</f>
        <v>5811.9658119658125</v>
      </c>
      <c r="AI36" s="226">
        <f t="shared" si="214"/>
        <v>5426.5881367521379</v>
      </c>
      <c r="AJ36" s="232">
        <f t="shared" ref="AJ36:AJ41" si="216">AI36-AH36</f>
        <v>-385.37767521367459</v>
      </c>
      <c r="AK36" s="228">
        <f t="shared" ref="AK36:AK41" si="217">Y36+AC36+AG36</f>
        <v>21025.641025641027</v>
      </c>
      <c r="AL36" s="229">
        <f t="shared" ref="AL36:AL41" si="218">AL115/1.17</f>
        <v>21025.641025641027</v>
      </c>
      <c r="AM36" s="47">
        <f t="shared" ref="AM36:AN40" si="219">Z36+AD36+AH36</f>
        <v>22010.336341880342</v>
      </c>
      <c r="AN36" s="47">
        <f t="shared" si="219"/>
        <v>21624.958666666666</v>
      </c>
      <c r="AO36" s="233">
        <f t="shared" ref="AO36:AO41" si="220">AN36-AK36</f>
        <v>599.3176410256383</v>
      </c>
      <c r="AP36" s="231">
        <f>AN36-AL36</f>
        <v>599.3176410256383</v>
      </c>
      <c r="AQ36" s="232">
        <f t="shared" ref="AQ36:AQ41" si="221">AN36-AM36</f>
        <v>-385.37767521367641</v>
      </c>
      <c r="AR36" s="228">
        <f t="shared" ref="AR36:AR41" si="222">SUM(R36,AK36)</f>
        <v>40769.230769230773</v>
      </c>
      <c r="AS36" s="146">
        <f t="shared" ref="AS36:AS41" si="223">AS115/1.17</f>
        <v>40769.230769230773</v>
      </c>
      <c r="AT36" s="59">
        <f t="shared" ref="AT36:AU41" si="224">T36+AM36</f>
        <v>47901.257700854701</v>
      </c>
      <c r="AU36" s="234">
        <f t="shared" si="224"/>
        <v>47515.880025641025</v>
      </c>
      <c r="AV36" s="149">
        <f t="shared" ref="AV36:AV41" si="225">AU36-AR36</f>
        <v>6746.6492564102518</v>
      </c>
      <c r="AW36" s="231">
        <f>AU36-AS36</f>
        <v>6746.6492564102518</v>
      </c>
      <c r="AX36" s="235">
        <f t="shared" ref="AX36:AX41" si="226">AU36-AT36</f>
        <v>-385.37767521367641</v>
      </c>
      <c r="AY36" s="62"/>
      <c r="AZ36" s="63"/>
      <c r="BA36" s="63"/>
      <c r="BF36" s="68">
        <f t="shared" ref="BF36:BH37" si="227">BF115/1.17</f>
        <v>7008.5470085470088</v>
      </c>
      <c r="BG36" s="226">
        <f t="shared" si="227"/>
        <v>7008.5470085470088</v>
      </c>
      <c r="BH36" s="226">
        <f t="shared" si="227"/>
        <v>0</v>
      </c>
      <c r="BI36" s="227">
        <f t="shared" ref="BI36:BI41" si="228">BH36-BG36</f>
        <v>-7008.5470085470088</v>
      </c>
      <c r="BJ36" s="68">
        <f t="shared" ref="BJ36:BL37" si="229">BJ115/1.17</f>
        <v>5555.5555555555557</v>
      </c>
      <c r="BK36" s="226">
        <f t="shared" si="229"/>
        <v>5555.5555555555557</v>
      </c>
      <c r="BL36" s="226">
        <f t="shared" si="229"/>
        <v>0</v>
      </c>
      <c r="BM36" s="227">
        <f t="shared" ref="BM36:BM41" si="230">BL36-BK36</f>
        <v>-5555.5555555555557</v>
      </c>
      <c r="BN36" s="68">
        <f t="shared" ref="BN36:BP37" si="231">BN115/1.17</f>
        <v>5384.6153846153848</v>
      </c>
      <c r="BO36" s="226">
        <f t="shared" si="231"/>
        <v>5384.6153846153848</v>
      </c>
      <c r="BP36" s="226">
        <f t="shared" si="231"/>
        <v>0</v>
      </c>
      <c r="BQ36" s="227">
        <f t="shared" ref="BQ36:BQ41" si="232">BP36-BO36</f>
        <v>-5384.6153846153848</v>
      </c>
      <c r="BR36" s="228">
        <f t="shared" ref="BR36:BT40" si="233">BF36+BJ36+BN36</f>
        <v>17948.717948717949</v>
      </c>
      <c r="BS36" s="141">
        <f t="shared" si="233"/>
        <v>17948.717948717949</v>
      </c>
      <c r="BT36" s="47">
        <f t="shared" si="233"/>
        <v>0</v>
      </c>
      <c r="BU36" s="230">
        <f t="shared" ref="BU36:BU41" si="234">BT36-BR36</f>
        <v>-17948.717948717949</v>
      </c>
      <c r="BV36" s="227">
        <f t="shared" ref="BV36:BV41" si="235">BT36-BS36</f>
        <v>-17948.717948717949</v>
      </c>
      <c r="BW36" s="68">
        <f t="shared" ref="BW36:BY37" si="236">BW115/1.17</f>
        <v>5384.6153846153848</v>
      </c>
      <c r="BX36" s="226">
        <f t="shared" si="236"/>
        <v>0</v>
      </c>
      <c r="BY36" s="226">
        <f t="shared" si="236"/>
        <v>0</v>
      </c>
      <c r="BZ36" s="232">
        <f t="shared" ref="BZ36:BZ41" si="237">BY36-BX36</f>
        <v>0</v>
      </c>
      <c r="CA36" s="68">
        <f t="shared" ref="CA36:CC37" si="238">CA115/1.17</f>
        <v>4700.8547008547012</v>
      </c>
      <c r="CB36" s="226">
        <f t="shared" si="238"/>
        <v>0</v>
      </c>
      <c r="CC36" s="226">
        <f t="shared" si="238"/>
        <v>0</v>
      </c>
      <c r="CD36" s="232">
        <f t="shared" ref="CD36:CD41" si="239">CC36-CB36</f>
        <v>0</v>
      </c>
      <c r="CE36" s="68">
        <f t="shared" ref="CE36:CG37" si="240">CE115/1.17</f>
        <v>2991.4529914529917</v>
      </c>
      <c r="CF36" s="226">
        <f t="shared" si="240"/>
        <v>0</v>
      </c>
      <c r="CG36" s="226">
        <f t="shared" si="240"/>
        <v>0</v>
      </c>
      <c r="CH36" s="232">
        <f t="shared" ref="CH36:CH41" si="241">CG36-CF36</f>
        <v>0</v>
      </c>
      <c r="CI36" s="228">
        <f t="shared" ref="CI36:CK40" si="242">BW36+CA36+CE36</f>
        <v>13076.923076923078</v>
      </c>
      <c r="CJ36" s="141">
        <f t="shared" si="242"/>
        <v>0</v>
      </c>
      <c r="CK36" s="47">
        <f t="shared" si="242"/>
        <v>0</v>
      </c>
      <c r="CL36" s="233">
        <f t="shared" ref="CL36:CL41" si="243">CK36-CI36</f>
        <v>-13076.923076923078</v>
      </c>
      <c r="CM36" s="232">
        <f t="shared" ref="CM36:CM41" si="244">CK36-CJ36</f>
        <v>0</v>
      </c>
      <c r="CN36" s="228">
        <f t="shared" ref="CN36:CN41" si="245">SUM(BR36,CI36)</f>
        <v>31025.641025641027</v>
      </c>
      <c r="CO36" s="140">
        <f t="shared" ref="CO36:CP41" si="246">BS36+CJ36</f>
        <v>17948.717948717949</v>
      </c>
      <c r="CP36" s="234">
        <f t="shared" si="246"/>
        <v>0</v>
      </c>
      <c r="CQ36" s="149">
        <f t="shared" ref="CQ36:CQ41" si="247">CP36-CN36</f>
        <v>-31025.641025641027</v>
      </c>
      <c r="CR36" s="235">
        <f t="shared" ref="CR36:CR41" si="248">CP36-CO36</f>
        <v>-17948.717948717949</v>
      </c>
      <c r="CS36" s="62"/>
      <c r="CT36" s="63"/>
      <c r="CX36" s="68">
        <f t="shared" ref="CX36:CZ36" si="249">CX115/1.17</f>
        <v>7008.5470085470088</v>
      </c>
      <c r="CY36" s="226">
        <f t="shared" si="249"/>
        <v>7008.5470085470088</v>
      </c>
      <c r="CZ36" s="226">
        <f t="shared" si="249"/>
        <v>0</v>
      </c>
      <c r="DA36" s="227">
        <f t="shared" ref="DA36:DA41" si="250">CZ36-CY36</f>
        <v>-7008.5470085470088</v>
      </c>
      <c r="DB36" s="68">
        <f t="shared" ref="DB36:DD36" si="251">DB115/1.17</f>
        <v>5555.5555555555557</v>
      </c>
      <c r="DC36" s="226">
        <f t="shared" si="251"/>
        <v>5555.5555555555557</v>
      </c>
      <c r="DD36" s="226">
        <f t="shared" si="251"/>
        <v>5555.5555555555557</v>
      </c>
      <c r="DE36" s="227">
        <f t="shared" ref="DE36:DE41" si="252">DD36-DC36</f>
        <v>0</v>
      </c>
      <c r="DF36" s="68">
        <f t="shared" ref="DF36:DH36" si="253">DF115/1.17</f>
        <v>5384.6153846153848</v>
      </c>
      <c r="DG36" s="226">
        <f t="shared" si="253"/>
        <v>5384.6153846153848</v>
      </c>
      <c r="DH36" s="226">
        <f t="shared" si="253"/>
        <v>5384.6153846153848</v>
      </c>
      <c r="DI36" s="227">
        <f t="shared" ref="DI36:DI41" si="254">DH36-DG36</f>
        <v>0</v>
      </c>
      <c r="DJ36" s="228">
        <f t="shared" ref="DJ36:DJ40" si="255">CX36+DB36+DF36</f>
        <v>17948.717948717949</v>
      </c>
      <c r="DK36" s="141">
        <f t="shared" ref="DK36:DK40" si="256">CY36+DC36+DG36</f>
        <v>17948.717948717949</v>
      </c>
      <c r="DL36" s="47">
        <f t="shared" ref="DL36:DL40" si="257">CZ36+DD36+DH36</f>
        <v>10940.170940170941</v>
      </c>
      <c r="DM36" s="230">
        <f t="shared" ref="DM36:DM41" si="258">DL36-DJ36</f>
        <v>-7008.5470085470079</v>
      </c>
      <c r="DN36" s="227">
        <f t="shared" ref="DN36:DN41" si="259">DL36-DK36</f>
        <v>-7008.5470085470079</v>
      </c>
      <c r="DO36" s="68">
        <f t="shared" ref="DO36:DQ36" si="260">DO115/1.17</f>
        <v>5384.6153846153848</v>
      </c>
      <c r="DP36" s="226">
        <f t="shared" si="260"/>
        <v>0</v>
      </c>
      <c r="DQ36" s="226">
        <f t="shared" si="260"/>
        <v>0</v>
      </c>
      <c r="DR36" s="232">
        <f t="shared" ref="DR36:DR41" si="261">DQ36-DP36</f>
        <v>0</v>
      </c>
      <c r="DS36" s="68">
        <f t="shared" ref="DS36:DU36" si="262">DS115/1.17</f>
        <v>4700.8547008547012</v>
      </c>
      <c r="DT36" s="226">
        <f t="shared" si="262"/>
        <v>0</v>
      </c>
      <c r="DU36" s="226">
        <f t="shared" si="262"/>
        <v>0</v>
      </c>
      <c r="DV36" s="232">
        <f t="shared" ref="DV36:DV41" si="263">DU36-DT36</f>
        <v>0</v>
      </c>
      <c r="DW36" s="68">
        <f t="shared" ref="DW36:DY36" si="264">DW115/1.17</f>
        <v>2991.4529914529917</v>
      </c>
      <c r="DX36" s="226">
        <f t="shared" si="264"/>
        <v>0</v>
      </c>
      <c r="DY36" s="226">
        <f t="shared" si="264"/>
        <v>0</v>
      </c>
      <c r="DZ36" s="232">
        <f t="shared" ref="DZ36:DZ41" si="265">DY36-DX36</f>
        <v>0</v>
      </c>
      <c r="EA36" s="228">
        <f t="shared" ref="EA36:EA40" si="266">DO36+DS36+DW36</f>
        <v>13076.923076923078</v>
      </c>
      <c r="EB36" s="141">
        <f t="shared" ref="EB36:EB40" si="267">DP36+DT36+DX36</f>
        <v>0</v>
      </c>
      <c r="EC36" s="47">
        <f t="shared" ref="EC36:EC40" si="268">DQ36+DU36+DY36</f>
        <v>0</v>
      </c>
      <c r="ED36" s="233">
        <f t="shared" ref="ED36:ED41" si="269">EC36-EA36</f>
        <v>-13076.923076923078</v>
      </c>
      <c r="EE36" s="232">
        <f t="shared" ref="EE36:EE41" si="270">EC36-EB36</f>
        <v>0</v>
      </c>
      <c r="EF36" s="228">
        <f t="shared" ref="EF36:EF41" si="271">SUM(DJ36,EA36)</f>
        <v>31025.641025641027</v>
      </c>
      <c r="EG36" s="140">
        <f t="shared" ref="EG36:EG41" si="272">DK36+EB36</f>
        <v>17948.717948717949</v>
      </c>
      <c r="EH36" s="234">
        <f t="shared" ref="EH36:EH41" si="273">DL36+EC36</f>
        <v>10940.170940170941</v>
      </c>
      <c r="EI36" s="149">
        <f t="shared" ref="EI36:EI41" si="274">EH36-EF36</f>
        <v>-20085.470085470086</v>
      </c>
      <c r="EJ36" s="235">
        <f t="shared" ref="EJ36:EJ41" si="275">EH36-EG36</f>
        <v>-7008.5470085470079</v>
      </c>
      <c r="EK36" s="62"/>
      <c r="EL36" s="63"/>
      <c r="EP36" s="223"/>
    </row>
    <row r="37" spans="1:146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193"/>
        <v>341.88034188034192</v>
      </c>
      <c r="G37" s="226">
        <f t="shared" ref="G37" si="276">G116/1.17</f>
        <v>431.97008547008545</v>
      </c>
      <c r="H37" s="226">
        <f t="shared" si="193"/>
        <v>431.97008547008545</v>
      </c>
      <c r="I37" s="227">
        <f t="shared" si="195"/>
        <v>0</v>
      </c>
      <c r="J37" s="236">
        <f t="shared" si="196"/>
        <v>341.88034188034192</v>
      </c>
      <c r="K37" s="226">
        <f t="shared" ref="K37" si="277">K116/1.17</f>
        <v>118.9664188034188</v>
      </c>
      <c r="L37" s="226">
        <f t="shared" si="196"/>
        <v>118.9664188034188</v>
      </c>
      <c r="M37" s="227">
        <f t="shared" si="198"/>
        <v>0</v>
      </c>
      <c r="N37" s="236">
        <f t="shared" si="199"/>
        <v>341.88034188034192</v>
      </c>
      <c r="O37" s="226">
        <f t="shared" ref="O37" si="278">O116/1.17</f>
        <v>261.20905128205129</v>
      </c>
      <c r="P37" s="226">
        <f t="shared" si="199"/>
        <v>261.20905128205129</v>
      </c>
      <c r="Q37" s="227">
        <f t="shared" si="201"/>
        <v>0</v>
      </c>
      <c r="R37" s="237">
        <f t="shared" si="202"/>
        <v>1025.6410256410259</v>
      </c>
      <c r="S37" s="238">
        <f t="shared" si="203"/>
        <v>1025.6410256410256</v>
      </c>
      <c r="T37" s="239">
        <f t="shared" si="204"/>
        <v>812.14555555555557</v>
      </c>
      <c r="U37" s="239">
        <f t="shared" si="205"/>
        <v>812.14555555555557</v>
      </c>
      <c r="V37" s="239">
        <f t="shared" si="206"/>
        <v>-213.49547008547029</v>
      </c>
      <c r="W37" s="240">
        <f t="shared" ref="W37:W65" si="279">U37-S37</f>
        <v>-213.49547008547006</v>
      </c>
      <c r="X37" s="241">
        <f t="shared" si="207"/>
        <v>0</v>
      </c>
      <c r="Y37" s="236">
        <f t="shared" si="208"/>
        <v>427.35042735042737</v>
      </c>
      <c r="Z37" s="226">
        <f t="shared" ref="Z37" si="280">Z116/1.17</f>
        <v>205.86516239316239</v>
      </c>
      <c r="AA37" s="226">
        <f t="shared" si="208"/>
        <v>205.86516239316239</v>
      </c>
      <c r="AB37" s="227">
        <f t="shared" si="210"/>
        <v>0</v>
      </c>
      <c r="AC37" s="236">
        <f t="shared" si="211"/>
        <v>427.35042735042737</v>
      </c>
      <c r="AD37" s="226">
        <f t="shared" ref="AD37" si="281">AD116/1.17</f>
        <v>256.8566153846154</v>
      </c>
      <c r="AE37" s="226">
        <f t="shared" si="211"/>
        <v>256.8566153846154</v>
      </c>
      <c r="AF37" s="232">
        <f t="shared" si="213"/>
        <v>0</v>
      </c>
      <c r="AG37" s="236">
        <f t="shared" si="214"/>
        <v>427.35042735042737</v>
      </c>
      <c r="AH37" s="226">
        <f t="shared" ref="AH37" si="282">AH116/1.17</f>
        <v>213.67521367521368</v>
      </c>
      <c r="AI37" s="226">
        <f t="shared" si="214"/>
        <v>324.31292307692308</v>
      </c>
      <c r="AJ37" s="232">
        <f t="shared" si="216"/>
        <v>110.6377094017094</v>
      </c>
      <c r="AK37" s="237">
        <f t="shared" si="217"/>
        <v>1282.0512820512822</v>
      </c>
      <c r="AL37" s="238">
        <f t="shared" si="218"/>
        <v>1282.0512820512822</v>
      </c>
      <c r="AM37" s="239">
        <f t="shared" si="219"/>
        <v>676.39699145299141</v>
      </c>
      <c r="AN37" s="239">
        <f t="shared" si="219"/>
        <v>787.03470085470087</v>
      </c>
      <c r="AO37" s="70">
        <f t="shared" si="220"/>
        <v>-495.01658119658134</v>
      </c>
      <c r="AP37" s="240">
        <f t="shared" ref="AP37:AP65" si="283">AN37-AL37</f>
        <v>-495.01658119658134</v>
      </c>
      <c r="AQ37" s="241">
        <f t="shared" si="221"/>
        <v>110.63770940170946</v>
      </c>
      <c r="AR37" s="228">
        <f t="shared" si="222"/>
        <v>2307.6923076923081</v>
      </c>
      <c r="AS37" s="70">
        <f t="shared" si="223"/>
        <v>2307.6923076923076</v>
      </c>
      <c r="AT37" s="59">
        <f t="shared" si="224"/>
        <v>1488.542547008547</v>
      </c>
      <c r="AU37" s="234">
        <f t="shared" si="224"/>
        <v>1599.1802564102563</v>
      </c>
      <c r="AV37" s="149">
        <f t="shared" si="225"/>
        <v>-708.51205128205174</v>
      </c>
      <c r="AW37" s="240">
        <f t="shared" ref="AW37:AW65" si="284">AU37-AS37</f>
        <v>-708.51205128205129</v>
      </c>
      <c r="AX37" s="235">
        <f t="shared" si="226"/>
        <v>110.63770940170934</v>
      </c>
      <c r="AY37" s="62"/>
      <c r="AZ37" s="63"/>
      <c r="BA37" s="63"/>
      <c r="BF37" s="236">
        <f t="shared" si="227"/>
        <v>213.67521367521368</v>
      </c>
      <c r="BG37" s="226">
        <f t="shared" si="227"/>
        <v>213.67521367521368</v>
      </c>
      <c r="BH37" s="226">
        <f t="shared" si="227"/>
        <v>0</v>
      </c>
      <c r="BI37" s="227">
        <f t="shared" si="228"/>
        <v>-213.67521367521368</v>
      </c>
      <c r="BJ37" s="236">
        <f t="shared" si="229"/>
        <v>213.67521367521368</v>
      </c>
      <c r="BK37" s="226">
        <f t="shared" si="229"/>
        <v>213.67521367521368</v>
      </c>
      <c r="BL37" s="226">
        <f t="shared" si="229"/>
        <v>0</v>
      </c>
      <c r="BM37" s="227">
        <f t="shared" si="230"/>
        <v>-213.67521367521368</v>
      </c>
      <c r="BN37" s="236">
        <f t="shared" si="231"/>
        <v>213.67521367521368</v>
      </c>
      <c r="BO37" s="226">
        <f t="shared" si="231"/>
        <v>213.67521367521368</v>
      </c>
      <c r="BP37" s="226">
        <f t="shared" si="231"/>
        <v>0</v>
      </c>
      <c r="BQ37" s="227">
        <f t="shared" si="232"/>
        <v>-213.67521367521368</v>
      </c>
      <c r="BR37" s="237">
        <f t="shared" si="233"/>
        <v>641.02564102564111</v>
      </c>
      <c r="BS37" s="70">
        <f t="shared" si="233"/>
        <v>641.02564102564111</v>
      </c>
      <c r="BT37" s="239">
        <f t="shared" si="233"/>
        <v>0</v>
      </c>
      <c r="BU37" s="239">
        <f t="shared" si="234"/>
        <v>-641.02564102564111</v>
      </c>
      <c r="BV37" s="241">
        <f t="shared" si="235"/>
        <v>-641.02564102564111</v>
      </c>
      <c r="BW37" s="236">
        <f t="shared" si="236"/>
        <v>205.12820512820514</v>
      </c>
      <c r="BX37" s="226">
        <f t="shared" si="236"/>
        <v>0</v>
      </c>
      <c r="BY37" s="226">
        <f t="shared" si="236"/>
        <v>0</v>
      </c>
      <c r="BZ37" s="232">
        <f t="shared" si="237"/>
        <v>0</v>
      </c>
      <c r="CA37" s="236">
        <f t="shared" si="238"/>
        <v>128.2051282051282</v>
      </c>
      <c r="CB37" s="226">
        <f t="shared" si="238"/>
        <v>0</v>
      </c>
      <c r="CC37" s="226">
        <f t="shared" si="238"/>
        <v>0</v>
      </c>
      <c r="CD37" s="232">
        <f t="shared" si="239"/>
        <v>0</v>
      </c>
      <c r="CE37" s="236">
        <f t="shared" si="240"/>
        <v>128.2051282051282</v>
      </c>
      <c r="CF37" s="226">
        <f t="shared" si="240"/>
        <v>0</v>
      </c>
      <c r="CG37" s="226">
        <f t="shared" si="240"/>
        <v>0</v>
      </c>
      <c r="CH37" s="232">
        <f t="shared" si="241"/>
        <v>0</v>
      </c>
      <c r="CI37" s="237">
        <f t="shared" si="242"/>
        <v>461.53846153846155</v>
      </c>
      <c r="CJ37" s="70">
        <f t="shared" si="242"/>
        <v>0</v>
      </c>
      <c r="CK37" s="239">
        <f t="shared" si="242"/>
        <v>0</v>
      </c>
      <c r="CL37" s="70">
        <f t="shared" si="243"/>
        <v>-461.53846153846155</v>
      </c>
      <c r="CM37" s="241">
        <f t="shared" si="244"/>
        <v>0</v>
      </c>
      <c r="CN37" s="228">
        <f t="shared" si="245"/>
        <v>1102.5641025641025</v>
      </c>
      <c r="CO37" s="140">
        <f t="shared" si="246"/>
        <v>641.02564102564111</v>
      </c>
      <c r="CP37" s="234">
        <f t="shared" si="246"/>
        <v>0</v>
      </c>
      <c r="CQ37" s="149">
        <f t="shared" si="247"/>
        <v>-1102.5641025641025</v>
      </c>
      <c r="CR37" s="235">
        <f t="shared" si="248"/>
        <v>-641.02564102564111</v>
      </c>
      <c r="CS37" s="62"/>
      <c r="CT37" s="63"/>
      <c r="CX37" s="236">
        <f t="shared" ref="CX37:CZ37" si="285">CX116/1.17</f>
        <v>213.67521367521368</v>
      </c>
      <c r="CY37" s="226">
        <f t="shared" si="285"/>
        <v>213.67521367521368</v>
      </c>
      <c r="CZ37" s="226">
        <f t="shared" si="285"/>
        <v>0</v>
      </c>
      <c r="DA37" s="227">
        <f t="shared" si="250"/>
        <v>-213.67521367521368</v>
      </c>
      <c r="DB37" s="236">
        <f t="shared" ref="DB37:DD37" si="286">DB116/1.17</f>
        <v>213.67521367521368</v>
      </c>
      <c r="DC37" s="226">
        <f t="shared" si="286"/>
        <v>213.67521367521368</v>
      </c>
      <c r="DD37" s="226">
        <f t="shared" si="286"/>
        <v>213.67521367521368</v>
      </c>
      <c r="DE37" s="227">
        <f t="shared" si="252"/>
        <v>0</v>
      </c>
      <c r="DF37" s="236">
        <f t="shared" ref="DF37:DH37" si="287">DF116/1.17</f>
        <v>213.67521367521368</v>
      </c>
      <c r="DG37" s="226">
        <f t="shared" si="287"/>
        <v>213.67521367521368</v>
      </c>
      <c r="DH37" s="226">
        <f t="shared" si="287"/>
        <v>213.67521367521368</v>
      </c>
      <c r="DI37" s="227">
        <f t="shared" si="254"/>
        <v>0</v>
      </c>
      <c r="DJ37" s="237">
        <f t="shared" si="255"/>
        <v>641.02564102564111</v>
      </c>
      <c r="DK37" s="70">
        <f t="shared" si="256"/>
        <v>641.02564102564111</v>
      </c>
      <c r="DL37" s="239">
        <f t="shared" si="257"/>
        <v>427.35042735042737</v>
      </c>
      <c r="DM37" s="239">
        <f t="shared" si="258"/>
        <v>-213.67521367521374</v>
      </c>
      <c r="DN37" s="241">
        <f t="shared" si="259"/>
        <v>-213.67521367521374</v>
      </c>
      <c r="DO37" s="236">
        <f t="shared" ref="DO37:DQ37" si="288">DO116/1.17</f>
        <v>205.12820512820514</v>
      </c>
      <c r="DP37" s="226">
        <f t="shared" si="288"/>
        <v>0</v>
      </c>
      <c r="DQ37" s="226">
        <f t="shared" si="288"/>
        <v>0</v>
      </c>
      <c r="DR37" s="232">
        <f t="shared" si="261"/>
        <v>0</v>
      </c>
      <c r="DS37" s="236">
        <f t="shared" ref="DS37:DU37" si="289">DS116/1.17</f>
        <v>128.2051282051282</v>
      </c>
      <c r="DT37" s="226">
        <f t="shared" si="289"/>
        <v>0</v>
      </c>
      <c r="DU37" s="226">
        <f t="shared" si="289"/>
        <v>0</v>
      </c>
      <c r="DV37" s="232">
        <f t="shared" si="263"/>
        <v>0</v>
      </c>
      <c r="DW37" s="236">
        <f t="shared" ref="DW37:DY37" si="290">DW116/1.17</f>
        <v>128.2051282051282</v>
      </c>
      <c r="DX37" s="226">
        <f t="shared" si="290"/>
        <v>0</v>
      </c>
      <c r="DY37" s="226">
        <f t="shared" si="290"/>
        <v>0</v>
      </c>
      <c r="DZ37" s="232">
        <f t="shared" si="265"/>
        <v>0</v>
      </c>
      <c r="EA37" s="237">
        <f t="shared" si="266"/>
        <v>461.53846153846155</v>
      </c>
      <c r="EB37" s="70">
        <f t="shared" si="267"/>
        <v>0</v>
      </c>
      <c r="EC37" s="239">
        <f t="shared" si="268"/>
        <v>0</v>
      </c>
      <c r="ED37" s="70">
        <f t="shared" si="269"/>
        <v>-461.53846153846155</v>
      </c>
      <c r="EE37" s="241">
        <f t="shared" si="270"/>
        <v>0</v>
      </c>
      <c r="EF37" s="228">
        <f t="shared" si="271"/>
        <v>1102.5641025641025</v>
      </c>
      <c r="EG37" s="140">
        <f t="shared" si="272"/>
        <v>641.02564102564111</v>
      </c>
      <c r="EH37" s="234">
        <f t="shared" si="273"/>
        <v>427.35042735042737</v>
      </c>
      <c r="EI37" s="149">
        <f t="shared" si="274"/>
        <v>-675.21367521367517</v>
      </c>
      <c r="EJ37" s="235">
        <f t="shared" si="275"/>
        <v>-213.67521367521374</v>
      </c>
      <c r="EK37" s="62"/>
      <c r="EL37" s="63"/>
      <c r="EP37" s="223"/>
    </row>
    <row r="38" spans="1:146" s="64" customFormat="1" ht="20.100000000000001" customHeight="1">
      <c r="A38" s="44"/>
      <c r="B38" s="44"/>
      <c r="C38" s="66"/>
      <c r="D38" s="523"/>
      <c r="E38" s="845" t="s">
        <v>125</v>
      </c>
      <c r="F38" s="68">
        <f t="shared" ref="F38:H40" si="291">F117/1.17</f>
        <v>4700.8547008547012</v>
      </c>
      <c r="G38" s="230">
        <f t="shared" si="291"/>
        <v>0</v>
      </c>
      <c r="H38" s="230">
        <f t="shared" si="291"/>
        <v>0</v>
      </c>
      <c r="I38" s="243">
        <f t="shared" si="195"/>
        <v>0</v>
      </c>
      <c r="J38" s="68">
        <f t="shared" ref="J38:L40" si="292">J117/1.17</f>
        <v>7735.0427350427353</v>
      </c>
      <c r="K38" s="230">
        <f t="shared" si="292"/>
        <v>54.142735042735048</v>
      </c>
      <c r="L38" s="230">
        <f t="shared" si="292"/>
        <v>54.142735042735048</v>
      </c>
      <c r="M38" s="243">
        <f t="shared" si="198"/>
        <v>0</v>
      </c>
      <c r="N38" s="68">
        <f t="shared" ref="N38:P40" si="293">N117/1.17</f>
        <v>7735.0427350427353</v>
      </c>
      <c r="O38" s="230">
        <f t="shared" si="293"/>
        <v>1438.5384615384617</v>
      </c>
      <c r="P38" s="230">
        <f t="shared" si="293"/>
        <v>1438.5384615384617</v>
      </c>
      <c r="Q38" s="243">
        <f t="shared" si="201"/>
        <v>0</v>
      </c>
      <c r="R38" s="228">
        <f t="shared" si="202"/>
        <v>20170.940170940172</v>
      </c>
      <c r="S38" s="229">
        <f t="shared" si="203"/>
        <v>27059.829059829062</v>
      </c>
      <c r="T38" s="151">
        <f t="shared" si="204"/>
        <v>1492.6811965811967</v>
      </c>
      <c r="U38" s="47">
        <f t="shared" si="205"/>
        <v>1492.6811965811967</v>
      </c>
      <c r="V38" s="47">
        <f t="shared" si="206"/>
        <v>-18678.258974358974</v>
      </c>
      <c r="W38" s="141">
        <f t="shared" si="279"/>
        <v>-25567.147863247865</v>
      </c>
      <c r="X38" s="142">
        <f t="shared" si="207"/>
        <v>0</v>
      </c>
      <c r="Y38" s="68">
        <f t="shared" ref="Y38:AA40" si="294">Y117/1.17</f>
        <v>15470.085470085471</v>
      </c>
      <c r="Z38" s="230">
        <f t="shared" ref="Z38" si="295">Z117/1.17</f>
        <v>4025.5333333333333</v>
      </c>
      <c r="AA38" s="230">
        <f t="shared" si="294"/>
        <v>4025.5333333333333</v>
      </c>
      <c r="AB38" s="243">
        <f t="shared" si="210"/>
        <v>0</v>
      </c>
      <c r="AC38" s="68">
        <f t="shared" ref="AC38:AE40" si="296">AC117/1.17</f>
        <v>17777.777777777777</v>
      </c>
      <c r="AD38" s="231">
        <f t="shared" ref="AD38" si="297">AD117/1.17</f>
        <v>5604.393162393163</v>
      </c>
      <c r="AE38" s="230">
        <f t="shared" si="296"/>
        <v>5604.393162393163</v>
      </c>
      <c r="AF38" s="244">
        <f t="shared" si="213"/>
        <v>0</v>
      </c>
      <c r="AG38" s="68">
        <f t="shared" ref="AG38:AI40" si="298">AG117/1.17</f>
        <v>20256.410256410258</v>
      </c>
      <c r="AH38" s="231">
        <f t="shared" ref="AH38" si="299">AH117/1.17</f>
        <v>10683.760683760684</v>
      </c>
      <c r="AI38" s="230">
        <f t="shared" si="298"/>
        <v>5945.6538461538466</v>
      </c>
      <c r="AJ38" s="244">
        <f t="shared" si="216"/>
        <v>-4738.106837606837</v>
      </c>
      <c r="AK38" s="228">
        <f t="shared" si="217"/>
        <v>53504.273504273508</v>
      </c>
      <c r="AL38" s="229">
        <f t="shared" si="218"/>
        <v>63247.86324786325</v>
      </c>
      <c r="AM38" s="151">
        <f t="shared" si="219"/>
        <v>20313.68717948718</v>
      </c>
      <c r="AN38" s="47">
        <f t="shared" si="219"/>
        <v>15575.580341880344</v>
      </c>
      <c r="AO38" s="146">
        <f t="shared" si="220"/>
        <v>-37928.69316239316</v>
      </c>
      <c r="AP38" s="141">
        <f t="shared" si="283"/>
        <v>-47672.282905982909</v>
      </c>
      <c r="AQ38" s="142">
        <f t="shared" si="221"/>
        <v>-4738.1068376068361</v>
      </c>
      <c r="AR38" s="228">
        <f t="shared" si="222"/>
        <v>73675.213675213687</v>
      </c>
      <c r="AS38" s="146">
        <f t="shared" si="223"/>
        <v>90307.692307692312</v>
      </c>
      <c r="AT38" s="59">
        <f t="shared" si="224"/>
        <v>21806.368376068378</v>
      </c>
      <c r="AU38" s="234">
        <f t="shared" si="224"/>
        <v>17068.261538461542</v>
      </c>
      <c r="AV38" s="149">
        <f t="shared" si="225"/>
        <v>-56606.952136752145</v>
      </c>
      <c r="AW38" s="141">
        <f t="shared" si="284"/>
        <v>-73239.430769230763</v>
      </c>
      <c r="AX38" s="235">
        <f t="shared" si="226"/>
        <v>-4738.1068376068361</v>
      </c>
      <c r="AY38" s="62"/>
      <c r="AZ38" s="63"/>
      <c r="BA38" s="63"/>
      <c r="BF38" s="68">
        <f t="shared" ref="BF38:BH41" si="300">BF117/1.17</f>
        <v>15384.615384615385</v>
      </c>
      <c r="BG38" s="230">
        <f t="shared" si="300"/>
        <v>15384.615384615385</v>
      </c>
      <c r="BH38" s="230">
        <f t="shared" si="300"/>
        <v>0</v>
      </c>
      <c r="BI38" s="243">
        <f t="shared" si="228"/>
        <v>-15384.615384615385</v>
      </c>
      <c r="BJ38" s="68">
        <f t="shared" ref="BJ38:BL41" si="301">BJ117/1.17</f>
        <v>17094.017094017094</v>
      </c>
      <c r="BK38" s="230">
        <f t="shared" si="301"/>
        <v>17094.017094017094</v>
      </c>
      <c r="BL38" s="230">
        <f t="shared" si="301"/>
        <v>0</v>
      </c>
      <c r="BM38" s="243">
        <f t="shared" si="230"/>
        <v>-17094.017094017094</v>
      </c>
      <c r="BN38" s="68">
        <f t="shared" ref="BN38:BP41" si="302">BN117/1.17</f>
        <v>18803.418803418805</v>
      </c>
      <c r="BO38" s="231">
        <f t="shared" si="302"/>
        <v>18803.418803418805</v>
      </c>
      <c r="BP38" s="230">
        <f t="shared" si="302"/>
        <v>0</v>
      </c>
      <c r="BQ38" s="243">
        <f t="shared" si="232"/>
        <v>-18803.418803418805</v>
      </c>
      <c r="BR38" s="228">
        <f t="shared" si="233"/>
        <v>51282.051282051281</v>
      </c>
      <c r="BS38" s="229">
        <f t="shared" si="233"/>
        <v>51282.051282051281</v>
      </c>
      <c r="BT38" s="47">
        <f t="shared" si="233"/>
        <v>0</v>
      </c>
      <c r="BU38" s="47">
        <f t="shared" si="234"/>
        <v>-51282.051282051281</v>
      </c>
      <c r="BV38" s="142">
        <f t="shared" si="235"/>
        <v>-51282.051282051281</v>
      </c>
      <c r="BW38" s="68">
        <f t="shared" ref="BW38:BY41" si="303">BW117/1.17</f>
        <v>18803.418803418805</v>
      </c>
      <c r="BX38" s="231">
        <f t="shared" si="303"/>
        <v>0</v>
      </c>
      <c r="BY38" s="230">
        <f t="shared" si="303"/>
        <v>0</v>
      </c>
      <c r="BZ38" s="244">
        <f t="shared" si="237"/>
        <v>0</v>
      </c>
      <c r="CA38" s="68">
        <f t="shared" ref="CA38:CC41" si="304">CA117/1.17</f>
        <v>13675.213675213676</v>
      </c>
      <c r="CB38" s="231">
        <f t="shared" si="304"/>
        <v>0</v>
      </c>
      <c r="CC38" s="230">
        <f t="shared" si="304"/>
        <v>0</v>
      </c>
      <c r="CD38" s="244">
        <f t="shared" si="239"/>
        <v>0</v>
      </c>
      <c r="CE38" s="68">
        <f t="shared" ref="CE38:CG41" si="305">CE117/1.17</f>
        <v>8547.0085470085469</v>
      </c>
      <c r="CF38" s="231">
        <f t="shared" si="305"/>
        <v>0</v>
      </c>
      <c r="CG38" s="230">
        <f t="shared" si="305"/>
        <v>0</v>
      </c>
      <c r="CH38" s="244">
        <f t="shared" si="241"/>
        <v>0</v>
      </c>
      <c r="CI38" s="228">
        <f t="shared" si="242"/>
        <v>41025.641025641031</v>
      </c>
      <c r="CJ38" s="229">
        <f t="shared" si="242"/>
        <v>0</v>
      </c>
      <c r="CK38" s="47">
        <f t="shared" si="242"/>
        <v>0</v>
      </c>
      <c r="CL38" s="146">
        <f t="shared" si="243"/>
        <v>-41025.641025641031</v>
      </c>
      <c r="CM38" s="142">
        <f t="shared" si="244"/>
        <v>0</v>
      </c>
      <c r="CN38" s="228">
        <f t="shared" si="245"/>
        <v>92307.692307692312</v>
      </c>
      <c r="CO38" s="140">
        <f t="shared" si="246"/>
        <v>51282.051282051281</v>
      </c>
      <c r="CP38" s="234">
        <f t="shared" si="246"/>
        <v>0</v>
      </c>
      <c r="CQ38" s="149">
        <f t="shared" si="247"/>
        <v>-92307.692307692312</v>
      </c>
      <c r="CR38" s="235">
        <f t="shared" si="248"/>
        <v>-51282.051282051281</v>
      </c>
      <c r="CS38" s="62"/>
      <c r="CT38" s="63"/>
      <c r="CX38" s="68">
        <f t="shared" ref="CX38:CZ38" si="306">CX117/1.17</f>
        <v>15384.615384615385</v>
      </c>
      <c r="CY38" s="230">
        <f t="shared" si="306"/>
        <v>15384.615384615385</v>
      </c>
      <c r="CZ38" s="230">
        <f t="shared" si="306"/>
        <v>0</v>
      </c>
      <c r="DA38" s="243">
        <f t="shared" si="250"/>
        <v>-15384.615384615385</v>
      </c>
      <c r="DB38" s="68">
        <f t="shared" ref="DB38:DD38" si="307">DB117/1.17</f>
        <v>17094.017094017094</v>
      </c>
      <c r="DC38" s="230">
        <f t="shared" si="307"/>
        <v>17094.017094017094</v>
      </c>
      <c r="DD38" s="230">
        <f t="shared" si="307"/>
        <v>17094.017094017094</v>
      </c>
      <c r="DE38" s="243">
        <f t="shared" si="252"/>
        <v>0</v>
      </c>
      <c r="DF38" s="68">
        <f t="shared" ref="DF38:DH38" si="308">DF117/1.17</f>
        <v>18803.418803418805</v>
      </c>
      <c r="DG38" s="231">
        <f t="shared" si="308"/>
        <v>18803.418803418805</v>
      </c>
      <c r="DH38" s="230">
        <f t="shared" si="308"/>
        <v>18803.418803418805</v>
      </c>
      <c r="DI38" s="243">
        <f t="shared" si="254"/>
        <v>0</v>
      </c>
      <c r="DJ38" s="228">
        <f t="shared" si="255"/>
        <v>51282.051282051281</v>
      </c>
      <c r="DK38" s="229">
        <f t="shared" si="256"/>
        <v>51282.051282051281</v>
      </c>
      <c r="DL38" s="47">
        <f t="shared" si="257"/>
        <v>35897.435897435898</v>
      </c>
      <c r="DM38" s="47">
        <f t="shared" si="258"/>
        <v>-15384.615384615383</v>
      </c>
      <c r="DN38" s="142">
        <f t="shared" si="259"/>
        <v>-15384.615384615383</v>
      </c>
      <c r="DO38" s="68">
        <f t="shared" ref="DO38:DQ38" si="309">DO117/1.17</f>
        <v>18803.418803418805</v>
      </c>
      <c r="DP38" s="231">
        <f t="shared" si="309"/>
        <v>0</v>
      </c>
      <c r="DQ38" s="230">
        <f t="shared" si="309"/>
        <v>0</v>
      </c>
      <c r="DR38" s="244">
        <f t="shared" si="261"/>
        <v>0</v>
      </c>
      <c r="DS38" s="68">
        <f t="shared" ref="DS38:DU38" si="310">DS117/1.17</f>
        <v>13675.213675213676</v>
      </c>
      <c r="DT38" s="231">
        <f t="shared" si="310"/>
        <v>0</v>
      </c>
      <c r="DU38" s="230">
        <f t="shared" si="310"/>
        <v>0</v>
      </c>
      <c r="DV38" s="244">
        <f t="shared" si="263"/>
        <v>0</v>
      </c>
      <c r="DW38" s="68">
        <f t="shared" ref="DW38:DY38" si="311">DW117/1.17</f>
        <v>8547.0085470085469</v>
      </c>
      <c r="DX38" s="231">
        <f t="shared" si="311"/>
        <v>0</v>
      </c>
      <c r="DY38" s="230">
        <f t="shared" si="311"/>
        <v>0</v>
      </c>
      <c r="DZ38" s="244">
        <f t="shared" si="265"/>
        <v>0</v>
      </c>
      <c r="EA38" s="228">
        <f t="shared" si="266"/>
        <v>41025.641025641031</v>
      </c>
      <c r="EB38" s="229">
        <f t="shared" si="267"/>
        <v>0</v>
      </c>
      <c r="EC38" s="47">
        <f t="shared" si="268"/>
        <v>0</v>
      </c>
      <c r="ED38" s="146">
        <f t="shared" si="269"/>
        <v>-41025.641025641031</v>
      </c>
      <c r="EE38" s="142">
        <f t="shared" si="270"/>
        <v>0</v>
      </c>
      <c r="EF38" s="228">
        <f t="shared" si="271"/>
        <v>92307.692307692312</v>
      </c>
      <c r="EG38" s="140">
        <f t="shared" si="272"/>
        <v>51282.051282051281</v>
      </c>
      <c r="EH38" s="234">
        <f t="shared" si="273"/>
        <v>35897.435897435898</v>
      </c>
      <c r="EI38" s="149">
        <f t="shared" si="274"/>
        <v>-56410.256410256414</v>
      </c>
      <c r="EJ38" s="235">
        <f t="shared" si="275"/>
        <v>-15384.615384615383</v>
      </c>
      <c r="EK38" s="62"/>
      <c r="EL38" s="63"/>
      <c r="EP38" s="223"/>
    </row>
    <row r="39" spans="1:146" s="64" customFormat="1" ht="20.100000000000001" customHeight="1">
      <c r="A39" s="44"/>
      <c r="B39" s="44"/>
      <c r="C39" s="66"/>
      <c r="D39" s="523"/>
      <c r="E39" s="845" t="s">
        <v>122</v>
      </c>
      <c r="F39" s="68">
        <f t="shared" si="291"/>
        <v>3299.1452991452993</v>
      </c>
      <c r="G39" s="230">
        <f t="shared" si="291"/>
        <v>0</v>
      </c>
      <c r="H39" s="230">
        <f t="shared" si="291"/>
        <v>0</v>
      </c>
      <c r="I39" s="243">
        <f t="shared" si="195"/>
        <v>0</v>
      </c>
      <c r="J39" s="68">
        <f t="shared" si="292"/>
        <v>3974.3589743589746</v>
      </c>
      <c r="K39" s="230">
        <f t="shared" si="292"/>
        <v>0</v>
      </c>
      <c r="L39" s="230">
        <f t="shared" si="292"/>
        <v>0</v>
      </c>
      <c r="M39" s="243">
        <f t="shared" si="198"/>
        <v>0</v>
      </c>
      <c r="N39" s="68">
        <f t="shared" si="293"/>
        <v>3974.3589743589746</v>
      </c>
      <c r="O39" s="230">
        <f t="shared" si="293"/>
        <v>33.230769230769234</v>
      </c>
      <c r="P39" s="230">
        <f t="shared" si="293"/>
        <v>33.230769230769234</v>
      </c>
      <c r="Q39" s="243">
        <f t="shared" si="201"/>
        <v>0</v>
      </c>
      <c r="R39" s="228">
        <f t="shared" si="202"/>
        <v>11247.863247863248</v>
      </c>
      <c r="S39" s="229">
        <f t="shared" si="203"/>
        <v>14700.854700854701</v>
      </c>
      <c r="T39" s="151">
        <f t="shared" si="204"/>
        <v>33.230769230769234</v>
      </c>
      <c r="U39" s="47">
        <f t="shared" ref="U39" si="312">H39+L39+P39</f>
        <v>33.230769230769234</v>
      </c>
      <c r="V39" s="47">
        <f t="shared" si="206"/>
        <v>-11214.632478632479</v>
      </c>
      <c r="W39" s="141">
        <f t="shared" ref="W39" si="313">U39-S39</f>
        <v>-14667.623931623932</v>
      </c>
      <c r="X39" s="142">
        <f t="shared" si="207"/>
        <v>0</v>
      </c>
      <c r="Y39" s="68">
        <f t="shared" si="294"/>
        <v>6495.7264957264961</v>
      </c>
      <c r="Z39" s="230">
        <f t="shared" ref="Z39" si="314">Z118/1.17</f>
        <v>516.77692307692314</v>
      </c>
      <c r="AA39" s="230">
        <f t="shared" si="294"/>
        <v>516.77692307692314</v>
      </c>
      <c r="AB39" s="243">
        <f t="shared" si="210"/>
        <v>0</v>
      </c>
      <c r="AC39" s="68">
        <f t="shared" si="296"/>
        <v>7863.2478632478633</v>
      </c>
      <c r="AD39" s="231">
        <f t="shared" ref="AD39" si="315">AD118/1.17</f>
        <v>442.66923076923081</v>
      </c>
      <c r="AE39" s="230">
        <f t="shared" si="296"/>
        <v>442.66923076923081</v>
      </c>
      <c r="AF39" s="244">
        <f t="shared" si="213"/>
        <v>0</v>
      </c>
      <c r="AG39" s="68">
        <f t="shared" si="298"/>
        <v>9213.6752136752148</v>
      </c>
      <c r="AH39" s="231">
        <f t="shared" ref="AH39" si="316">AH118/1.17</f>
        <v>3418.8034188034189</v>
      </c>
      <c r="AI39" s="230">
        <f t="shared" si="298"/>
        <v>823.73589743589741</v>
      </c>
      <c r="AJ39" s="244">
        <f t="shared" si="216"/>
        <v>-2595.0675213675213</v>
      </c>
      <c r="AK39" s="228">
        <f t="shared" si="217"/>
        <v>23572.649572649574</v>
      </c>
      <c r="AL39" s="229">
        <f t="shared" si="218"/>
        <v>34188.034188034188</v>
      </c>
      <c r="AM39" s="151">
        <f t="shared" ref="AM39" si="317">Z39+AD39+AH39</f>
        <v>4378.2495726495727</v>
      </c>
      <c r="AN39" s="47">
        <f t="shared" ref="AN39" si="318">AA39+AE39+AI39</f>
        <v>1783.1820512820514</v>
      </c>
      <c r="AO39" s="146">
        <f t="shared" si="220"/>
        <v>-21789.467521367522</v>
      </c>
      <c r="AP39" s="141">
        <f t="shared" ref="AP39" si="319">AN39-AL39</f>
        <v>-32404.852136752135</v>
      </c>
      <c r="AQ39" s="142">
        <f t="shared" si="221"/>
        <v>-2595.0675213675213</v>
      </c>
      <c r="AR39" s="228">
        <f t="shared" si="222"/>
        <v>34820.51282051282</v>
      </c>
      <c r="AS39" s="146">
        <f t="shared" si="223"/>
        <v>48888.888888888891</v>
      </c>
      <c r="AT39" s="59">
        <f t="shared" ref="AT39" si="320">T39+AM39</f>
        <v>4411.4803418803422</v>
      </c>
      <c r="AU39" s="234">
        <f t="shared" ref="AU39" si="321">U39+AN39</f>
        <v>1816.4128205128206</v>
      </c>
      <c r="AV39" s="149">
        <f t="shared" si="225"/>
        <v>-33004.1</v>
      </c>
      <c r="AW39" s="141">
        <f t="shared" ref="AW39" si="322">AU39-AS39</f>
        <v>-47072.476068376069</v>
      </c>
      <c r="AX39" s="235">
        <f t="shared" si="226"/>
        <v>-2595.0675213675213</v>
      </c>
      <c r="AY39" s="62"/>
      <c r="AZ39" s="63"/>
      <c r="BA39" s="63"/>
      <c r="BF39" s="68">
        <f t="shared" si="300"/>
        <v>5982.9059829059834</v>
      </c>
      <c r="BG39" s="230">
        <f t="shared" si="300"/>
        <v>5982.9059829059834</v>
      </c>
      <c r="BH39" s="230">
        <f t="shared" si="300"/>
        <v>0</v>
      </c>
      <c r="BI39" s="243">
        <f t="shared" si="228"/>
        <v>-5982.9059829059834</v>
      </c>
      <c r="BJ39" s="68">
        <f t="shared" si="301"/>
        <v>7777.7777777777783</v>
      </c>
      <c r="BK39" s="230">
        <f t="shared" si="301"/>
        <v>7777.7777777777783</v>
      </c>
      <c r="BL39" s="230">
        <f t="shared" si="301"/>
        <v>0</v>
      </c>
      <c r="BM39" s="243">
        <f t="shared" si="230"/>
        <v>-7777.7777777777783</v>
      </c>
      <c r="BN39" s="68">
        <f t="shared" si="302"/>
        <v>7777.7777777777783</v>
      </c>
      <c r="BO39" s="231">
        <f t="shared" si="302"/>
        <v>7777.7777777777783</v>
      </c>
      <c r="BP39" s="230">
        <f t="shared" si="302"/>
        <v>0</v>
      </c>
      <c r="BQ39" s="243">
        <f t="shared" si="232"/>
        <v>-7777.7777777777783</v>
      </c>
      <c r="BR39" s="228">
        <f t="shared" ref="BR39" si="323">BF39+BJ39+BN39</f>
        <v>21538.461538461539</v>
      </c>
      <c r="BS39" s="229">
        <f t="shared" ref="BS39" si="324">BG39+BK39+BO39</f>
        <v>21538.461538461539</v>
      </c>
      <c r="BT39" s="47">
        <f t="shared" ref="BT39" si="325">BH39+BL39+BP39</f>
        <v>0</v>
      </c>
      <c r="BU39" s="47">
        <f t="shared" si="234"/>
        <v>-21538.461538461539</v>
      </c>
      <c r="BV39" s="142">
        <f t="shared" si="235"/>
        <v>-21538.461538461539</v>
      </c>
      <c r="BW39" s="68">
        <f t="shared" si="303"/>
        <v>7692.3076923076924</v>
      </c>
      <c r="BX39" s="231">
        <f t="shared" si="303"/>
        <v>0</v>
      </c>
      <c r="BY39" s="230">
        <f t="shared" si="303"/>
        <v>0</v>
      </c>
      <c r="BZ39" s="244">
        <f t="shared" si="237"/>
        <v>0</v>
      </c>
      <c r="CA39" s="68">
        <f t="shared" si="304"/>
        <v>5982.9059829059834</v>
      </c>
      <c r="CB39" s="231">
        <f t="shared" si="304"/>
        <v>0</v>
      </c>
      <c r="CC39" s="230">
        <f t="shared" si="304"/>
        <v>0</v>
      </c>
      <c r="CD39" s="244">
        <f t="shared" si="239"/>
        <v>0</v>
      </c>
      <c r="CE39" s="68">
        <f t="shared" si="305"/>
        <v>3760.6837606837607</v>
      </c>
      <c r="CF39" s="231">
        <f t="shared" si="305"/>
        <v>0</v>
      </c>
      <c r="CG39" s="230">
        <f t="shared" si="305"/>
        <v>0</v>
      </c>
      <c r="CH39" s="244">
        <f t="shared" si="241"/>
        <v>0</v>
      </c>
      <c r="CI39" s="228">
        <f t="shared" ref="CI39" si="326">BW39+CA39+CE39</f>
        <v>17435.897435897437</v>
      </c>
      <c r="CJ39" s="229">
        <f t="shared" ref="CJ39" si="327">BX39+CB39+CF39</f>
        <v>0</v>
      </c>
      <c r="CK39" s="47">
        <f t="shared" ref="CK39" si="328">BY39+CC39+CG39</f>
        <v>0</v>
      </c>
      <c r="CL39" s="146">
        <f t="shared" si="243"/>
        <v>-17435.897435897437</v>
      </c>
      <c r="CM39" s="142">
        <f t="shared" si="244"/>
        <v>0</v>
      </c>
      <c r="CN39" s="228">
        <f t="shared" si="245"/>
        <v>38974.358974358976</v>
      </c>
      <c r="CO39" s="140">
        <f t="shared" ref="CO39" si="329">BS39+CJ39</f>
        <v>21538.461538461539</v>
      </c>
      <c r="CP39" s="234">
        <f t="shared" ref="CP39" si="330">BT39+CK39</f>
        <v>0</v>
      </c>
      <c r="CQ39" s="149">
        <f t="shared" si="247"/>
        <v>-38974.358974358976</v>
      </c>
      <c r="CR39" s="235">
        <f t="shared" si="248"/>
        <v>-21538.461538461539</v>
      </c>
      <c r="CS39" s="62"/>
      <c r="CT39" s="63"/>
      <c r="CX39" s="68">
        <f t="shared" ref="CX39:CZ39" si="331">CX118/1.17</f>
        <v>5982.9059829059834</v>
      </c>
      <c r="CY39" s="230">
        <f t="shared" si="331"/>
        <v>5982.9059829059834</v>
      </c>
      <c r="CZ39" s="230">
        <f t="shared" si="331"/>
        <v>0</v>
      </c>
      <c r="DA39" s="243">
        <f t="shared" si="250"/>
        <v>-5982.9059829059834</v>
      </c>
      <c r="DB39" s="68">
        <f t="shared" ref="DB39:DD39" si="332">DB118/1.17</f>
        <v>7777.7777777777783</v>
      </c>
      <c r="DC39" s="230">
        <f t="shared" si="332"/>
        <v>7777.7777777777783</v>
      </c>
      <c r="DD39" s="230">
        <f t="shared" si="332"/>
        <v>7777.7777777777783</v>
      </c>
      <c r="DE39" s="243">
        <f t="shared" si="252"/>
        <v>0</v>
      </c>
      <c r="DF39" s="68">
        <f t="shared" ref="DF39:DH39" si="333">DF118/1.17</f>
        <v>7777.7777777777783</v>
      </c>
      <c r="DG39" s="231">
        <f t="shared" si="333"/>
        <v>7777.7777777777783</v>
      </c>
      <c r="DH39" s="230">
        <f t="shared" si="333"/>
        <v>7777.7777777777783</v>
      </c>
      <c r="DI39" s="243">
        <f t="shared" si="254"/>
        <v>0</v>
      </c>
      <c r="DJ39" s="228">
        <f t="shared" si="255"/>
        <v>21538.461538461539</v>
      </c>
      <c r="DK39" s="229">
        <f t="shared" si="256"/>
        <v>21538.461538461539</v>
      </c>
      <c r="DL39" s="47">
        <f t="shared" si="257"/>
        <v>15555.555555555557</v>
      </c>
      <c r="DM39" s="47">
        <f t="shared" si="258"/>
        <v>-5982.9059829059825</v>
      </c>
      <c r="DN39" s="142">
        <f t="shared" si="259"/>
        <v>-5982.9059829059825</v>
      </c>
      <c r="DO39" s="68">
        <f t="shared" ref="DO39:DQ39" si="334">DO118/1.17</f>
        <v>7692.3076923076924</v>
      </c>
      <c r="DP39" s="231">
        <f t="shared" si="334"/>
        <v>0</v>
      </c>
      <c r="DQ39" s="230">
        <f t="shared" si="334"/>
        <v>0</v>
      </c>
      <c r="DR39" s="244">
        <f t="shared" si="261"/>
        <v>0</v>
      </c>
      <c r="DS39" s="68">
        <f t="shared" ref="DS39:DU39" si="335">DS118/1.17</f>
        <v>5982.9059829059834</v>
      </c>
      <c r="DT39" s="231">
        <f t="shared" si="335"/>
        <v>0</v>
      </c>
      <c r="DU39" s="230">
        <f t="shared" si="335"/>
        <v>0</v>
      </c>
      <c r="DV39" s="244">
        <f t="shared" si="263"/>
        <v>0</v>
      </c>
      <c r="DW39" s="68">
        <f t="shared" ref="DW39:DY39" si="336">DW118/1.17</f>
        <v>3760.6837606837607</v>
      </c>
      <c r="DX39" s="231">
        <f t="shared" si="336"/>
        <v>0</v>
      </c>
      <c r="DY39" s="230">
        <f t="shared" si="336"/>
        <v>0</v>
      </c>
      <c r="DZ39" s="244">
        <f t="shared" si="265"/>
        <v>0</v>
      </c>
      <c r="EA39" s="228">
        <f t="shared" si="266"/>
        <v>17435.897435897437</v>
      </c>
      <c r="EB39" s="229">
        <f t="shared" si="267"/>
        <v>0</v>
      </c>
      <c r="EC39" s="47">
        <f t="shared" si="268"/>
        <v>0</v>
      </c>
      <c r="ED39" s="146">
        <f t="shared" si="269"/>
        <v>-17435.897435897437</v>
      </c>
      <c r="EE39" s="142">
        <f t="shared" si="270"/>
        <v>0</v>
      </c>
      <c r="EF39" s="228">
        <f t="shared" si="271"/>
        <v>38974.358974358976</v>
      </c>
      <c r="EG39" s="140">
        <f t="shared" si="272"/>
        <v>21538.461538461539</v>
      </c>
      <c r="EH39" s="234">
        <f t="shared" si="273"/>
        <v>15555.555555555557</v>
      </c>
      <c r="EI39" s="149">
        <f t="shared" si="274"/>
        <v>-23418.803418803422</v>
      </c>
      <c r="EJ39" s="235">
        <f t="shared" si="275"/>
        <v>-5982.9059829059825</v>
      </c>
      <c r="EK39" s="62"/>
      <c r="EL39" s="63"/>
      <c r="EP39" s="223"/>
    </row>
    <row r="40" spans="1:146" s="64" customFormat="1" ht="20.100000000000001" customHeight="1">
      <c r="A40" s="44"/>
      <c r="B40" s="44"/>
      <c r="C40" s="242"/>
      <c r="D40" s="832" t="s">
        <v>31</v>
      </c>
      <c r="E40" s="263"/>
      <c r="F40" s="68">
        <f t="shared" si="291"/>
        <v>54188.034188034195</v>
      </c>
      <c r="G40" s="230">
        <f t="shared" si="291"/>
        <v>62027.775692307696</v>
      </c>
      <c r="H40" s="230">
        <f t="shared" si="291"/>
        <v>62027.775692307696</v>
      </c>
      <c r="I40" s="243">
        <f t="shared" si="195"/>
        <v>0</v>
      </c>
      <c r="J40" s="68">
        <f t="shared" si="292"/>
        <v>60341.880341880344</v>
      </c>
      <c r="K40" s="230">
        <f t="shared" si="292"/>
        <v>70953.846153846156</v>
      </c>
      <c r="L40" s="230">
        <f t="shared" si="292"/>
        <v>70953.846153846156</v>
      </c>
      <c r="M40" s="243">
        <f t="shared" si="198"/>
        <v>0</v>
      </c>
      <c r="N40" s="68">
        <f t="shared" si="293"/>
        <v>60341.880341880344</v>
      </c>
      <c r="O40" s="230">
        <f t="shared" si="293"/>
        <v>71248.097982905994</v>
      </c>
      <c r="P40" s="230">
        <f t="shared" si="293"/>
        <v>71248.097982905994</v>
      </c>
      <c r="Q40" s="243">
        <f t="shared" si="201"/>
        <v>0</v>
      </c>
      <c r="R40" s="228">
        <f t="shared" si="202"/>
        <v>174871.79487179487</v>
      </c>
      <c r="S40" s="229">
        <f t="shared" si="203"/>
        <v>190000</v>
      </c>
      <c r="T40" s="151">
        <f t="shared" si="204"/>
        <v>204229.71982905985</v>
      </c>
      <c r="U40" s="47">
        <f t="shared" si="205"/>
        <v>204229.71982905985</v>
      </c>
      <c r="V40" s="47">
        <f t="shared" si="206"/>
        <v>29357.924957264971</v>
      </c>
      <c r="W40" s="141">
        <f t="shared" si="279"/>
        <v>14229.719829059846</v>
      </c>
      <c r="X40" s="142">
        <f t="shared" si="207"/>
        <v>0</v>
      </c>
      <c r="Y40" s="68">
        <f t="shared" si="294"/>
        <v>60256.410256410258</v>
      </c>
      <c r="Z40" s="230">
        <f t="shared" ref="Z40" si="337">Z119/1.17</f>
        <v>70830.389264957252</v>
      </c>
      <c r="AA40" s="230">
        <f t="shared" si="294"/>
        <v>70830.389264957252</v>
      </c>
      <c r="AB40" s="243">
        <f t="shared" si="210"/>
        <v>0</v>
      </c>
      <c r="AC40" s="68">
        <f t="shared" si="296"/>
        <v>66324.786324786328</v>
      </c>
      <c r="AD40" s="231">
        <f t="shared" ref="AD40" si="338">AD119/1.17</f>
        <v>68742.850555555546</v>
      </c>
      <c r="AE40" s="230">
        <f t="shared" si="296"/>
        <v>68742.850555555546</v>
      </c>
      <c r="AF40" s="244">
        <f t="shared" si="213"/>
        <v>0</v>
      </c>
      <c r="AG40" s="68">
        <f t="shared" si="298"/>
        <v>72393.162393162391</v>
      </c>
      <c r="AH40" s="231">
        <f t="shared" ref="AH40" si="339">AH119/1.17</f>
        <v>72435.897435897437</v>
      </c>
      <c r="AI40" s="230">
        <f t="shared" si="298"/>
        <v>72985.083760683759</v>
      </c>
      <c r="AJ40" s="244">
        <f t="shared" si="216"/>
        <v>549.18632478632207</v>
      </c>
      <c r="AK40" s="228">
        <f t="shared" si="217"/>
        <v>198974.358974359</v>
      </c>
      <c r="AL40" s="229">
        <f t="shared" si="218"/>
        <v>206923.07692307694</v>
      </c>
      <c r="AM40" s="151">
        <f t="shared" si="219"/>
        <v>212009.13725641023</v>
      </c>
      <c r="AN40" s="47">
        <f t="shared" si="219"/>
        <v>212558.32358119654</v>
      </c>
      <c r="AO40" s="146">
        <f t="shared" si="220"/>
        <v>13583.964606837544</v>
      </c>
      <c r="AP40" s="141">
        <f t="shared" si="283"/>
        <v>5635.2466581196059</v>
      </c>
      <c r="AQ40" s="142">
        <f t="shared" si="221"/>
        <v>549.18632478630752</v>
      </c>
      <c r="AR40" s="228">
        <f t="shared" si="222"/>
        <v>373846.15384615387</v>
      </c>
      <c r="AS40" s="146">
        <f t="shared" si="223"/>
        <v>396923.07692307694</v>
      </c>
      <c r="AT40" s="59">
        <f t="shared" si="224"/>
        <v>416238.85708547011</v>
      </c>
      <c r="AU40" s="234">
        <f t="shared" si="224"/>
        <v>416788.04341025639</v>
      </c>
      <c r="AV40" s="149">
        <f t="shared" si="225"/>
        <v>42941.889564102516</v>
      </c>
      <c r="AW40" s="141">
        <f t="shared" si="284"/>
        <v>19864.966487179452</v>
      </c>
      <c r="AX40" s="235">
        <f t="shared" si="226"/>
        <v>549.18632478627842</v>
      </c>
      <c r="AY40" s="62"/>
      <c r="AZ40" s="63"/>
      <c r="BA40" s="63"/>
      <c r="BF40" s="68">
        <f t="shared" si="300"/>
        <v>78461.538461538468</v>
      </c>
      <c r="BG40" s="230">
        <f t="shared" si="300"/>
        <v>78418.803418803422</v>
      </c>
      <c r="BH40" s="230">
        <f t="shared" si="300"/>
        <v>0</v>
      </c>
      <c r="BI40" s="243">
        <f t="shared" si="228"/>
        <v>-78418.803418803422</v>
      </c>
      <c r="BJ40" s="68">
        <f t="shared" si="301"/>
        <v>76794.871794871797</v>
      </c>
      <c r="BK40" s="230">
        <f t="shared" si="301"/>
        <v>76709.401709401718</v>
      </c>
      <c r="BL40" s="230">
        <f t="shared" si="301"/>
        <v>0</v>
      </c>
      <c r="BM40" s="243">
        <f t="shared" si="230"/>
        <v>-76709.401709401718</v>
      </c>
      <c r="BN40" s="68">
        <f t="shared" si="302"/>
        <v>74230.769230769234</v>
      </c>
      <c r="BO40" s="231">
        <f t="shared" si="302"/>
        <v>74145.299145299155</v>
      </c>
      <c r="BP40" s="230">
        <f t="shared" si="302"/>
        <v>0</v>
      </c>
      <c r="BQ40" s="243">
        <f t="shared" si="232"/>
        <v>-74145.299145299155</v>
      </c>
      <c r="BR40" s="228">
        <f t="shared" si="233"/>
        <v>229487.1794871795</v>
      </c>
      <c r="BS40" s="229">
        <f t="shared" si="233"/>
        <v>229273.50427350428</v>
      </c>
      <c r="BT40" s="47">
        <f t="shared" si="233"/>
        <v>0</v>
      </c>
      <c r="BU40" s="47">
        <f t="shared" si="234"/>
        <v>-229487.1794871795</v>
      </c>
      <c r="BV40" s="142">
        <f t="shared" si="235"/>
        <v>-229273.50427350428</v>
      </c>
      <c r="BW40" s="68">
        <f t="shared" si="303"/>
        <v>74017.094017094016</v>
      </c>
      <c r="BX40" s="231">
        <f t="shared" si="303"/>
        <v>0</v>
      </c>
      <c r="BY40" s="230">
        <f t="shared" si="303"/>
        <v>0</v>
      </c>
      <c r="BZ40" s="244">
        <f t="shared" si="237"/>
        <v>0</v>
      </c>
      <c r="CA40" s="68">
        <f t="shared" si="304"/>
        <v>62222.222222222226</v>
      </c>
      <c r="CB40" s="231">
        <f t="shared" si="304"/>
        <v>0</v>
      </c>
      <c r="CC40" s="230">
        <f t="shared" si="304"/>
        <v>0</v>
      </c>
      <c r="CD40" s="244">
        <f t="shared" si="239"/>
        <v>0</v>
      </c>
      <c r="CE40" s="68">
        <f t="shared" si="305"/>
        <v>31965.811965811969</v>
      </c>
      <c r="CF40" s="231">
        <f t="shared" si="305"/>
        <v>0</v>
      </c>
      <c r="CG40" s="230">
        <f t="shared" si="305"/>
        <v>0</v>
      </c>
      <c r="CH40" s="244">
        <f t="shared" si="241"/>
        <v>0</v>
      </c>
      <c r="CI40" s="228">
        <f t="shared" si="242"/>
        <v>168205.12820512822</v>
      </c>
      <c r="CJ40" s="229">
        <f t="shared" si="242"/>
        <v>0</v>
      </c>
      <c r="CK40" s="47">
        <f t="shared" si="242"/>
        <v>0</v>
      </c>
      <c r="CL40" s="146">
        <f t="shared" si="243"/>
        <v>-168205.12820512822</v>
      </c>
      <c r="CM40" s="142">
        <f t="shared" si="244"/>
        <v>0</v>
      </c>
      <c r="CN40" s="228">
        <f t="shared" si="245"/>
        <v>397692.30769230775</v>
      </c>
      <c r="CO40" s="140">
        <f t="shared" si="246"/>
        <v>229273.50427350428</v>
      </c>
      <c r="CP40" s="234">
        <f t="shared" si="246"/>
        <v>0</v>
      </c>
      <c r="CQ40" s="149">
        <f t="shared" si="247"/>
        <v>-397692.30769230775</v>
      </c>
      <c r="CR40" s="235">
        <f t="shared" si="248"/>
        <v>-229273.50427350428</v>
      </c>
      <c r="CS40" s="62"/>
      <c r="CT40" s="63"/>
      <c r="CX40" s="68">
        <f t="shared" ref="CX40:CZ40" si="340">CX119/1.17</f>
        <v>78461.538461538468</v>
      </c>
      <c r="CY40" s="230">
        <f t="shared" si="340"/>
        <v>78418.803418803422</v>
      </c>
      <c r="CZ40" s="230">
        <f t="shared" si="340"/>
        <v>0</v>
      </c>
      <c r="DA40" s="243">
        <f t="shared" si="250"/>
        <v>-78418.803418803422</v>
      </c>
      <c r="DB40" s="68">
        <f t="shared" ref="DB40:DD40" si="341">DB119/1.17</f>
        <v>76794.871794871797</v>
      </c>
      <c r="DC40" s="230">
        <f t="shared" si="341"/>
        <v>76709.401709401718</v>
      </c>
      <c r="DD40" s="230">
        <f t="shared" si="341"/>
        <v>76709.401709401718</v>
      </c>
      <c r="DE40" s="243">
        <f t="shared" si="252"/>
        <v>0</v>
      </c>
      <c r="DF40" s="68">
        <f t="shared" ref="DF40:DH40" si="342">DF119/1.17</f>
        <v>74230.769230769234</v>
      </c>
      <c r="DG40" s="231">
        <f t="shared" si="342"/>
        <v>74145.299145299155</v>
      </c>
      <c r="DH40" s="230">
        <f t="shared" si="342"/>
        <v>74145.299145299155</v>
      </c>
      <c r="DI40" s="243">
        <f t="shared" si="254"/>
        <v>0</v>
      </c>
      <c r="DJ40" s="228">
        <f t="shared" si="255"/>
        <v>229487.1794871795</v>
      </c>
      <c r="DK40" s="229">
        <f t="shared" si="256"/>
        <v>229273.50427350428</v>
      </c>
      <c r="DL40" s="47">
        <f t="shared" si="257"/>
        <v>150854.70085470087</v>
      </c>
      <c r="DM40" s="47">
        <f t="shared" si="258"/>
        <v>-78632.478632478626</v>
      </c>
      <c r="DN40" s="142">
        <f t="shared" si="259"/>
        <v>-78418.803418803407</v>
      </c>
      <c r="DO40" s="68">
        <f t="shared" ref="DO40:DQ40" si="343">DO119/1.17</f>
        <v>74017.094017094016</v>
      </c>
      <c r="DP40" s="231">
        <f t="shared" si="343"/>
        <v>0</v>
      </c>
      <c r="DQ40" s="230">
        <f t="shared" si="343"/>
        <v>0</v>
      </c>
      <c r="DR40" s="244">
        <f t="shared" si="261"/>
        <v>0</v>
      </c>
      <c r="DS40" s="68">
        <f t="shared" ref="DS40:DU40" si="344">DS119/1.17</f>
        <v>62222.222222222226</v>
      </c>
      <c r="DT40" s="231">
        <f t="shared" si="344"/>
        <v>0</v>
      </c>
      <c r="DU40" s="230">
        <f t="shared" si="344"/>
        <v>0</v>
      </c>
      <c r="DV40" s="244">
        <f t="shared" si="263"/>
        <v>0</v>
      </c>
      <c r="DW40" s="68">
        <f t="shared" ref="DW40:DY40" si="345">DW119/1.17</f>
        <v>31965.811965811969</v>
      </c>
      <c r="DX40" s="231">
        <f t="shared" si="345"/>
        <v>0</v>
      </c>
      <c r="DY40" s="230">
        <f t="shared" si="345"/>
        <v>0</v>
      </c>
      <c r="DZ40" s="244">
        <f t="shared" si="265"/>
        <v>0</v>
      </c>
      <c r="EA40" s="228">
        <f t="shared" si="266"/>
        <v>168205.12820512822</v>
      </c>
      <c r="EB40" s="229">
        <f t="shared" si="267"/>
        <v>0</v>
      </c>
      <c r="EC40" s="47">
        <f t="shared" si="268"/>
        <v>0</v>
      </c>
      <c r="ED40" s="146">
        <f t="shared" si="269"/>
        <v>-168205.12820512822</v>
      </c>
      <c r="EE40" s="142">
        <f t="shared" si="270"/>
        <v>0</v>
      </c>
      <c r="EF40" s="228">
        <f t="shared" si="271"/>
        <v>397692.30769230775</v>
      </c>
      <c r="EG40" s="140">
        <f t="shared" si="272"/>
        <v>229273.50427350428</v>
      </c>
      <c r="EH40" s="234">
        <f t="shared" si="273"/>
        <v>150854.70085470087</v>
      </c>
      <c r="EI40" s="149">
        <f t="shared" si="274"/>
        <v>-246837.60683760687</v>
      </c>
      <c r="EJ40" s="235">
        <f t="shared" si="275"/>
        <v>-78418.803418803407</v>
      </c>
      <c r="EK40" s="62"/>
      <c r="EL40" s="63"/>
      <c r="EP40" s="223"/>
    </row>
    <row r="41" spans="1:146" s="5" customFormat="1" ht="20.100000000000001" customHeight="1">
      <c r="A41" s="66"/>
      <c r="B41" s="66"/>
      <c r="C41" s="1002" t="s">
        <v>54</v>
      </c>
      <c r="D41" s="1003"/>
      <c r="E41" s="793"/>
      <c r="F41" s="68">
        <f>F120/1.17</f>
        <v>54529.914529914531</v>
      </c>
      <c r="G41" s="230">
        <f t="shared" ref="G41" si="346">G120/1.17</f>
        <v>62459.745777777782</v>
      </c>
      <c r="H41" s="230">
        <f>H120/1.17</f>
        <v>62459.745777777782</v>
      </c>
      <c r="I41" s="243">
        <f t="shared" si="195"/>
        <v>0</v>
      </c>
      <c r="J41" s="68">
        <f>J120/1.17</f>
        <v>60683.760683760687</v>
      </c>
      <c r="K41" s="230">
        <f t="shared" ref="K41" si="347">K120/1.17</f>
        <v>71072.812572649578</v>
      </c>
      <c r="L41" s="230">
        <f>L120/1.17</f>
        <v>71072.812572649578</v>
      </c>
      <c r="M41" s="243">
        <f t="shared" si="198"/>
        <v>0</v>
      </c>
      <c r="N41" s="68">
        <f>N120/1.17</f>
        <v>60683.760683760687</v>
      </c>
      <c r="O41" s="230">
        <f t="shared" ref="O41" si="348">O120/1.17</f>
        <v>71509.307034188038</v>
      </c>
      <c r="P41" s="230">
        <f>P120/1.17</f>
        <v>71509.307034188038</v>
      </c>
      <c r="Q41" s="243">
        <f t="shared" si="201"/>
        <v>0</v>
      </c>
      <c r="R41" s="228">
        <f t="shared" si="202"/>
        <v>175897.43589743591</v>
      </c>
      <c r="S41" s="167">
        <f t="shared" si="203"/>
        <v>191025.64102564103</v>
      </c>
      <c r="T41" s="129">
        <f t="shared" si="204"/>
        <v>205041.8653846154</v>
      </c>
      <c r="U41" s="129">
        <f>U37+U40</f>
        <v>205041.8653846154</v>
      </c>
      <c r="V41" s="47">
        <f t="shared" si="206"/>
        <v>29144.429487179499</v>
      </c>
      <c r="W41" s="141">
        <f t="shared" si="279"/>
        <v>14016.224358974374</v>
      </c>
      <c r="X41" s="142">
        <f t="shared" si="207"/>
        <v>0</v>
      </c>
      <c r="Y41" s="68">
        <f>Y120/1.17</f>
        <v>60683.760683760687</v>
      </c>
      <c r="Z41" s="230">
        <f>Z120/1.17</f>
        <v>71036.254427350417</v>
      </c>
      <c r="AA41" s="230">
        <f>AA120/1.17</f>
        <v>71036.254427350417</v>
      </c>
      <c r="AB41" s="243">
        <f t="shared" si="210"/>
        <v>0</v>
      </c>
      <c r="AC41" s="68">
        <f>AC120/1.17</f>
        <v>66752.13675213675</v>
      </c>
      <c r="AD41" s="231">
        <f>AD120/1.17</f>
        <v>68999.707170940164</v>
      </c>
      <c r="AE41" s="230">
        <f>AE120/1.17</f>
        <v>68999.707170940164</v>
      </c>
      <c r="AF41" s="244">
        <f t="shared" si="213"/>
        <v>0</v>
      </c>
      <c r="AG41" s="68">
        <f>AG120/1.17</f>
        <v>72820.512820512828</v>
      </c>
      <c r="AH41" s="231">
        <f>AH120/1.17</f>
        <v>72649.572649572656</v>
      </c>
      <c r="AI41" s="230">
        <f>AI120/1.17</f>
        <v>73309.396683760671</v>
      </c>
      <c r="AJ41" s="244">
        <f t="shared" si="216"/>
        <v>659.8240341880155</v>
      </c>
      <c r="AK41" s="228">
        <f t="shared" si="217"/>
        <v>200256.41025641025</v>
      </c>
      <c r="AL41" s="167">
        <f t="shared" si="218"/>
        <v>208205.12820512822</v>
      </c>
      <c r="AM41" s="129">
        <f>Z41+AD41+AH41</f>
        <v>212685.53424786325</v>
      </c>
      <c r="AN41" s="129">
        <f>AN37+AN40</f>
        <v>213345.35828205125</v>
      </c>
      <c r="AO41" s="146">
        <f t="shared" si="220"/>
        <v>13088.948025641002</v>
      </c>
      <c r="AP41" s="141">
        <f t="shared" si="283"/>
        <v>5140.2300769230351</v>
      </c>
      <c r="AQ41" s="142">
        <f t="shared" si="221"/>
        <v>659.82403418800095</v>
      </c>
      <c r="AR41" s="228">
        <f t="shared" si="222"/>
        <v>376153.84615384613</v>
      </c>
      <c r="AS41" s="134">
        <f t="shared" si="223"/>
        <v>399230.76923076925</v>
      </c>
      <c r="AT41" s="73">
        <f t="shared" si="224"/>
        <v>417727.39963247866</v>
      </c>
      <c r="AU41" s="234">
        <f t="shared" si="224"/>
        <v>418387.22366666666</v>
      </c>
      <c r="AV41" s="149">
        <f t="shared" si="225"/>
        <v>42233.377512820531</v>
      </c>
      <c r="AW41" s="141">
        <f t="shared" si="284"/>
        <v>19156.454435897409</v>
      </c>
      <c r="AX41" s="235">
        <f t="shared" si="226"/>
        <v>659.82403418800095</v>
      </c>
      <c r="AY41" s="74"/>
      <c r="AZ41" s="75"/>
      <c r="BA41" s="75"/>
      <c r="BF41" s="68">
        <f t="shared" si="300"/>
        <v>78675.213675213687</v>
      </c>
      <c r="BG41" s="230">
        <f t="shared" si="300"/>
        <v>78632.47863247864</v>
      </c>
      <c r="BH41" s="230">
        <f t="shared" si="300"/>
        <v>0</v>
      </c>
      <c r="BI41" s="243">
        <f t="shared" si="228"/>
        <v>-78632.47863247864</v>
      </c>
      <c r="BJ41" s="68">
        <f t="shared" si="301"/>
        <v>77008.547008547015</v>
      </c>
      <c r="BK41" s="230">
        <f t="shared" si="301"/>
        <v>76923.076923076922</v>
      </c>
      <c r="BL41" s="230">
        <f t="shared" si="301"/>
        <v>0</v>
      </c>
      <c r="BM41" s="243">
        <f t="shared" si="230"/>
        <v>-76923.076923076922</v>
      </c>
      <c r="BN41" s="68">
        <f t="shared" si="302"/>
        <v>74444.444444444453</v>
      </c>
      <c r="BO41" s="231">
        <f t="shared" si="302"/>
        <v>74358.974358974359</v>
      </c>
      <c r="BP41" s="230">
        <f t="shared" si="302"/>
        <v>0</v>
      </c>
      <c r="BQ41" s="243">
        <f t="shared" si="232"/>
        <v>-74358.974358974359</v>
      </c>
      <c r="BR41" s="228">
        <f>BF41+BJ41+BN41</f>
        <v>230128.20512820513</v>
      </c>
      <c r="BS41" s="134">
        <f>BG41+BK41+BO41</f>
        <v>229914.52991452994</v>
      </c>
      <c r="BT41" s="129">
        <f>BT37+BT40</f>
        <v>0</v>
      </c>
      <c r="BU41" s="47">
        <f t="shared" si="234"/>
        <v>-230128.20512820513</v>
      </c>
      <c r="BV41" s="142">
        <f t="shared" si="235"/>
        <v>-229914.52991452994</v>
      </c>
      <c r="BW41" s="68">
        <f t="shared" si="303"/>
        <v>74222.222222222234</v>
      </c>
      <c r="BX41" s="231">
        <f t="shared" si="303"/>
        <v>0</v>
      </c>
      <c r="BY41" s="230">
        <f t="shared" si="303"/>
        <v>0</v>
      </c>
      <c r="BZ41" s="244">
        <f t="shared" si="237"/>
        <v>0</v>
      </c>
      <c r="CA41" s="68">
        <f t="shared" si="304"/>
        <v>62350.427350427351</v>
      </c>
      <c r="CB41" s="231">
        <f t="shared" si="304"/>
        <v>0</v>
      </c>
      <c r="CC41" s="230">
        <f t="shared" si="304"/>
        <v>0</v>
      </c>
      <c r="CD41" s="244">
        <f t="shared" si="239"/>
        <v>0</v>
      </c>
      <c r="CE41" s="68">
        <f t="shared" si="305"/>
        <v>32094.017094017097</v>
      </c>
      <c r="CF41" s="231">
        <f t="shared" si="305"/>
        <v>0</v>
      </c>
      <c r="CG41" s="230">
        <f t="shared" si="305"/>
        <v>0</v>
      </c>
      <c r="CH41" s="244">
        <f t="shared" si="241"/>
        <v>0</v>
      </c>
      <c r="CI41" s="228">
        <f>BW41+CA41+CE41</f>
        <v>168666.66666666669</v>
      </c>
      <c r="CJ41" s="134">
        <f>BX41+CB41+CF41</f>
        <v>0</v>
      </c>
      <c r="CK41" s="129">
        <f>CK37+CK40</f>
        <v>0</v>
      </c>
      <c r="CL41" s="146">
        <f t="shared" si="243"/>
        <v>-168666.66666666669</v>
      </c>
      <c r="CM41" s="142">
        <f t="shared" si="244"/>
        <v>0</v>
      </c>
      <c r="CN41" s="228">
        <f t="shared" si="245"/>
        <v>398794.87179487181</v>
      </c>
      <c r="CO41" s="76">
        <f t="shared" si="246"/>
        <v>229914.52991452994</v>
      </c>
      <c r="CP41" s="234">
        <f t="shared" si="246"/>
        <v>0</v>
      </c>
      <c r="CQ41" s="149">
        <f t="shared" si="247"/>
        <v>-398794.87179487181</v>
      </c>
      <c r="CR41" s="235">
        <f t="shared" si="248"/>
        <v>-229914.52991452994</v>
      </c>
      <c r="CS41" s="74"/>
      <c r="CT41" s="75"/>
      <c r="CX41" s="68">
        <f t="shared" ref="CX41:CZ41" si="349">CX120/1.17</f>
        <v>78675.213675213687</v>
      </c>
      <c r="CY41" s="230">
        <f t="shared" si="349"/>
        <v>78632.47863247864</v>
      </c>
      <c r="CZ41" s="230">
        <f t="shared" si="349"/>
        <v>0</v>
      </c>
      <c r="DA41" s="243">
        <f t="shared" si="250"/>
        <v>-78632.47863247864</v>
      </c>
      <c r="DB41" s="68">
        <f t="shared" ref="DB41:DD41" si="350">DB120/1.17</f>
        <v>77008.547008547015</v>
      </c>
      <c r="DC41" s="230">
        <f t="shared" si="350"/>
        <v>76923.076923076922</v>
      </c>
      <c r="DD41" s="230">
        <f t="shared" si="350"/>
        <v>76923.076923076922</v>
      </c>
      <c r="DE41" s="243">
        <f t="shared" si="252"/>
        <v>0</v>
      </c>
      <c r="DF41" s="68">
        <f t="shared" ref="DF41:DH41" si="351">DF120/1.17</f>
        <v>74444.444444444453</v>
      </c>
      <c r="DG41" s="231">
        <f t="shared" si="351"/>
        <v>74358.974358974359</v>
      </c>
      <c r="DH41" s="230">
        <f t="shared" si="351"/>
        <v>74358.974358974359</v>
      </c>
      <c r="DI41" s="243">
        <f t="shared" si="254"/>
        <v>0</v>
      </c>
      <c r="DJ41" s="228">
        <f>CX41+DB41+DF41</f>
        <v>230128.20512820513</v>
      </c>
      <c r="DK41" s="134">
        <f>CY41+DC41+DG41</f>
        <v>229914.52991452994</v>
      </c>
      <c r="DL41" s="129">
        <f>DL37+DL40</f>
        <v>151282.05128205131</v>
      </c>
      <c r="DM41" s="47">
        <f t="shared" si="258"/>
        <v>-78846.153846153815</v>
      </c>
      <c r="DN41" s="142">
        <f t="shared" si="259"/>
        <v>-78632.478632478626</v>
      </c>
      <c r="DO41" s="68">
        <f t="shared" ref="DO41:DQ41" si="352">DO120/1.17</f>
        <v>74222.222222222234</v>
      </c>
      <c r="DP41" s="231">
        <f t="shared" si="352"/>
        <v>0</v>
      </c>
      <c r="DQ41" s="230">
        <f t="shared" si="352"/>
        <v>0</v>
      </c>
      <c r="DR41" s="244">
        <f t="shared" si="261"/>
        <v>0</v>
      </c>
      <c r="DS41" s="68">
        <f t="shared" ref="DS41:DU41" si="353">DS120/1.17</f>
        <v>62350.427350427351</v>
      </c>
      <c r="DT41" s="231">
        <f t="shared" si="353"/>
        <v>0</v>
      </c>
      <c r="DU41" s="230">
        <f t="shared" si="353"/>
        <v>0</v>
      </c>
      <c r="DV41" s="244">
        <f t="shared" si="263"/>
        <v>0</v>
      </c>
      <c r="DW41" s="68">
        <f t="shared" ref="DW41:DY41" si="354">DW120/1.17</f>
        <v>32094.017094017097</v>
      </c>
      <c r="DX41" s="231">
        <f t="shared" si="354"/>
        <v>0</v>
      </c>
      <c r="DY41" s="230">
        <f t="shared" si="354"/>
        <v>0</v>
      </c>
      <c r="DZ41" s="244">
        <f t="shared" si="265"/>
        <v>0</v>
      </c>
      <c r="EA41" s="228">
        <f>DO41+DS41+DW41</f>
        <v>168666.66666666669</v>
      </c>
      <c r="EB41" s="134">
        <f>DP41+DT41+DX41</f>
        <v>0</v>
      </c>
      <c r="EC41" s="129">
        <f>EC37+EC40</f>
        <v>0</v>
      </c>
      <c r="ED41" s="146">
        <f t="shared" si="269"/>
        <v>-168666.66666666669</v>
      </c>
      <c r="EE41" s="142">
        <f t="shared" si="270"/>
        <v>0</v>
      </c>
      <c r="EF41" s="228">
        <f t="shared" si="271"/>
        <v>398794.87179487181</v>
      </c>
      <c r="EG41" s="76">
        <f t="shared" si="272"/>
        <v>229914.52991452994</v>
      </c>
      <c r="EH41" s="234">
        <f t="shared" si="273"/>
        <v>151282.05128205131</v>
      </c>
      <c r="EI41" s="149">
        <f t="shared" si="274"/>
        <v>-247512.8205128205</v>
      </c>
      <c r="EJ41" s="235">
        <f t="shared" si="275"/>
        <v>-78632.478632478626</v>
      </c>
      <c r="EK41" s="74"/>
      <c r="EL41" s="75"/>
      <c r="EP41" s="930"/>
    </row>
    <row r="42" spans="1:146" s="64" customFormat="1" ht="20.100000000000001" customHeight="1">
      <c r="A42" s="44"/>
      <c r="B42" s="44"/>
      <c r="C42" s="245"/>
      <c r="D42" s="825"/>
      <c r="E42" s="839"/>
      <c r="F42" s="247"/>
      <c r="G42" s="248"/>
      <c r="H42" s="248"/>
      <c r="I42" s="80">
        <f>H43/G43</f>
        <v>1</v>
      </c>
      <c r="J42" s="247"/>
      <c r="K42" s="248"/>
      <c r="L42" s="248"/>
      <c r="M42" s="80">
        <f>L43/K43</f>
        <v>1</v>
      </c>
      <c r="N42" s="247"/>
      <c r="O42" s="248"/>
      <c r="P42" s="248"/>
      <c r="Q42" s="80">
        <f>P43/O43</f>
        <v>1</v>
      </c>
      <c r="R42" s="250"/>
      <c r="S42" s="251"/>
      <c r="T42" s="252"/>
      <c r="U42" s="81"/>
      <c r="V42" s="160">
        <f>U43/R43</f>
        <v>1.1803903909567497</v>
      </c>
      <c r="W42" s="86">
        <f>U43/S43</f>
        <v>1.0956665064476887</v>
      </c>
      <c r="X42" s="80">
        <f>U43/T43</f>
        <v>1</v>
      </c>
      <c r="Y42" s="247"/>
      <c r="Z42" s="248"/>
      <c r="AA42" s="248"/>
      <c r="AB42" s="80">
        <f>AA43/Z43</f>
        <v>1</v>
      </c>
      <c r="AC42" s="247"/>
      <c r="AD42" s="248"/>
      <c r="AE42" s="248"/>
      <c r="AF42" s="254">
        <f>AE43/AD43</f>
        <v>1</v>
      </c>
      <c r="AG42" s="247"/>
      <c r="AH42" s="248"/>
      <c r="AI42" s="248"/>
      <c r="AJ42" s="254">
        <f>AI43/AH43</f>
        <v>1.0034978457516339</v>
      </c>
      <c r="AK42" s="250"/>
      <c r="AL42" s="251"/>
      <c r="AM42" s="252"/>
      <c r="AN42" s="81"/>
      <c r="AO42" s="255">
        <f>AN43/AK43</f>
        <v>1.0618589062572419</v>
      </c>
      <c r="AP42" s="86">
        <f>AN43/AL43</f>
        <v>1.0250382954138701</v>
      </c>
      <c r="AQ42" s="256">
        <f>AN43/AM43</f>
        <v>1.0011693702078555</v>
      </c>
      <c r="AR42" s="250"/>
      <c r="AS42" s="257"/>
      <c r="AT42" s="258"/>
      <c r="AU42" s="93"/>
      <c r="AV42" s="94">
        <f>AU43/AR43</f>
        <v>1.1174797690036899</v>
      </c>
      <c r="AW42" s="86">
        <f>AU43/AS43</f>
        <v>1.0588706902097902</v>
      </c>
      <c r="AX42" s="259">
        <f>AU43/AT43</f>
        <v>1.0005894103695123</v>
      </c>
      <c r="AY42" s="137"/>
      <c r="AZ42" s="138"/>
      <c r="BA42" s="138"/>
      <c r="BF42" s="247"/>
      <c r="BG42" s="248"/>
      <c r="BH42" s="248"/>
      <c r="BI42" s="80">
        <f>BH43/BG43</f>
        <v>0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7"/>
      <c r="BT42" s="81"/>
      <c r="BU42" s="160">
        <f>BT43/BR43</f>
        <v>0</v>
      </c>
      <c r="BV42" s="80">
        <f>BT43/BS43</f>
        <v>0</v>
      </c>
      <c r="BW42" s="247"/>
      <c r="BX42" s="248"/>
      <c r="BY42" s="248"/>
      <c r="BZ42" s="253" t="e">
        <f>BY43/BX43</f>
        <v>#DIV/0!</v>
      </c>
      <c r="CA42" s="247"/>
      <c r="CB42" s="248"/>
      <c r="CC42" s="248"/>
      <c r="CD42" s="254" t="e">
        <f>CC43/CB43</f>
        <v>#DIV/0!</v>
      </c>
      <c r="CE42" s="247"/>
      <c r="CF42" s="248"/>
      <c r="CG42" s="248"/>
      <c r="CH42" s="254" t="e">
        <f>CG43/CF43</f>
        <v>#DIV/0!</v>
      </c>
      <c r="CI42" s="250"/>
      <c r="CJ42" s="257"/>
      <c r="CK42" s="81"/>
      <c r="CL42" s="255">
        <f>CK43/CI43</f>
        <v>0</v>
      </c>
      <c r="CM42" s="256" t="e">
        <f>CK43/CJ43</f>
        <v>#DIV/0!</v>
      </c>
      <c r="CN42" s="250"/>
      <c r="CO42" s="260"/>
      <c r="CP42" s="93"/>
      <c r="CQ42" s="94">
        <f>CP43/CN43</f>
        <v>0</v>
      </c>
      <c r="CR42" s="259">
        <f>CP43/CO43</f>
        <v>0</v>
      </c>
      <c r="CS42" s="137"/>
      <c r="CT42" s="138"/>
      <c r="CX42" s="247"/>
      <c r="CY42" s="248"/>
      <c r="CZ42" s="248"/>
      <c r="DA42" s="80">
        <f>CZ43/CY43</f>
        <v>0</v>
      </c>
      <c r="DB42" s="247"/>
      <c r="DC42" s="248"/>
      <c r="DD42" s="248"/>
      <c r="DE42" s="80">
        <f>DD43/DC43</f>
        <v>1</v>
      </c>
      <c r="DF42" s="247"/>
      <c r="DG42" s="248"/>
      <c r="DH42" s="248"/>
      <c r="DI42" s="249">
        <f>DH43/DG43</f>
        <v>1</v>
      </c>
      <c r="DJ42" s="250"/>
      <c r="DK42" s="257"/>
      <c r="DL42" s="81"/>
      <c r="DM42" s="160">
        <f>DL43/DJ43</f>
        <v>0.65391903531438433</v>
      </c>
      <c r="DN42" s="80">
        <f>DL43/DK43</f>
        <v>0.65448275862068972</v>
      </c>
      <c r="DO42" s="247"/>
      <c r="DP42" s="248"/>
      <c r="DQ42" s="248"/>
      <c r="DR42" s="253" t="e">
        <f>DQ43/DP43</f>
        <v>#DIV/0!</v>
      </c>
      <c r="DS42" s="247"/>
      <c r="DT42" s="248"/>
      <c r="DU42" s="248"/>
      <c r="DV42" s="254" t="e">
        <f>DU43/DT43</f>
        <v>#DIV/0!</v>
      </c>
      <c r="DW42" s="247"/>
      <c r="DX42" s="248"/>
      <c r="DY42" s="248"/>
      <c r="DZ42" s="254" t="e">
        <f>DY43/DX43</f>
        <v>#DIV/0!</v>
      </c>
      <c r="EA42" s="250"/>
      <c r="EB42" s="257"/>
      <c r="EC42" s="81"/>
      <c r="ED42" s="255">
        <f>EC43/EA43</f>
        <v>0</v>
      </c>
      <c r="EE42" s="256" t="e">
        <f>EC43/EB43</f>
        <v>#DIV/0!</v>
      </c>
      <c r="EF42" s="250"/>
      <c r="EG42" s="260"/>
      <c r="EH42" s="93"/>
      <c r="EI42" s="94">
        <f>EH43/EF43</f>
        <v>0.37741852094891526</v>
      </c>
      <c r="EJ42" s="259">
        <f>EH43/EG43</f>
        <v>0.65448275862068972</v>
      </c>
      <c r="EK42" s="137"/>
      <c r="EL42" s="138"/>
      <c r="EP42" s="223"/>
    </row>
    <row r="43" spans="1:146" s="261" customFormat="1" ht="20.100000000000001" customHeight="1">
      <c r="A43" s="184"/>
      <c r="B43" s="104" t="s">
        <v>12</v>
      </c>
      <c r="C43" s="105"/>
      <c r="D43" s="355"/>
      <c r="E43" s="185"/>
      <c r="F43" s="107">
        <f t="shared" ref="F43:H48" si="355">F122/1.17</f>
        <v>60512.820512820515</v>
      </c>
      <c r="G43" s="108">
        <f t="shared" ref="G43" si="356">G122/1.17</f>
        <v>70185.21952136753</v>
      </c>
      <c r="H43" s="108">
        <f t="shared" si="355"/>
        <v>70185.21952136753</v>
      </c>
      <c r="I43" s="109">
        <f t="shared" ref="I43:I48" si="357">H43-G43</f>
        <v>0</v>
      </c>
      <c r="J43" s="107">
        <f t="shared" ref="J43:L48" si="358">J122/1.17</f>
        <v>67264.957264957266</v>
      </c>
      <c r="K43" s="108">
        <f t="shared" ref="K43" si="359">K122/1.17</f>
        <v>78493.362752136745</v>
      </c>
      <c r="L43" s="108">
        <f t="shared" si="358"/>
        <v>78493.362752136745</v>
      </c>
      <c r="M43" s="109">
        <f t="shared" ref="M43:M48" si="360">L43-K43</f>
        <v>0</v>
      </c>
      <c r="N43" s="107">
        <f t="shared" ref="N43:P48" si="361">N122/1.17</f>
        <v>67863.247863247874</v>
      </c>
      <c r="O43" s="108">
        <f t="shared" ref="O43" si="362">O122/1.17</f>
        <v>82254.204470085475</v>
      </c>
      <c r="P43" s="108">
        <f t="shared" si="361"/>
        <v>82254.204470085475</v>
      </c>
      <c r="Q43" s="109">
        <f t="shared" ref="Q43:Q48" si="363">P43-O43</f>
        <v>0</v>
      </c>
      <c r="R43" s="111">
        <f t="shared" ref="R43:R48" si="364">F43+J43+N43</f>
        <v>195641.02564102566</v>
      </c>
      <c r="S43" s="112">
        <f t="shared" ref="S43:S48" si="365">S122/1.17</f>
        <v>210769.23076923078</v>
      </c>
      <c r="T43" s="110">
        <f t="shared" ref="T43:T48" si="366">H43+K43+O43</f>
        <v>230932.78674358976</v>
      </c>
      <c r="U43" s="114">
        <f t="shared" ref="U43:U48" si="367">H43+L43+P43</f>
        <v>230932.78674358976</v>
      </c>
      <c r="V43" s="110">
        <f t="shared" ref="V43:V48" si="368">U43-R43</f>
        <v>35291.761102564109</v>
      </c>
      <c r="W43" s="108">
        <f t="shared" si="279"/>
        <v>20163.555974358984</v>
      </c>
      <c r="X43" s="109">
        <f t="shared" ref="X43:X48" si="369">U43-T43</f>
        <v>0</v>
      </c>
      <c r="Y43" s="107">
        <f t="shared" ref="Y43:AA48" si="370">Y122/1.17</f>
        <v>67863.247863247874</v>
      </c>
      <c r="Z43" s="108">
        <f t="shared" ref="Z43" si="371">Z122/1.17</f>
        <v>79556.712205128191</v>
      </c>
      <c r="AA43" s="108">
        <f t="shared" si="370"/>
        <v>79556.712205128191</v>
      </c>
      <c r="AB43" s="109">
        <f t="shared" ref="AB43:AB48" si="372">AA43-Z43</f>
        <v>0</v>
      </c>
      <c r="AC43" s="107">
        <f t="shared" ref="AC43:AE48" si="373">AC122/1.17</f>
        <v>73931.623931623937</v>
      </c>
      <c r="AD43" s="110">
        <f t="shared" ref="AD43" si="374">AD122/1.17</f>
        <v>76677.619923076927</v>
      </c>
      <c r="AE43" s="108">
        <f t="shared" si="373"/>
        <v>76677.619923076927</v>
      </c>
      <c r="AF43" s="117">
        <f t="shared" ref="AF43:AF48" si="375">AE43-AD43</f>
        <v>0</v>
      </c>
      <c r="AG43" s="107">
        <f t="shared" ref="AG43:AI48" si="376">AG122/1.17</f>
        <v>79487.179487179499</v>
      </c>
      <c r="AH43" s="110">
        <f t="shared" ref="AH43" si="377">AH122/1.17</f>
        <v>78461.538461538468</v>
      </c>
      <c r="AI43" s="108">
        <f t="shared" si="376"/>
        <v>78735.984820512822</v>
      </c>
      <c r="AJ43" s="117">
        <f t="shared" ref="AJ43:AJ48" si="378">AI43-AH43</f>
        <v>274.44635897435364</v>
      </c>
      <c r="AK43" s="111">
        <f t="shared" ref="AK43:AK48" si="379">Y43+AC43+AG43</f>
        <v>221282.05128205131</v>
      </c>
      <c r="AL43" s="112">
        <f t="shared" ref="AL43:AL48" si="380">AL122/1.17</f>
        <v>229230.76923076925</v>
      </c>
      <c r="AM43" s="110">
        <f t="shared" ref="AM43:AM48" si="381">Z43+AD43+AH43</f>
        <v>234695.87058974357</v>
      </c>
      <c r="AN43" s="114">
        <f t="shared" ref="AN43:AN48" si="382">AA43+AE43+AI43</f>
        <v>234970.31694871793</v>
      </c>
      <c r="AO43" s="186">
        <f t="shared" ref="AO43:AO48" si="383">AN43-AK43</f>
        <v>13688.265666666615</v>
      </c>
      <c r="AP43" s="108">
        <f t="shared" si="283"/>
        <v>5739.547717948677</v>
      </c>
      <c r="AQ43" s="109">
        <f t="shared" ref="AQ43:AQ48" si="384">AN43-AM43</f>
        <v>274.44635897435364</v>
      </c>
      <c r="AR43" s="111">
        <f t="shared" ref="AR43:AR48" si="385">SUM(R43,AK43)</f>
        <v>416923.07692307699</v>
      </c>
      <c r="AS43" s="112">
        <f t="shared" ref="AS43:AS48" si="386">AS122/1.17</f>
        <v>440000</v>
      </c>
      <c r="AT43" s="120">
        <f t="shared" ref="AT43:AT48" si="387">T43+AM43</f>
        <v>465628.65733333334</v>
      </c>
      <c r="AU43" s="120">
        <f t="shared" ref="AU43:AU48" si="388">U43+AN43</f>
        <v>465903.10369230772</v>
      </c>
      <c r="AV43" s="121">
        <f t="shared" ref="AV43:AV48" si="389">AU43-AR43</f>
        <v>48980.026769230724</v>
      </c>
      <c r="AW43" s="108">
        <f t="shared" si="284"/>
        <v>25903.103692307719</v>
      </c>
      <c r="AX43" s="122">
        <f t="shared" ref="AX43:AX48" si="390">AU43-AT43</f>
        <v>274.44635897438275</v>
      </c>
      <c r="AY43" s="96">
        <f>AR43/6</f>
        <v>69487.179487179499</v>
      </c>
      <c r="AZ43" s="97">
        <f>AS43/6</f>
        <v>73333.333333333328</v>
      </c>
      <c r="BA43" s="97">
        <f>AU43/6</f>
        <v>77650.517282051282</v>
      </c>
      <c r="BB43" s="123">
        <f>BA43/AY43</f>
        <v>1.1174797690036899</v>
      </c>
      <c r="BC43" s="98">
        <f>BA43-AY43</f>
        <v>8163.3377948717825</v>
      </c>
      <c r="BD43" s="98">
        <f>BA43-AZ43</f>
        <v>4317.1839487179532</v>
      </c>
      <c r="BE43" s="98">
        <f>AX43/6</f>
        <v>45.741059829063794</v>
      </c>
      <c r="BF43" s="107">
        <f t="shared" ref="BF43:BH48" si="391">BF122/1.17</f>
        <v>85683.760683760687</v>
      </c>
      <c r="BG43" s="108">
        <f t="shared" si="391"/>
        <v>85641.025641025641</v>
      </c>
      <c r="BH43" s="108">
        <f t="shared" si="391"/>
        <v>0</v>
      </c>
      <c r="BI43" s="109">
        <f t="shared" ref="BI43:BI48" si="392">BH43-BG43</f>
        <v>-85641.025641025641</v>
      </c>
      <c r="BJ43" s="107">
        <f t="shared" ref="BJ43:BL48" si="393">BJ122/1.17</f>
        <v>82564.102564102563</v>
      </c>
      <c r="BK43" s="108">
        <f t="shared" si="393"/>
        <v>82478.632478632484</v>
      </c>
      <c r="BL43" s="108">
        <f t="shared" si="393"/>
        <v>0</v>
      </c>
      <c r="BM43" s="109">
        <f t="shared" ref="BM43:BM48" si="394">BL43-BK43</f>
        <v>-82478.632478632484</v>
      </c>
      <c r="BN43" s="107">
        <f t="shared" ref="BN43:BP48" si="395">BN122/1.17</f>
        <v>79829.059829059828</v>
      </c>
      <c r="BO43" s="110">
        <f t="shared" si="395"/>
        <v>79743.58974358975</v>
      </c>
      <c r="BP43" s="108">
        <f t="shared" si="395"/>
        <v>0</v>
      </c>
      <c r="BQ43" s="109">
        <f t="shared" ref="BQ43:BQ48" si="396">BP43-BO43</f>
        <v>-79743.58974358975</v>
      </c>
      <c r="BR43" s="111">
        <f t="shared" ref="BR43:BR48" si="397">BF43+BJ43+BN43</f>
        <v>248076.92307692306</v>
      </c>
      <c r="BS43" s="108">
        <f t="shared" ref="BS43:BS48" si="398">BG43+BK43+BO43</f>
        <v>247863.24786324787</v>
      </c>
      <c r="BT43" s="114">
        <f t="shared" ref="BT43:BT48" si="399">BH43+BL43+BP43</f>
        <v>0</v>
      </c>
      <c r="BU43" s="110">
        <f t="shared" ref="BU43:BU48" si="400">BT43-BR43</f>
        <v>-248076.92307692306</v>
      </c>
      <c r="BV43" s="109">
        <f t="shared" ref="BV43:BV48" si="401">BT43-BS43</f>
        <v>-247863.24786324787</v>
      </c>
      <c r="BW43" s="107">
        <f t="shared" ref="BW43:BY48" si="402">BW122/1.17</f>
        <v>79606.837606837609</v>
      </c>
      <c r="BX43" s="110">
        <f t="shared" si="402"/>
        <v>0</v>
      </c>
      <c r="BY43" s="108">
        <f t="shared" si="402"/>
        <v>0</v>
      </c>
      <c r="BZ43" s="117">
        <f t="shared" ref="BZ43:BZ48" si="403">BY43-BX43</f>
        <v>0</v>
      </c>
      <c r="CA43" s="107">
        <f t="shared" ref="CA43:CC48" si="404">CA122/1.17</f>
        <v>67051.282051282062</v>
      </c>
      <c r="CB43" s="110">
        <f t="shared" si="404"/>
        <v>0</v>
      </c>
      <c r="CC43" s="108">
        <f t="shared" si="404"/>
        <v>0</v>
      </c>
      <c r="CD43" s="117">
        <f t="shared" ref="CD43:CD48" si="405">CC43-CB43</f>
        <v>0</v>
      </c>
      <c r="CE43" s="107">
        <f t="shared" ref="CE43:CG48" si="406">CE122/1.17</f>
        <v>35085.470085470086</v>
      </c>
      <c r="CF43" s="110">
        <f t="shared" si="406"/>
        <v>0</v>
      </c>
      <c r="CG43" s="108">
        <f t="shared" si="406"/>
        <v>0</v>
      </c>
      <c r="CH43" s="117">
        <f t="shared" ref="CH43:CH48" si="407">CG43-CF43</f>
        <v>0</v>
      </c>
      <c r="CI43" s="111">
        <f t="shared" ref="CI43:CI48" si="408">BW43+CA43+CE43</f>
        <v>181743.58974358978</v>
      </c>
      <c r="CJ43" s="108">
        <f t="shared" ref="CJ43:CJ48" si="409">BX43+CB43+CF43</f>
        <v>0</v>
      </c>
      <c r="CK43" s="114">
        <f t="shared" ref="CK43:CK48" si="410">BY43+CC43+CG43</f>
        <v>0</v>
      </c>
      <c r="CL43" s="186">
        <f t="shared" ref="CL43:CL48" si="411">CK43-CI43</f>
        <v>-181743.58974358978</v>
      </c>
      <c r="CM43" s="109">
        <f t="shared" ref="CM43:CM48" si="412">CK43-CJ43</f>
        <v>0</v>
      </c>
      <c r="CN43" s="111">
        <f t="shared" ref="CN43:CN48" si="413">SUM(BR43,CI43)</f>
        <v>429820.51282051287</v>
      </c>
      <c r="CO43" s="124">
        <f t="shared" ref="CO43:CO48" si="414">BS43+CJ43</f>
        <v>247863.24786324787</v>
      </c>
      <c r="CP43" s="120">
        <f t="shared" ref="CP43:CP48" si="415">BT43+CK43</f>
        <v>0</v>
      </c>
      <c r="CQ43" s="121">
        <f t="shared" ref="CQ43:CQ48" si="416">CP43-CN43</f>
        <v>-429820.51282051287</v>
      </c>
      <c r="CR43" s="122">
        <f t="shared" ref="CR43:CR48" si="417">CP43-CO43</f>
        <v>-247863.24786324787</v>
      </c>
      <c r="CS43" s="96">
        <f>CN43/6</f>
        <v>71636.75213675214</v>
      </c>
      <c r="CT43" s="97">
        <f>CP43/6</f>
        <v>0</v>
      </c>
      <c r="CU43" s="123">
        <f>CT43/CS43</f>
        <v>0</v>
      </c>
      <c r="CV43" s="98">
        <f>CT43-CS43</f>
        <v>-71636.75213675214</v>
      </c>
      <c r="CW43" s="98">
        <f>CR43/6</f>
        <v>-41310.54131054131</v>
      </c>
      <c r="CX43" s="107">
        <f t="shared" ref="CX43:CZ43" si="418">CX122/1.17</f>
        <v>85683.760683760687</v>
      </c>
      <c r="CY43" s="108">
        <f t="shared" si="418"/>
        <v>85641.025641025641</v>
      </c>
      <c r="CZ43" s="108">
        <f t="shared" si="418"/>
        <v>0</v>
      </c>
      <c r="DA43" s="109">
        <f t="shared" ref="DA43:DA48" si="419">CZ43-CY43</f>
        <v>-85641.025641025641</v>
      </c>
      <c r="DB43" s="107">
        <f t="shared" ref="DB43:DD43" si="420">DB122/1.17</f>
        <v>82564.102564102563</v>
      </c>
      <c r="DC43" s="108">
        <f t="shared" si="420"/>
        <v>82478.632478632484</v>
      </c>
      <c r="DD43" s="108">
        <f t="shared" si="420"/>
        <v>82478.632478632484</v>
      </c>
      <c r="DE43" s="109">
        <f t="shared" ref="DE43:DE48" si="421">DD43-DC43</f>
        <v>0</v>
      </c>
      <c r="DF43" s="107">
        <f t="shared" ref="DF43:DH43" si="422">DF122/1.17</f>
        <v>79829.059829059828</v>
      </c>
      <c r="DG43" s="110">
        <f t="shared" si="422"/>
        <v>79743.58974358975</v>
      </c>
      <c r="DH43" s="108">
        <f t="shared" si="422"/>
        <v>79743.58974358975</v>
      </c>
      <c r="DI43" s="109">
        <f t="shared" ref="DI43:DI48" si="423">DH43-DG43</f>
        <v>0</v>
      </c>
      <c r="DJ43" s="111">
        <f t="shared" ref="DJ43:DJ48" si="424">CX43+DB43+DF43</f>
        <v>248076.92307692306</v>
      </c>
      <c r="DK43" s="108">
        <f t="shared" ref="DK43:DK48" si="425">CY43+DC43+DG43</f>
        <v>247863.24786324787</v>
      </c>
      <c r="DL43" s="114">
        <f t="shared" ref="DL43:DL48" si="426">CZ43+DD43+DH43</f>
        <v>162222.22222222225</v>
      </c>
      <c r="DM43" s="110">
        <f t="shared" ref="DM43:DM48" si="427">DL43-DJ43</f>
        <v>-85854.700854700815</v>
      </c>
      <c r="DN43" s="109">
        <f t="shared" ref="DN43:DN48" si="428">DL43-DK43</f>
        <v>-85641.025641025626</v>
      </c>
      <c r="DO43" s="107">
        <f t="shared" ref="DO43:DQ43" si="429">DO122/1.17</f>
        <v>79606.837606837609</v>
      </c>
      <c r="DP43" s="110">
        <f t="shared" si="429"/>
        <v>0</v>
      </c>
      <c r="DQ43" s="108">
        <f t="shared" si="429"/>
        <v>0</v>
      </c>
      <c r="DR43" s="117">
        <f t="shared" ref="DR43:DR48" si="430">DQ43-DP43</f>
        <v>0</v>
      </c>
      <c r="DS43" s="107">
        <f t="shared" ref="DS43:DU43" si="431">DS122/1.17</f>
        <v>67051.282051282062</v>
      </c>
      <c r="DT43" s="110">
        <f t="shared" si="431"/>
        <v>0</v>
      </c>
      <c r="DU43" s="108">
        <f t="shared" si="431"/>
        <v>0</v>
      </c>
      <c r="DV43" s="117">
        <f t="shared" ref="DV43:DV48" si="432">DU43-DT43</f>
        <v>0</v>
      </c>
      <c r="DW43" s="107">
        <f t="shared" ref="DW43:DY43" si="433">DW122/1.17</f>
        <v>35085.470085470086</v>
      </c>
      <c r="DX43" s="110">
        <f t="shared" si="433"/>
        <v>0</v>
      </c>
      <c r="DY43" s="108">
        <f t="shared" si="433"/>
        <v>0</v>
      </c>
      <c r="DZ43" s="117">
        <f t="shared" ref="DZ43:DZ48" si="434">DY43-DX43</f>
        <v>0</v>
      </c>
      <c r="EA43" s="111">
        <f t="shared" ref="EA43:EA48" si="435">DO43+DS43+DW43</f>
        <v>181743.58974358978</v>
      </c>
      <c r="EB43" s="108">
        <f t="shared" ref="EB43:EB48" si="436">DP43+DT43+DX43</f>
        <v>0</v>
      </c>
      <c r="EC43" s="114">
        <f t="shared" ref="EC43:EC48" si="437">DQ43+DU43+DY43</f>
        <v>0</v>
      </c>
      <c r="ED43" s="186">
        <f t="shared" ref="ED43:ED48" si="438">EC43-EA43</f>
        <v>-181743.58974358978</v>
      </c>
      <c r="EE43" s="109">
        <f t="shared" ref="EE43:EE48" si="439">EC43-EB43</f>
        <v>0</v>
      </c>
      <c r="EF43" s="111">
        <f t="shared" ref="EF43:EF48" si="440">SUM(DJ43,EA43)</f>
        <v>429820.51282051287</v>
      </c>
      <c r="EG43" s="124">
        <f t="shared" ref="EG43:EG48" si="441">DK43+EB43</f>
        <v>247863.24786324787</v>
      </c>
      <c r="EH43" s="120">
        <f t="shared" ref="EH43:EH48" si="442">DL43+EC43</f>
        <v>162222.22222222225</v>
      </c>
      <c r="EI43" s="121">
        <f t="shared" ref="EI43:EI48" si="443">EH43-EF43</f>
        <v>-267598.29059829062</v>
      </c>
      <c r="EJ43" s="122">
        <f t="shared" ref="EJ43:EJ48" si="444">EH43-EG43</f>
        <v>-85641.025641025626</v>
      </c>
      <c r="EK43" s="96">
        <f>EF43/6</f>
        <v>71636.75213675214</v>
      </c>
      <c r="EL43" s="97">
        <f>EH43/6</f>
        <v>27037.03703703704</v>
      </c>
      <c r="EM43" s="123">
        <f>EL43/EK43</f>
        <v>0.37741852094891531</v>
      </c>
      <c r="EN43" s="98">
        <f>EL43-EK43</f>
        <v>-44599.715099715104</v>
      </c>
      <c r="EO43" s="98">
        <f>EJ43/6</f>
        <v>-14273.504273504272</v>
      </c>
      <c r="EP43" s="931"/>
    </row>
    <row r="44" spans="1:146" s="266" customFormat="1" ht="20.100000000000001" customHeight="1">
      <c r="A44" s="125"/>
      <c r="B44" s="125"/>
      <c r="C44" s="262" t="s">
        <v>24</v>
      </c>
      <c r="D44" s="827"/>
      <c r="E44" s="482"/>
      <c r="F44" s="264">
        <f t="shared" si="355"/>
        <v>10854.700854700855</v>
      </c>
      <c r="G44" s="47">
        <f t="shared" ref="G44" si="445">G123/1.17</f>
        <v>15820.717948717951</v>
      </c>
      <c r="H44" s="47">
        <f t="shared" si="355"/>
        <v>15820.717948717951</v>
      </c>
      <c r="I44" s="191">
        <f t="shared" si="357"/>
        <v>0</v>
      </c>
      <c r="J44" s="264">
        <f t="shared" si="358"/>
        <v>11794.871794871795</v>
      </c>
      <c r="K44" s="47">
        <f t="shared" ref="K44" si="446">K123/1.17</f>
        <v>10490.940170940172</v>
      </c>
      <c r="L44" s="47">
        <f t="shared" si="358"/>
        <v>10490.940170940172</v>
      </c>
      <c r="M44" s="191">
        <f t="shared" si="360"/>
        <v>0</v>
      </c>
      <c r="N44" s="264">
        <f t="shared" si="361"/>
        <v>11794.871794871795</v>
      </c>
      <c r="O44" s="47">
        <f t="shared" ref="O44" si="447">O123/1.17</f>
        <v>10690.583760683761</v>
      </c>
      <c r="P44" s="47">
        <f t="shared" si="361"/>
        <v>10690.583760683761</v>
      </c>
      <c r="Q44" s="191">
        <f t="shared" si="363"/>
        <v>0</v>
      </c>
      <c r="R44" s="135">
        <f t="shared" si="364"/>
        <v>34444.444444444445</v>
      </c>
      <c r="S44" s="208">
        <f t="shared" si="365"/>
        <v>25641.025641025644</v>
      </c>
      <c r="T44" s="208">
        <f t="shared" si="366"/>
        <v>37002.241880341884</v>
      </c>
      <c r="U44" s="133">
        <f t="shared" si="367"/>
        <v>37002.241880341884</v>
      </c>
      <c r="V44" s="47">
        <f t="shared" si="368"/>
        <v>2557.7974358974388</v>
      </c>
      <c r="W44" s="141">
        <f t="shared" si="279"/>
        <v>11361.21623931624</v>
      </c>
      <c r="X44" s="191">
        <f t="shared" si="369"/>
        <v>0</v>
      </c>
      <c r="Y44" s="264">
        <f t="shared" si="370"/>
        <v>10940.170940170941</v>
      </c>
      <c r="Z44" s="47">
        <f t="shared" ref="Z44" si="448">Z123/1.17</f>
        <v>18570.859829059831</v>
      </c>
      <c r="AA44" s="47">
        <f t="shared" si="370"/>
        <v>18570.859829059831</v>
      </c>
      <c r="AB44" s="191">
        <f t="shared" si="372"/>
        <v>0</v>
      </c>
      <c r="AC44" s="264">
        <f t="shared" si="373"/>
        <v>10470.085470085471</v>
      </c>
      <c r="AD44" s="47">
        <f t="shared" ref="AD44" si="449">AD123/1.17</f>
        <v>8955.1811965811976</v>
      </c>
      <c r="AE44" s="47">
        <f t="shared" si="373"/>
        <v>8955.1811965811976</v>
      </c>
      <c r="AF44" s="142">
        <f t="shared" si="375"/>
        <v>0</v>
      </c>
      <c r="AG44" s="264">
        <f t="shared" si="376"/>
        <v>9316.2393162393164</v>
      </c>
      <c r="AH44" s="47">
        <f t="shared" ref="AH44" si="450">AH123/1.17</f>
        <v>10256.410256410258</v>
      </c>
      <c r="AI44" s="47">
        <f t="shared" si="376"/>
        <v>10117.361538461539</v>
      </c>
      <c r="AJ44" s="142">
        <f t="shared" si="378"/>
        <v>-139.04871794871906</v>
      </c>
      <c r="AK44" s="135">
        <f t="shared" si="379"/>
        <v>30726.49572649573</v>
      </c>
      <c r="AL44" s="265">
        <f t="shared" si="380"/>
        <v>39529.914529914531</v>
      </c>
      <c r="AM44" s="208">
        <f t="shared" si="381"/>
        <v>37782.45128205129</v>
      </c>
      <c r="AN44" s="133">
        <f t="shared" si="382"/>
        <v>37643.402564102566</v>
      </c>
      <c r="AO44" s="146">
        <f t="shared" si="383"/>
        <v>6916.9068376068353</v>
      </c>
      <c r="AP44" s="141">
        <f t="shared" si="283"/>
        <v>-1886.5119658119656</v>
      </c>
      <c r="AQ44" s="191">
        <f t="shared" si="384"/>
        <v>-139.04871794872452</v>
      </c>
      <c r="AR44" s="147">
        <f t="shared" si="385"/>
        <v>65170.940170940172</v>
      </c>
      <c r="AS44" s="49">
        <f t="shared" si="386"/>
        <v>65170.940170940172</v>
      </c>
      <c r="AT44" s="59">
        <f t="shared" si="387"/>
        <v>74784.693162393174</v>
      </c>
      <c r="AU44" s="59">
        <f t="shared" si="388"/>
        <v>74645.64444444445</v>
      </c>
      <c r="AV44" s="149">
        <f t="shared" si="389"/>
        <v>9474.7042735042778</v>
      </c>
      <c r="AW44" s="141">
        <f t="shared" si="284"/>
        <v>9474.7042735042778</v>
      </c>
      <c r="AX44" s="150">
        <f t="shared" si="390"/>
        <v>-139.04871794872452</v>
      </c>
      <c r="AY44" s="137"/>
      <c r="AZ44" s="138"/>
      <c r="BA44" s="138"/>
      <c r="BF44" s="264">
        <f t="shared" si="391"/>
        <v>16564.102564102566</v>
      </c>
      <c r="BG44" s="47">
        <f t="shared" si="391"/>
        <v>16564.102564102566</v>
      </c>
      <c r="BH44" s="47">
        <f t="shared" si="391"/>
        <v>0</v>
      </c>
      <c r="BI44" s="191">
        <f t="shared" si="392"/>
        <v>-16564.102564102566</v>
      </c>
      <c r="BJ44" s="264">
        <f t="shared" si="393"/>
        <v>9273.5042735042734</v>
      </c>
      <c r="BK44" s="47">
        <f t="shared" si="393"/>
        <v>9273.5042735042734</v>
      </c>
      <c r="BL44" s="47">
        <f t="shared" si="393"/>
        <v>0</v>
      </c>
      <c r="BM44" s="191">
        <f t="shared" si="394"/>
        <v>-9273.5042735042734</v>
      </c>
      <c r="BN44" s="264">
        <f t="shared" si="395"/>
        <v>11923.076923076924</v>
      </c>
      <c r="BO44" s="47">
        <f t="shared" si="395"/>
        <v>11923.076923076924</v>
      </c>
      <c r="BP44" s="47">
        <f t="shared" si="395"/>
        <v>0</v>
      </c>
      <c r="BQ44" s="191">
        <f t="shared" si="396"/>
        <v>-11923.076923076924</v>
      </c>
      <c r="BR44" s="135">
        <f t="shared" si="397"/>
        <v>37760.683760683765</v>
      </c>
      <c r="BS44" s="267">
        <f t="shared" si="398"/>
        <v>37760.683760683765</v>
      </c>
      <c r="BT44" s="133">
        <f t="shared" si="399"/>
        <v>0</v>
      </c>
      <c r="BU44" s="47">
        <f t="shared" si="400"/>
        <v>-37760.683760683765</v>
      </c>
      <c r="BV44" s="191">
        <f t="shared" si="401"/>
        <v>-37760.683760683765</v>
      </c>
      <c r="BW44" s="264">
        <f t="shared" si="402"/>
        <v>10017.094017094018</v>
      </c>
      <c r="BX44" s="47">
        <f t="shared" si="402"/>
        <v>0</v>
      </c>
      <c r="BY44" s="47">
        <f t="shared" si="402"/>
        <v>0</v>
      </c>
      <c r="BZ44" s="142">
        <f t="shared" si="403"/>
        <v>0</v>
      </c>
      <c r="CA44" s="264">
        <f t="shared" si="404"/>
        <v>8350.4273504273515</v>
      </c>
      <c r="CB44" s="47">
        <f t="shared" si="404"/>
        <v>0</v>
      </c>
      <c r="CC44" s="47">
        <f t="shared" si="404"/>
        <v>0</v>
      </c>
      <c r="CD44" s="142">
        <f t="shared" si="405"/>
        <v>0</v>
      </c>
      <c r="CE44" s="264">
        <f t="shared" si="406"/>
        <v>8905.9829059829062</v>
      </c>
      <c r="CF44" s="47">
        <f t="shared" si="406"/>
        <v>0</v>
      </c>
      <c r="CG44" s="47">
        <f t="shared" si="406"/>
        <v>0</v>
      </c>
      <c r="CH44" s="142">
        <f t="shared" si="407"/>
        <v>0</v>
      </c>
      <c r="CI44" s="135">
        <f t="shared" si="408"/>
        <v>27273.504273504273</v>
      </c>
      <c r="CJ44" s="267">
        <f t="shared" si="409"/>
        <v>0</v>
      </c>
      <c r="CK44" s="133">
        <f t="shared" si="410"/>
        <v>0</v>
      </c>
      <c r="CL44" s="146">
        <f t="shared" si="411"/>
        <v>-27273.504273504273</v>
      </c>
      <c r="CM44" s="191">
        <f t="shared" si="412"/>
        <v>0</v>
      </c>
      <c r="CN44" s="147">
        <f t="shared" si="413"/>
        <v>65034.188034188039</v>
      </c>
      <c r="CO44" s="140">
        <f t="shared" si="414"/>
        <v>37760.683760683765</v>
      </c>
      <c r="CP44" s="59">
        <f t="shared" si="415"/>
        <v>0</v>
      </c>
      <c r="CQ44" s="149">
        <f t="shared" si="416"/>
        <v>-65034.188034188039</v>
      </c>
      <c r="CR44" s="150">
        <f t="shared" si="417"/>
        <v>-37760.683760683765</v>
      </c>
      <c r="CS44" s="137"/>
      <c r="CT44" s="138"/>
      <c r="CX44" s="264">
        <f t="shared" ref="CX44:CZ44" si="451">CX123/1.17</f>
        <v>16564.102564102566</v>
      </c>
      <c r="CY44" s="47">
        <f t="shared" si="451"/>
        <v>16564.102564102566</v>
      </c>
      <c r="CZ44" s="47">
        <f t="shared" si="451"/>
        <v>0</v>
      </c>
      <c r="DA44" s="191">
        <f t="shared" si="419"/>
        <v>-16564.102564102566</v>
      </c>
      <c r="DB44" s="264">
        <f t="shared" ref="DB44:DD44" si="452">DB123/1.17</f>
        <v>9273.5042735042734</v>
      </c>
      <c r="DC44" s="47">
        <f t="shared" si="452"/>
        <v>9273.5042735042734</v>
      </c>
      <c r="DD44" s="47">
        <f t="shared" si="452"/>
        <v>9273.5042735042734</v>
      </c>
      <c r="DE44" s="191">
        <f t="shared" si="421"/>
        <v>0</v>
      </c>
      <c r="DF44" s="264">
        <f t="shared" ref="DF44:DH44" si="453">DF123/1.17</f>
        <v>11923.076923076924</v>
      </c>
      <c r="DG44" s="47">
        <f t="shared" si="453"/>
        <v>11923.076923076924</v>
      </c>
      <c r="DH44" s="47">
        <f t="shared" si="453"/>
        <v>11923.076923076924</v>
      </c>
      <c r="DI44" s="191">
        <f t="shared" si="423"/>
        <v>0</v>
      </c>
      <c r="DJ44" s="135">
        <f t="shared" si="424"/>
        <v>37760.683760683765</v>
      </c>
      <c r="DK44" s="267">
        <f t="shared" si="425"/>
        <v>37760.683760683765</v>
      </c>
      <c r="DL44" s="133">
        <f t="shared" si="426"/>
        <v>21196.581196581195</v>
      </c>
      <c r="DM44" s="47">
        <f t="shared" si="427"/>
        <v>-16564.10256410257</v>
      </c>
      <c r="DN44" s="191">
        <f t="shared" si="428"/>
        <v>-16564.10256410257</v>
      </c>
      <c r="DO44" s="264">
        <f t="shared" ref="DO44:DQ44" si="454">DO123/1.17</f>
        <v>10017.094017094018</v>
      </c>
      <c r="DP44" s="47">
        <f t="shared" si="454"/>
        <v>0</v>
      </c>
      <c r="DQ44" s="47">
        <f t="shared" si="454"/>
        <v>0</v>
      </c>
      <c r="DR44" s="142">
        <f t="shared" si="430"/>
        <v>0</v>
      </c>
      <c r="DS44" s="264">
        <f t="shared" ref="DS44:DU44" si="455">DS123/1.17</f>
        <v>8350.4273504273515</v>
      </c>
      <c r="DT44" s="47">
        <f t="shared" si="455"/>
        <v>0</v>
      </c>
      <c r="DU44" s="47">
        <f t="shared" si="455"/>
        <v>0</v>
      </c>
      <c r="DV44" s="142">
        <f t="shared" si="432"/>
        <v>0</v>
      </c>
      <c r="DW44" s="264">
        <f t="shared" ref="DW44:DY44" si="456">DW123/1.17</f>
        <v>8905.9829059829062</v>
      </c>
      <c r="DX44" s="47">
        <f t="shared" si="456"/>
        <v>0</v>
      </c>
      <c r="DY44" s="47">
        <f t="shared" si="456"/>
        <v>0</v>
      </c>
      <c r="DZ44" s="142">
        <f t="shared" si="434"/>
        <v>0</v>
      </c>
      <c r="EA44" s="135">
        <f t="shared" si="435"/>
        <v>27273.504273504273</v>
      </c>
      <c r="EB44" s="267">
        <f t="shared" si="436"/>
        <v>0</v>
      </c>
      <c r="EC44" s="133">
        <f t="shared" si="437"/>
        <v>0</v>
      </c>
      <c r="ED44" s="146">
        <f t="shared" si="438"/>
        <v>-27273.504273504273</v>
      </c>
      <c r="EE44" s="191">
        <f t="shared" si="439"/>
        <v>0</v>
      </c>
      <c r="EF44" s="147">
        <f t="shared" si="440"/>
        <v>65034.188034188039</v>
      </c>
      <c r="EG44" s="140">
        <f t="shared" si="441"/>
        <v>37760.683760683765</v>
      </c>
      <c r="EH44" s="59">
        <f t="shared" si="442"/>
        <v>21196.581196581195</v>
      </c>
      <c r="EI44" s="149">
        <f t="shared" si="443"/>
        <v>-43837.606837606843</v>
      </c>
      <c r="EJ44" s="150">
        <f t="shared" si="444"/>
        <v>-16564.10256410257</v>
      </c>
      <c r="EK44" s="137"/>
      <c r="EL44" s="138"/>
      <c r="EP44" s="42"/>
    </row>
    <row r="45" spans="1:146" s="266" customFormat="1" ht="20.100000000000001" customHeight="1">
      <c r="A45" s="125"/>
      <c r="B45" s="125"/>
      <c r="C45" s="262" t="s">
        <v>25</v>
      </c>
      <c r="D45" s="827"/>
      <c r="E45" s="482"/>
      <c r="F45" s="264">
        <f t="shared" si="355"/>
        <v>142991.452991453</v>
      </c>
      <c r="G45" s="47">
        <f t="shared" ref="G45" si="457">G124/1.17</f>
        <v>205304.21153846153</v>
      </c>
      <c r="H45" s="47">
        <f t="shared" si="355"/>
        <v>205304.21153846153</v>
      </c>
      <c r="I45" s="191">
        <f t="shared" si="357"/>
        <v>0</v>
      </c>
      <c r="J45" s="264">
        <f t="shared" si="358"/>
        <v>159145.29914529916</v>
      </c>
      <c r="K45" s="47">
        <f t="shared" ref="K45" si="458">K124/1.17</f>
        <v>220663.58974358975</v>
      </c>
      <c r="L45" s="47">
        <f t="shared" si="358"/>
        <v>220663.58974358975</v>
      </c>
      <c r="M45" s="191">
        <f t="shared" si="360"/>
        <v>0</v>
      </c>
      <c r="N45" s="264">
        <f t="shared" si="361"/>
        <v>159145.29914529916</v>
      </c>
      <c r="O45" s="47">
        <f t="shared" ref="O45" si="459">O124/1.17</f>
        <v>159827.00341880345</v>
      </c>
      <c r="P45" s="47">
        <f t="shared" si="361"/>
        <v>159827.00341880345</v>
      </c>
      <c r="Q45" s="191">
        <f t="shared" si="363"/>
        <v>0</v>
      </c>
      <c r="R45" s="135">
        <f t="shared" si="364"/>
        <v>461282.05128205125</v>
      </c>
      <c r="S45" s="208">
        <f t="shared" si="365"/>
        <v>517948.717948718</v>
      </c>
      <c r="T45" s="208">
        <f t="shared" si="366"/>
        <v>585794.8047008547</v>
      </c>
      <c r="U45" s="133">
        <f t="shared" si="367"/>
        <v>585794.8047008547</v>
      </c>
      <c r="V45" s="47">
        <f t="shared" si="368"/>
        <v>124512.75341880345</v>
      </c>
      <c r="W45" s="141">
        <f t="shared" si="279"/>
        <v>67846.086752136704</v>
      </c>
      <c r="X45" s="191">
        <f t="shared" si="369"/>
        <v>0</v>
      </c>
      <c r="Y45" s="264">
        <f t="shared" si="370"/>
        <v>134358.97435897437</v>
      </c>
      <c r="Z45" s="47">
        <f t="shared" ref="Z45" si="460">Z124/1.17</f>
        <v>170057.2811965812</v>
      </c>
      <c r="AA45" s="47">
        <f t="shared" si="370"/>
        <v>170057.2811965812</v>
      </c>
      <c r="AB45" s="191">
        <f t="shared" si="372"/>
        <v>0</v>
      </c>
      <c r="AC45" s="264">
        <f t="shared" si="373"/>
        <v>126282.0512820513</v>
      </c>
      <c r="AD45" s="129">
        <v>191890.04199999999</v>
      </c>
      <c r="AE45" s="47">
        <v>191890.04199999999</v>
      </c>
      <c r="AF45" s="142">
        <f t="shared" si="375"/>
        <v>0</v>
      </c>
      <c r="AG45" s="264">
        <f t="shared" si="376"/>
        <v>101794.8717948718</v>
      </c>
      <c r="AH45" s="129">
        <f t="shared" ref="AH45" si="461">AH124/1.17</f>
        <v>194871.79487179487</v>
      </c>
      <c r="AI45" s="47">
        <f t="shared" si="376"/>
        <v>195189.14230769232</v>
      </c>
      <c r="AJ45" s="142">
        <f t="shared" si="378"/>
        <v>317.34743589744903</v>
      </c>
      <c r="AK45" s="135">
        <f t="shared" si="379"/>
        <v>362435.8974358975</v>
      </c>
      <c r="AL45" s="265">
        <f t="shared" si="380"/>
        <v>370726.49572649575</v>
      </c>
      <c r="AM45" s="208">
        <f t="shared" si="381"/>
        <v>556819.11806837609</v>
      </c>
      <c r="AN45" s="133">
        <f t="shared" si="382"/>
        <v>557136.46550427354</v>
      </c>
      <c r="AO45" s="146">
        <f t="shared" si="383"/>
        <v>194700.56806837604</v>
      </c>
      <c r="AP45" s="141">
        <f t="shared" si="283"/>
        <v>186409.96977777779</v>
      </c>
      <c r="AQ45" s="191">
        <f t="shared" si="384"/>
        <v>317.34743589744903</v>
      </c>
      <c r="AR45" s="147">
        <f t="shared" si="385"/>
        <v>823717.94871794875</v>
      </c>
      <c r="AS45" s="49">
        <f t="shared" si="386"/>
        <v>888675.21367521374</v>
      </c>
      <c r="AT45" s="59">
        <f t="shared" si="387"/>
        <v>1142613.9227692308</v>
      </c>
      <c r="AU45" s="59">
        <f t="shared" si="388"/>
        <v>1142931.2702051282</v>
      </c>
      <c r="AV45" s="149">
        <f t="shared" si="389"/>
        <v>319213.32148717949</v>
      </c>
      <c r="AW45" s="141">
        <f t="shared" si="284"/>
        <v>254256.05652991449</v>
      </c>
      <c r="AX45" s="150">
        <f t="shared" si="390"/>
        <v>317.34743589744903</v>
      </c>
      <c r="AY45" s="137"/>
      <c r="AZ45" s="138"/>
      <c r="BA45" s="138"/>
      <c r="BF45" s="264">
        <f t="shared" si="391"/>
        <v>197111.11111111112</v>
      </c>
      <c r="BG45" s="47">
        <f t="shared" si="391"/>
        <v>197111.11111111112</v>
      </c>
      <c r="BH45" s="47">
        <f t="shared" si="391"/>
        <v>0</v>
      </c>
      <c r="BI45" s="191">
        <f t="shared" si="392"/>
        <v>-197111.11111111112</v>
      </c>
      <c r="BJ45" s="264">
        <f t="shared" si="393"/>
        <v>110384.61538461539</v>
      </c>
      <c r="BK45" s="47">
        <f t="shared" si="393"/>
        <v>110384.61538461539</v>
      </c>
      <c r="BL45" s="47">
        <f t="shared" si="393"/>
        <v>0</v>
      </c>
      <c r="BM45" s="191">
        <f t="shared" si="394"/>
        <v>-110384.61538461539</v>
      </c>
      <c r="BN45" s="264">
        <f t="shared" si="395"/>
        <v>141923.07692307694</v>
      </c>
      <c r="BO45" s="129">
        <f t="shared" si="395"/>
        <v>141923.07692307694</v>
      </c>
      <c r="BP45" s="47">
        <f t="shared" si="395"/>
        <v>0</v>
      </c>
      <c r="BQ45" s="191">
        <f t="shared" si="396"/>
        <v>-141923.07692307694</v>
      </c>
      <c r="BR45" s="135">
        <f t="shared" si="397"/>
        <v>449418.80341880344</v>
      </c>
      <c r="BS45" s="267">
        <f t="shared" si="398"/>
        <v>449418.80341880344</v>
      </c>
      <c r="BT45" s="133">
        <f t="shared" si="399"/>
        <v>0</v>
      </c>
      <c r="BU45" s="47">
        <f t="shared" si="400"/>
        <v>-449418.80341880344</v>
      </c>
      <c r="BV45" s="191">
        <f t="shared" si="401"/>
        <v>-449418.80341880344</v>
      </c>
      <c r="BW45" s="264">
        <f t="shared" si="402"/>
        <v>143829.05982905984</v>
      </c>
      <c r="BX45" s="129">
        <f t="shared" si="402"/>
        <v>0</v>
      </c>
      <c r="BY45" s="47">
        <f t="shared" si="402"/>
        <v>0</v>
      </c>
      <c r="BZ45" s="142">
        <f t="shared" si="403"/>
        <v>0</v>
      </c>
      <c r="CA45" s="264">
        <f t="shared" si="404"/>
        <v>119854.70085470086</v>
      </c>
      <c r="CB45" s="129">
        <f t="shared" si="404"/>
        <v>0</v>
      </c>
      <c r="CC45" s="47">
        <f t="shared" si="404"/>
        <v>0</v>
      </c>
      <c r="CD45" s="142">
        <f t="shared" si="405"/>
        <v>0</v>
      </c>
      <c r="CE45" s="264">
        <f t="shared" si="406"/>
        <v>127846.15384615386</v>
      </c>
      <c r="CF45" s="129">
        <f t="shared" si="406"/>
        <v>0</v>
      </c>
      <c r="CG45" s="47">
        <f t="shared" si="406"/>
        <v>0</v>
      </c>
      <c r="CH45" s="142">
        <f t="shared" si="407"/>
        <v>0</v>
      </c>
      <c r="CI45" s="135">
        <f t="shared" si="408"/>
        <v>391529.91452991456</v>
      </c>
      <c r="CJ45" s="267">
        <f t="shared" si="409"/>
        <v>0</v>
      </c>
      <c r="CK45" s="133">
        <f t="shared" si="410"/>
        <v>0</v>
      </c>
      <c r="CL45" s="146">
        <f t="shared" si="411"/>
        <v>-391529.91452991456</v>
      </c>
      <c r="CM45" s="191">
        <f t="shared" si="412"/>
        <v>0</v>
      </c>
      <c r="CN45" s="147">
        <f t="shared" si="413"/>
        <v>840948.717948718</v>
      </c>
      <c r="CO45" s="140">
        <f t="shared" si="414"/>
        <v>449418.80341880344</v>
      </c>
      <c r="CP45" s="59">
        <f t="shared" si="415"/>
        <v>0</v>
      </c>
      <c r="CQ45" s="149">
        <f t="shared" si="416"/>
        <v>-840948.717948718</v>
      </c>
      <c r="CR45" s="150">
        <f t="shared" si="417"/>
        <v>-449418.80341880344</v>
      </c>
      <c r="CS45" s="137"/>
      <c r="CT45" s="138"/>
      <c r="CX45" s="264">
        <f t="shared" ref="CX45:CZ45" si="462">CX124/1.17</f>
        <v>197111.11111111112</v>
      </c>
      <c r="CY45" s="47">
        <f t="shared" si="462"/>
        <v>197111.11111111112</v>
      </c>
      <c r="CZ45" s="47">
        <f t="shared" si="462"/>
        <v>0</v>
      </c>
      <c r="DA45" s="191">
        <f t="shared" si="419"/>
        <v>-197111.11111111112</v>
      </c>
      <c r="DB45" s="264">
        <f t="shared" ref="DB45:DD45" si="463">DB124/1.17</f>
        <v>110384.61538461539</v>
      </c>
      <c r="DC45" s="47">
        <f t="shared" si="463"/>
        <v>110384.61538461539</v>
      </c>
      <c r="DD45" s="47">
        <f t="shared" si="463"/>
        <v>110384.61538461539</v>
      </c>
      <c r="DE45" s="191">
        <f t="shared" si="421"/>
        <v>0</v>
      </c>
      <c r="DF45" s="264">
        <f t="shared" ref="DF45:DH45" si="464">DF124/1.17</f>
        <v>141923.07692307694</v>
      </c>
      <c r="DG45" s="129">
        <f t="shared" si="464"/>
        <v>141923.07692307694</v>
      </c>
      <c r="DH45" s="47">
        <f t="shared" si="464"/>
        <v>141923.07692307694</v>
      </c>
      <c r="DI45" s="191">
        <f t="shared" si="423"/>
        <v>0</v>
      </c>
      <c r="DJ45" s="135">
        <f t="shared" si="424"/>
        <v>449418.80341880344</v>
      </c>
      <c r="DK45" s="267">
        <f t="shared" si="425"/>
        <v>449418.80341880344</v>
      </c>
      <c r="DL45" s="133">
        <f t="shared" si="426"/>
        <v>252307.69230769231</v>
      </c>
      <c r="DM45" s="47">
        <f t="shared" si="427"/>
        <v>-197111.11111111112</v>
      </c>
      <c r="DN45" s="191">
        <f t="shared" si="428"/>
        <v>-197111.11111111112</v>
      </c>
      <c r="DO45" s="264">
        <f t="shared" ref="DO45:DQ45" si="465">DO124/1.17</f>
        <v>143829.05982905984</v>
      </c>
      <c r="DP45" s="129">
        <f t="shared" si="465"/>
        <v>0</v>
      </c>
      <c r="DQ45" s="47">
        <f t="shared" si="465"/>
        <v>0</v>
      </c>
      <c r="DR45" s="142">
        <f t="shared" si="430"/>
        <v>0</v>
      </c>
      <c r="DS45" s="264">
        <f t="shared" ref="DS45:DU45" si="466">DS124/1.17</f>
        <v>119854.70085470086</v>
      </c>
      <c r="DT45" s="129">
        <f t="shared" si="466"/>
        <v>0</v>
      </c>
      <c r="DU45" s="47">
        <f t="shared" si="466"/>
        <v>0</v>
      </c>
      <c r="DV45" s="142">
        <f t="shared" si="432"/>
        <v>0</v>
      </c>
      <c r="DW45" s="264">
        <f t="shared" ref="DW45:DY45" si="467">DW124/1.17</f>
        <v>127846.15384615386</v>
      </c>
      <c r="DX45" s="129">
        <f t="shared" si="467"/>
        <v>0</v>
      </c>
      <c r="DY45" s="47">
        <f t="shared" si="467"/>
        <v>0</v>
      </c>
      <c r="DZ45" s="142">
        <f t="shared" si="434"/>
        <v>0</v>
      </c>
      <c r="EA45" s="135">
        <f t="shared" si="435"/>
        <v>391529.91452991456</v>
      </c>
      <c r="EB45" s="267">
        <f t="shared" si="436"/>
        <v>0</v>
      </c>
      <c r="EC45" s="133">
        <f t="shared" si="437"/>
        <v>0</v>
      </c>
      <c r="ED45" s="146">
        <f t="shared" si="438"/>
        <v>-391529.91452991456</v>
      </c>
      <c r="EE45" s="191">
        <f t="shared" si="439"/>
        <v>0</v>
      </c>
      <c r="EF45" s="147">
        <f t="shared" si="440"/>
        <v>840948.717948718</v>
      </c>
      <c r="EG45" s="140">
        <f t="shared" si="441"/>
        <v>449418.80341880344</v>
      </c>
      <c r="EH45" s="59">
        <f t="shared" si="442"/>
        <v>252307.69230769231</v>
      </c>
      <c r="EI45" s="149">
        <f t="shared" si="443"/>
        <v>-588641.02564102574</v>
      </c>
      <c r="EJ45" s="150">
        <f t="shared" si="444"/>
        <v>-197111.11111111112</v>
      </c>
      <c r="EK45" s="137"/>
      <c r="EL45" s="138"/>
      <c r="EP45" s="42"/>
    </row>
    <row r="46" spans="1:146" s="266" customFormat="1" ht="20.100000000000001" hidden="1" customHeight="1">
      <c r="A46" s="125"/>
      <c r="B46" s="125"/>
      <c r="C46" s="262" t="s">
        <v>26</v>
      </c>
      <c r="D46" s="827"/>
      <c r="E46" s="263"/>
      <c r="F46" s="268">
        <f t="shared" si="355"/>
        <v>0</v>
      </c>
      <c r="G46" s="47">
        <f t="shared" ref="G46" si="468">G125/1.17</f>
        <v>0</v>
      </c>
      <c r="H46" s="47">
        <f t="shared" si="355"/>
        <v>0</v>
      </c>
      <c r="I46" s="191">
        <f t="shared" si="357"/>
        <v>0</v>
      </c>
      <c r="J46" s="268">
        <f t="shared" si="358"/>
        <v>0</v>
      </c>
      <c r="K46" s="47">
        <f t="shared" ref="K46" si="469">K125/1.17</f>
        <v>0</v>
      </c>
      <c r="L46" s="47">
        <f t="shared" si="358"/>
        <v>0</v>
      </c>
      <c r="M46" s="191">
        <f t="shared" si="360"/>
        <v>0</v>
      </c>
      <c r="N46" s="268">
        <f t="shared" si="361"/>
        <v>0</v>
      </c>
      <c r="O46" s="47">
        <f t="shared" ref="O46" si="470">O125/1.17</f>
        <v>0</v>
      </c>
      <c r="P46" s="47">
        <f t="shared" si="361"/>
        <v>0</v>
      </c>
      <c r="Q46" s="191">
        <f t="shared" si="363"/>
        <v>0</v>
      </c>
      <c r="R46" s="147">
        <f t="shared" si="364"/>
        <v>0</v>
      </c>
      <c r="S46" s="208">
        <f t="shared" si="365"/>
        <v>0</v>
      </c>
      <c r="T46" s="208">
        <f t="shared" si="366"/>
        <v>0</v>
      </c>
      <c r="U46" s="133">
        <f t="shared" si="367"/>
        <v>0</v>
      </c>
      <c r="V46" s="47">
        <f t="shared" si="368"/>
        <v>0</v>
      </c>
      <c r="W46" s="141">
        <f t="shared" si="279"/>
        <v>0</v>
      </c>
      <c r="X46" s="191">
        <f t="shared" si="369"/>
        <v>0</v>
      </c>
      <c r="Y46" s="268">
        <f t="shared" si="370"/>
        <v>0</v>
      </c>
      <c r="Z46" s="47">
        <f t="shared" ref="Z46" si="471">Z125/1.17</f>
        <v>0</v>
      </c>
      <c r="AA46" s="47">
        <f t="shared" si="370"/>
        <v>0</v>
      </c>
      <c r="AB46" s="191">
        <f t="shared" si="372"/>
        <v>0</v>
      </c>
      <c r="AC46" s="268">
        <f t="shared" si="373"/>
        <v>0</v>
      </c>
      <c r="AD46" s="47">
        <f t="shared" ref="AD46" si="472">AD125/1.17</f>
        <v>0</v>
      </c>
      <c r="AE46" s="47">
        <f t="shared" si="373"/>
        <v>0</v>
      </c>
      <c r="AF46" s="142">
        <f t="shared" si="375"/>
        <v>0</v>
      </c>
      <c r="AG46" s="268">
        <f t="shared" si="376"/>
        <v>0</v>
      </c>
      <c r="AH46" s="47">
        <f t="shared" ref="AH46" si="473">AH125/1.17</f>
        <v>0</v>
      </c>
      <c r="AI46" s="47">
        <f t="shared" si="376"/>
        <v>0</v>
      </c>
      <c r="AJ46" s="142">
        <f t="shared" si="378"/>
        <v>0</v>
      </c>
      <c r="AK46" s="147">
        <f t="shared" si="379"/>
        <v>0</v>
      </c>
      <c r="AL46" s="265">
        <f t="shared" si="380"/>
        <v>0</v>
      </c>
      <c r="AM46" s="208">
        <f t="shared" si="381"/>
        <v>0</v>
      </c>
      <c r="AN46" s="133">
        <f t="shared" si="382"/>
        <v>0</v>
      </c>
      <c r="AO46" s="146">
        <f t="shared" si="383"/>
        <v>0</v>
      </c>
      <c r="AP46" s="141">
        <f t="shared" si="283"/>
        <v>0</v>
      </c>
      <c r="AQ46" s="191">
        <f t="shared" si="384"/>
        <v>0</v>
      </c>
      <c r="AR46" s="147">
        <f t="shared" si="385"/>
        <v>0</v>
      </c>
      <c r="AS46" s="49">
        <f t="shared" si="386"/>
        <v>0</v>
      </c>
      <c r="AT46" s="59">
        <f t="shared" si="387"/>
        <v>0</v>
      </c>
      <c r="AU46" s="59">
        <f t="shared" si="388"/>
        <v>0</v>
      </c>
      <c r="AV46" s="149">
        <f t="shared" si="389"/>
        <v>0</v>
      </c>
      <c r="AW46" s="141">
        <f t="shared" si="284"/>
        <v>0</v>
      </c>
      <c r="AX46" s="150">
        <f t="shared" si="390"/>
        <v>0</v>
      </c>
      <c r="AY46" s="137"/>
      <c r="AZ46" s="138"/>
      <c r="BA46" s="138"/>
      <c r="BF46" s="268">
        <f t="shared" si="391"/>
        <v>0</v>
      </c>
      <c r="BG46" s="47">
        <f t="shared" si="391"/>
        <v>0</v>
      </c>
      <c r="BH46" s="47">
        <f t="shared" si="391"/>
        <v>0</v>
      </c>
      <c r="BI46" s="191">
        <f t="shared" si="392"/>
        <v>0</v>
      </c>
      <c r="BJ46" s="268">
        <f t="shared" si="393"/>
        <v>0</v>
      </c>
      <c r="BK46" s="47">
        <f t="shared" si="393"/>
        <v>0</v>
      </c>
      <c r="BL46" s="47">
        <f t="shared" si="393"/>
        <v>0</v>
      </c>
      <c r="BM46" s="191">
        <f t="shared" si="394"/>
        <v>0</v>
      </c>
      <c r="BN46" s="268">
        <f t="shared" si="395"/>
        <v>0</v>
      </c>
      <c r="BO46" s="47">
        <f t="shared" si="395"/>
        <v>0</v>
      </c>
      <c r="BP46" s="47">
        <f t="shared" si="395"/>
        <v>0</v>
      </c>
      <c r="BQ46" s="191">
        <f t="shared" si="396"/>
        <v>0</v>
      </c>
      <c r="BR46" s="147">
        <f t="shared" si="397"/>
        <v>0</v>
      </c>
      <c r="BS46" s="267">
        <f t="shared" si="398"/>
        <v>0</v>
      </c>
      <c r="BT46" s="133">
        <f t="shared" si="399"/>
        <v>0</v>
      </c>
      <c r="BU46" s="47">
        <f t="shared" si="400"/>
        <v>0</v>
      </c>
      <c r="BV46" s="191">
        <f t="shared" si="401"/>
        <v>0</v>
      </c>
      <c r="BW46" s="268">
        <f t="shared" si="402"/>
        <v>0</v>
      </c>
      <c r="BX46" s="47">
        <f t="shared" si="402"/>
        <v>0</v>
      </c>
      <c r="BY46" s="47">
        <f t="shared" si="402"/>
        <v>0</v>
      </c>
      <c r="BZ46" s="142">
        <f t="shared" si="403"/>
        <v>0</v>
      </c>
      <c r="CA46" s="268">
        <f t="shared" si="404"/>
        <v>0</v>
      </c>
      <c r="CB46" s="47">
        <f t="shared" si="404"/>
        <v>0</v>
      </c>
      <c r="CC46" s="47">
        <f t="shared" si="404"/>
        <v>0</v>
      </c>
      <c r="CD46" s="142">
        <f t="shared" si="405"/>
        <v>0</v>
      </c>
      <c r="CE46" s="268">
        <f t="shared" si="406"/>
        <v>0</v>
      </c>
      <c r="CF46" s="47">
        <f t="shared" si="406"/>
        <v>0</v>
      </c>
      <c r="CG46" s="47">
        <f t="shared" si="406"/>
        <v>0</v>
      </c>
      <c r="CH46" s="142">
        <f t="shared" si="407"/>
        <v>0</v>
      </c>
      <c r="CI46" s="147">
        <f t="shared" si="408"/>
        <v>0</v>
      </c>
      <c r="CJ46" s="267">
        <f t="shared" si="409"/>
        <v>0</v>
      </c>
      <c r="CK46" s="133">
        <f t="shared" si="410"/>
        <v>0</v>
      </c>
      <c r="CL46" s="146">
        <f t="shared" si="411"/>
        <v>0</v>
      </c>
      <c r="CM46" s="191">
        <f t="shared" si="412"/>
        <v>0</v>
      </c>
      <c r="CN46" s="147">
        <f t="shared" si="413"/>
        <v>0</v>
      </c>
      <c r="CO46" s="140">
        <f t="shared" si="414"/>
        <v>0</v>
      </c>
      <c r="CP46" s="59">
        <f t="shared" si="415"/>
        <v>0</v>
      </c>
      <c r="CQ46" s="149">
        <f t="shared" si="416"/>
        <v>0</v>
      </c>
      <c r="CR46" s="150">
        <f t="shared" si="417"/>
        <v>0</v>
      </c>
      <c r="CS46" s="137"/>
      <c r="CT46" s="138"/>
      <c r="CX46" s="268">
        <f t="shared" ref="CX46:CZ46" si="474">CX125/1.17</f>
        <v>0</v>
      </c>
      <c r="CY46" s="47">
        <f t="shared" si="474"/>
        <v>0</v>
      </c>
      <c r="CZ46" s="47">
        <f t="shared" si="474"/>
        <v>0</v>
      </c>
      <c r="DA46" s="191">
        <f t="shared" si="419"/>
        <v>0</v>
      </c>
      <c r="DB46" s="268">
        <f t="shared" ref="DB46:DD46" si="475">DB125/1.17</f>
        <v>0</v>
      </c>
      <c r="DC46" s="47">
        <f t="shared" si="475"/>
        <v>0</v>
      </c>
      <c r="DD46" s="47">
        <f t="shared" si="475"/>
        <v>0</v>
      </c>
      <c r="DE46" s="191">
        <f t="shared" si="421"/>
        <v>0</v>
      </c>
      <c r="DF46" s="268">
        <f t="shared" ref="DF46:DH46" si="476">DF125/1.17</f>
        <v>0</v>
      </c>
      <c r="DG46" s="47">
        <f t="shared" si="476"/>
        <v>0</v>
      </c>
      <c r="DH46" s="47">
        <f t="shared" si="476"/>
        <v>0</v>
      </c>
      <c r="DI46" s="191">
        <f t="shared" si="423"/>
        <v>0</v>
      </c>
      <c r="DJ46" s="147">
        <f t="shared" si="424"/>
        <v>0</v>
      </c>
      <c r="DK46" s="267">
        <f t="shared" si="425"/>
        <v>0</v>
      </c>
      <c r="DL46" s="133">
        <f t="shared" si="426"/>
        <v>0</v>
      </c>
      <c r="DM46" s="47">
        <f t="shared" si="427"/>
        <v>0</v>
      </c>
      <c r="DN46" s="191">
        <f t="shared" si="428"/>
        <v>0</v>
      </c>
      <c r="DO46" s="268">
        <f t="shared" ref="DO46:DQ46" si="477">DO125/1.17</f>
        <v>0</v>
      </c>
      <c r="DP46" s="47">
        <f t="shared" si="477"/>
        <v>0</v>
      </c>
      <c r="DQ46" s="47">
        <f t="shared" si="477"/>
        <v>0</v>
      </c>
      <c r="DR46" s="142">
        <f t="shared" si="430"/>
        <v>0</v>
      </c>
      <c r="DS46" s="268">
        <f t="shared" ref="DS46:DU46" si="478">DS125/1.17</f>
        <v>0</v>
      </c>
      <c r="DT46" s="47">
        <f t="shared" si="478"/>
        <v>0</v>
      </c>
      <c r="DU46" s="47">
        <f t="shared" si="478"/>
        <v>0</v>
      </c>
      <c r="DV46" s="142">
        <f t="shared" si="432"/>
        <v>0</v>
      </c>
      <c r="DW46" s="268">
        <f t="shared" ref="DW46:DY46" si="479">DW125/1.17</f>
        <v>0</v>
      </c>
      <c r="DX46" s="47">
        <f t="shared" si="479"/>
        <v>0</v>
      </c>
      <c r="DY46" s="47">
        <f t="shared" si="479"/>
        <v>0</v>
      </c>
      <c r="DZ46" s="142">
        <f t="shared" si="434"/>
        <v>0</v>
      </c>
      <c r="EA46" s="147">
        <f t="shared" si="435"/>
        <v>0</v>
      </c>
      <c r="EB46" s="267">
        <f t="shared" si="436"/>
        <v>0</v>
      </c>
      <c r="EC46" s="133">
        <f t="shared" si="437"/>
        <v>0</v>
      </c>
      <c r="ED46" s="146">
        <f t="shared" si="438"/>
        <v>0</v>
      </c>
      <c r="EE46" s="191">
        <f t="shared" si="439"/>
        <v>0</v>
      </c>
      <c r="EF46" s="147">
        <f t="shared" si="440"/>
        <v>0</v>
      </c>
      <c r="EG46" s="140">
        <f t="shared" si="441"/>
        <v>0</v>
      </c>
      <c r="EH46" s="59">
        <f t="shared" si="442"/>
        <v>0</v>
      </c>
      <c r="EI46" s="149">
        <f t="shared" si="443"/>
        <v>0</v>
      </c>
      <c r="EJ46" s="150">
        <f t="shared" si="444"/>
        <v>0</v>
      </c>
      <c r="EK46" s="137"/>
      <c r="EL46" s="138"/>
      <c r="EP46" s="42"/>
    </row>
    <row r="47" spans="1:146" s="266" customFormat="1" ht="20.100000000000001" customHeight="1">
      <c r="A47" s="125"/>
      <c r="B47" s="125"/>
      <c r="C47" s="190"/>
      <c r="D47" s="262" t="s">
        <v>62</v>
      </c>
      <c r="E47" s="840"/>
      <c r="F47" s="269">
        <f t="shared" si="355"/>
        <v>7675.2136752136757</v>
      </c>
      <c r="G47" s="197">
        <f t="shared" ref="G47" si="480">G126/1.17</f>
        <v>7369.3247863247871</v>
      </c>
      <c r="H47" s="197">
        <f t="shared" si="355"/>
        <v>7369.3247863247871</v>
      </c>
      <c r="I47" s="270">
        <f t="shared" si="357"/>
        <v>0</v>
      </c>
      <c r="J47" s="269">
        <f t="shared" si="358"/>
        <v>8324.7863247863261</v>
      </c>
      <c r="K47" s="197">
        <f t="shared" ref="K47" si="481">K126/1.17</f>
        <v>8040.1709401709404</v>
      </c>
      <c r="L47" s="197">
        <f t="shared" si="358"/>
        <v>8040.1709401709404</v>
      </c>
      <c r="M47" s="270">
        <f t="shared" si="360"/>
        <v>0</v>
      </c>
      <c r="N47" s="269">
        <f t="shared" si="361"/>
        <v>8333.3333333333339</v>
      </c>
      <c r="O47" s="197">
        <f t="shared" ref="O47" si="482">O126/1.17</f>
        <v>7012.8418803418808</v>
      </c>
      <c r="P47" s="197">
        <f t="shared" si="361"/>
        <v>7012.8418803418808</v>
      </c>
      <c r="Q47" s="270">
        <f t="shared" si="363"/>
        <v>0</v>
      </c>
      <c r="R47" s="198">
        <f t="shared" si="364"/>
        <v>24333.333333333336</v>
      </c>
      <c r="S47" s="151">
        <f t="shared" si="365"/>
        <v>25982.905982905984</v>
      </c>
      <c r="T47" s="151">
        <f t="shared" si="366"/>
        <v>22422.337606837609</v>
      </c>
      <c r="U47" s="192">
        <f t="shared" si="367"/>
        <v>22422.337606837609</v>
      </c>
      <c r="V47" s="47">
        <f t="shared" si="368"/>
        <v>-1910.9957264957266</v>
      </c>
      <c r="W47" s="141">
        <f t="shared" si="279"/>
        <v>-3560.5683760683751</v>
      </c>
      <c r="X47" s="191">
        <f t="shared" si="369"/>
        <v>0</v>
      </c>
      <c r="Y47" s="269">
        <f t="shared" si="370"/>
        <v>7094.0170940170947</v>
      </c>
      <c r="Z47" s="197">
        <f t="shared" ref="Z47" si="483">Z126/1.17</f>
        <v>8136.5213675213672</v>
      </c>
      <c r="AA47" s="197">
        <f t="shared" si="370"/>
        <v>8136.5213675213672</v>
      </c>
      <c r="AB47" s="270">
        <f t="shared" si="372"/>
        <v>0</v>
      </c>
      <c r="AC47" s="269">
        <f t="shared" si="373"/>
        <v>6581.196581196582</v>
      </c>
      <c r="AD47" s="197">
        <f>AD126/1.17</f>
        <v>7529.5470085470088</v>
      </c>
      <c r="AE47" s="197">
        <f>AE126/1.17</f>
        <v>7529.5470085470088</v>
      </c>
      <c r="AF47" s="270">
        <f t="shared" si="375"/>
        <v>0</v>
      </c>
      <c r="AG47" s="269">
        <f t="shared" si="376"/>
        <v>5452.9914529914531</v>
      </c>
      <c r="AH47" s="197">
        <f t="shared" ref="AH47" si="484">AH126/1.17</f>
        <v>5786.3247863247871</v>
      </c>
      <c r="AI47" s="197">
        <f t="shared" si="376"/>
        <v>6086.9743589743593</v>
      </c>
      <c r="AJ47" s="270">
        <f t="shared" si="378"/>
        <v>300.64957264957229</v>
      </c>
      <c r="AK47" s="198">
        <f t="shared" si="379"/>
        <v>19128.205128205129</v>
      </c>
      <c r="AL47" s="271">
        <f t="shared" si="380"/>
        <v>17478.63247863248</v>
      </c>
      <c r="AM47" s="208">
        <f t="shared" si="381"/>
        <v>21452.393162393164</v>
      </c>
      <c r="AN47" s="192">
        <f t="shared" si="382"/>
        <v>21753.042735042734</v>
      </c>
      <c r="AO47" s="146">
        <f t="shared" si="383"/>
        <v>2624.8376068376056</v>
      </c>
      <c r="AP47" s="141">
        <f t="shared" si="283"/>
        <v>4274.4102564102541</v>
      </c>
      <c r="AQ47" s="191">
        <f t="shared" si="384"/>
        <v>300.64957264957047</v>
      </c>
      <c r="AR47" s="147">
        <f t="shared" si="385"/>
        <v>43461.538461538468</v>
      </c>
      <c r="AS47" s="141">
        <f t="shared" si="386"/>
        <v>43461.538461538461</v>
      </c>
      <c r="AT47" s="148">
        <f t="shared" si="387"/>
        <v>43874.730769230773</v>
      </c>
      <c r="AU47" s="272">
        <f t="shared" si="388"/>
        <v>44175.380341880344</v>
      </c>
      <c r="AV47" s="234">
        <f t="shared" si="389"/>
        <v>713.84188034187537</v>
      </c>
      <c r="AW47" s="141">
        <f t="shared" si="284"/>
        <v>713.84188034188264</v>
      </c>
      <c r="AX47" s="235">
        <f t="shared" si="390"/>
        <v>300.64957264957047</v>
      </c>
      <c r="AY47" s="137"/>
      <c r="AZ47" s="138"/>
      <c r="BA47" s="138"/>
      <c r="BF47" s="269">
        <f t="shared" si="391"/>
        <v>9068.3760683760684</v>
      </c>
      <c r="BG47" s="197">
        <f t="shared" si="391"/>
        <v>9068.3760683760684</v>
      </c>
      <c r="BH47" s="197">
        <f t="shared" si="391"/>
        <v>0</v>
      </c>
      <c r="BI47" s="270">
        <f t="shared" si="392"/>
        <v>-9068.3760683760684</v>
      </c>
      <c r="BJ47" s="269">
        <f t="shared" si="393"/>
        <v>5076.9230769230771</v>
      </c>
      <c r="BK47" s="197">
        <f t="shared" si="393"/>
        <v>5076.9230769230771</v>
      </c>
      <c r="BL47" s="197">
        <f t="shared" si="393"/>
        <v>0</v>
      </c>
      <c r="BM47" s="270">
        <f t="shared" si="394"/>
        <v>-5076.9230769230771</v>
      </c>
      <c r="BN47" s="269">
        <f t="shared" si="395"/>
        <v>6521.3675213675215</v>
      </c>
      <c r="BO47" s="197">
        <f t="shared" si="395"/>
        <v>6521.3675213675215</v>
      </c>
      <c r="BP47" s="197">
        <f t="shared" si="395"/>
        <v>0</v>
      </c>
      <c r="BQ47" s="270">
        <f t="shared" si="396"/>
        <v>-6521.3675213675215</v>
      </c>
      <c r="BR47" s="198">
        <f t="shared" si="397"/>
        <v>20666.666666666664</v>
      </c>
      <c r="BS47" s="271">
        <f t="shared" si="398"/>
        <v>20666.666666666664</v>
      </c>
      <c r="BT47" s="192">
        <f t="shared" si="399"/>
        <v>0</v>
      </c>
      <c r="BU47" s="47">
        <f t="shared" si="400"/>
        <v>-20666.666666666664</v>
      </c>
      <c r="BV47" s="191">
        <f t="shared" si="401"/>
        <v>-20666.666666666664</v>
      </c>
      <c r="BW47" s="269">
        <f t="shared" si="402"/>
        <v>5392.3076923076924</v>
      </c>
      <c r="BX47" s="197">
        <f t="shared" si="402"/>
        <v>0</v>
      </c>
      <c r="BY47" s="197">
        <f t="shared" si="402"/>
        <v>0</v>
      </c>
      <c r="BZ47" s="270">
        <f t="shared" si="403"/>
        <v>0</v>
      </c>
      <c r="CA47" s="269">
        <f t="shared" si="404"/>
        <v>5392.3076923076924</v>
      </c>
      <c r="CB47" s="197">
        <f t="shared" si="404"/>
        <v>0</v>
      </c>
      <c r="CC47" s="197">
        <f t="shared" si="404"/>
        <v>0</v>
      </c>
      <c r="CD47" s="270">
        <f t="shared" si="405"/>
        <v>0</v>
      </c>
      <c r="CE47" s="269">
        <f t="shared" si="406"/>
        <v>5392.3076923076924</v>
      </c>
      <c r="CF47" s="197">
        <f t="shared" si="406"/>
        <v>0</v>
      </c>
      <c r="CG47" s="197">
        <f t="shared" si="406"/>
        <v>0</v>
      </c>
      <c r="CH47" s="270">
        <f t="shared" si="407"/>
        <v>0</v>
      </c>
      <c r="CI47" s="198">
        <f t="shared" si="408"/>
        <v>16176.923076923078</v>
      </c>
      <c r="CJ47" s="267">
        <f t="shared" si="409"/>
        <v>0</v>
      </c>
      <c r="CK47" s="192">
        <f t="shared" si="410"/>
        <v>0</v>
      </c>
      <c r="CL47" s="146">
        <f t="shared" si="411"/>
        <v>-16176.923076923078</v>
      </c>
      <c r="CM47" s="191">
        <f t="shared" si="412"/>
        <v>0</v>
      </c>
      <c r="CN47" s="147">
        <f t="shared" si="413"/>
        <v>36843.589743589742</v>
      </c>
      <c r="CO47" s="152">
        <f t="shared" si="414"/>
        <v>20666.666666666664</v>
      </c>
      <c r="CP47" s="272">
        <f t="shared" si="415"/>
        <v>0</v>
      </c>
      <c r="CQ47" s="234">
        <f t="shared" si="416"/>
        <v>-36843.589743589742</v>
      </c>
      <c r="CR47" s="235">
        <f t="shared" si="417"/>
        <v>-20666.666666666664</v>
      </c>
      <c r="CS47" s="137"/>
      <c r="CT47" s="138"/>
      <c r="CX47" s="269">
        <f t="shared" ref="CX47:CZ47" si="485">CX126/1.17</f>
        <v>9068.3760683760684</v>
      </c>
      <c r="CY47" s="197">
        <f t="shared" si="485"/>
        <v>9068.3760683760684</v>
      </c>
      <c r="CZ47" s="197">
        <f t="shared" si="485"/>
        <v>0</v>
      </c>
      <c r="DA47" s="270">
        <f t="shared" si="419"/>
        <v>-9068.3760683760684</v>
      </c>
      <c r="DB47" s="269">
        <f t="shared" ref="DB47:DD47" si="486">DB126/1.17</f>
        <v>5076.9230769230771</v>
      </c>
      <c r="DC47" s="197">
        <f t="shared" si="486"/>
        <v>5076.9230769230771</v>
      </c>
      <c r="DD47" s="197">
        <f t="shared" si="486"/>
        <v>5076.9230769230771</v>
      </c>
      <c r="DE47" s="270">
        <f t="shared" si="421"/>
        <v>0</v>
      </c>
      <c r="DF47" s="269">
        <f t="shared" ref="DF47:DH47" si="487">DF126/1.17</f>
        <v>6521.3675213675215</v>
      </c>
      <c r="DG47" s="197">
        <f t="shared" si="487"/>
        <v>6521.3675213675215</v>
      </c>
      <c r="DH47" s="197">
        <f t="shared" si="487"/>
        <v>6521.3675213675215</v>
      </c>
      <c r="DI47" s="270">
        <f t="shared" si="423"/>
        <v>0</v>
      </c>
      <c r="DJ47" s="198">
        <f t="shared" si="424"/>
        <v>20666.666666666664</v>
      </c>
      <c r="DK47" s="271">
        <f t="shared" si="425"/>
        <v>20666.666666666664</v>
      </c>
      <c r="DL47" s="192">
        <f t="shared" si="426"/>
        <v>11598.290598290598</v>
      </c>
      <c r="DM47" s="47">
        <f t="shared" si="427"/>
        <v>-9068.3760683760665</v>
      </c>
      <c r="DN47" s="191">
        <f t="shared" si="428"/>
        <v>-9068.3760683760665</v>
      </c>
      <c r="DO47" s="269">
        <f t="shared" ref="DO47:DQ47" si="488">DO126/1.17</f>
        <v>5392.3076923076924</v>
      </c>
      <c r="DP47" s="197">
        <f t="shared" si="488"/>
        <v>0</v>
      </c>
      <c r="DQ47" s="197">
        <f t="shared" si="488"/>
        <v>0</v>
      </c>
      <c r="DR47" s="270">
        <f t="shared" si="430"/>
        <v>0</v>
      </c>
      <c r="DS47" s="269">
        <f t="shared" ref="DS47:DU47" si="489">DS126/1.17</f>
        <v>5392.3076923076924</v>
      </c>
      <c r="DT47" s="197">
        <f t="shared" si="489"/>
        <v>0</v>
      </c>
      <c r="DU47" s="197">
        <f t="shared" si="489"/>
        <v>0</v>
      </c>
      <c r="DV47" s="270">
        <f t="shared" si="432"/>
        <v>0</v>
      </c>
      <c r="DW47" s="269">
        <f t="shared" ref="DW47:DY47" si="490">DW126/1.17</f>
        <v>5392.3076923076924</v>
      </c>
      <c r="DX47" s="197">
        <f t="shared" si="490"/>
        <v>0</v>
      </c>
      <c r="DY47" s="197">
        <f t="shared" si="490"/>
        <v>0</v>
      </c>
      <c r="DZ47" s="270">
        <f t="shared" si="434"/>
        <v>0</v>
      </c>
      <c r="EA47" s="198">
        <f t="shared" si="435"/>
        <v>16176.923076923078</v>
      </c>
      <c r="EB47" s="267">
        <f t="shared" si="436"/>
        <v>0</v>
      </c>
      <c r="EC47" s="192">
        <f t="shared" si="437"/>
        <v>0</v>
      </c>
      <c r="ED47" s="146">
        <f t="shared" si="438"/>
        <v>-16176.923076923078</v>
      </c>
      <c r="EE47" s="191">
        <f t="shared" si="439"/>
        <v>0</v>
      </c>
      <c r="EF47" s="147">
        <f t="shared" si="440"/>
        <v>36843.589743589742</v>
      </c>
      <c r="EG47" s="152">
        <f t="shared" si="441"/>
        <v>20666.666666666664</v>
      </c>
      <c r="EH47" s="272">
        <f t="shared" si="442"/>
        <v>11598.290598290598</v>
      </c>
      <c r="EI47" s="234">
        <f t="shared" si="443"/>
        <v>-25245.299145299145</v>
      </c>
      <c r="EJ47" s="235">
        <f t="shared" si="444"/>
        <v>-9068.3760683760665</v>
      </c>
      <c r="EK47" s="137"/>
      <c r="EL47" s="138"/>
      <c r="EP47" s="42"/>
    </row>
    <row r="48" spans="1:146" s="266" customFormat="1" ht="20.100000000000001" customHeight="1">
      <c r="A48" s="125"/>
      <c r="B48" s="125"/>
      <c r="C48" s="190"/>
      <c r="D48" s="262" t="s">
        <v>64</v>
      </c>
      <c r="E48" s="840"/>
      <c r="F48" s="269">
        <f t="shared" si="355"/>
        <v>0</v>
      </c>
      <c r="G48" s="197">
        <f t="shared" ref="G48" si="491">G127/1.17</f>
        <v>197799.19914529915</v>
      </c>
      <c r="H48" s="197">
        <f t="shared" si="355"/>
        <v>197799.19914529915</v>
      </c>
      <c r="I48" s="142">
        <f t="shared" si="357"/>
        <v>0</v>
      </c>
      <c r="J48" s="269">
        <f t="shared" si="358"/>
        <v>150470.08547008547</v>
      </c>
      <c r="K48" s="197">
        <f t="shared" ref="K48" si="492">K127/1.17</f>
        <v>211329.91452991453</v>
      </c>
      <c r="L48" s="197">
        <f t="shared" si="358"/>
        <v>211329.91452991453</v>
      </c>
      <c r="M48" s="142">
        <f t="shared" si="360"/>
        <v>0</v>
      </c>
      <c r="N48" s="269">
        <f t="shared" si="361"/>
        <v>150470.08547008547</v>
      </c>
      <c r="O48" s="197">
        <f t="shared" ref="O48" si="493">O127/1.17</f>
        <v>151742.78034188037</v>
      </c>
      <c r="P48" s="197">
        <f t="shared" si="361"/>
        <v>151742.78034188037</v>
      </c>
      <c r="Q48" s="142">
        <f t="shared" si="363"/>
        <v>0</v>
      </c>
      <c r="R48" s="198">
        <f t="shared" si="364"/>
        <v>300940.17094017094</v>
      </c>
      <c r="S48" s="239">
        <f t="shared" si="365"/>
        <v>491965.811965812</v>
      </c>
      <c r="T48" s="239">
        <f t="shared" si="366"/>
        <v>560871.89401709405</v>
      </c>
      <c r="U48" s="273">
        <f t="shared" si="367"/>
        <v>560871.89401709405</v>
      </c>
      <c r="V48" s="47">
        <f t="shared" si="368"/>
        <v>259931.72307692311</v>
      </c>
      <c r="W48" s="141">
        <f t="shared" si="279"/>
        <v>68906.08205128205</v>
      </c>
      <c r="X48" s="142">
        <f t="shared" si="369"/>
        <v>0</v>
      </c>
      <c r="Y48" s="269">
        <f t="shared" si="370"/>
        <v>126495.7264957265</v>
      </c>
      <c r="Z48" s="197">
        <f t="shared" ref="Z48" si="494">Z127/1.17</f>
        <v>161929.31538461539</v>
      </c>
      <c r="AA48" s="197">
        <f t="shared" si="370"/>
        <v>161929.31538461539</v>
      </c>
      <c r="AB48" s="142">
        <f t="shared" si="372"/>
        <v>0</v>
      </c>
      <c r="AC48" s="269">
        <f t="shared" si="373"/>
        <v>119658.11965811967</v>
      </c>
      <c r="AD48" s="197">
        <f t="shared" ref="AD48" si="495">AD127/1.17</f>
        <v>184512.45811965814</v>
      </c>
      <c r="AE48" s="197">
        <f t="shared" si="373"/>
        <v>184512.45811965814</v>
      </c>
      <c r="AF48" s="270">
        <f t="shared" si="375"/>
        <v>0</v>
      </c>
      <c r="AG48" s="269">
        <f t="shared" si="376"/>
        <v>97153.846153846156</v>
      </c>
      <c r="AH48" s="197">
        <f t="shared" ref="AH48" si="496">AH127/1.17</f>
        <v>187034.18803418803</v>
      </c>
      <c r="AI48" s="197">
        <f t="shared" si="376"/>
        <v>189224.69914529915</v>
      </c>
      <c r="AJ48" s="270">
        <f t="shared" si="378"/>
        <v>2190.5111111111182</v>
      </c>
      <c r="AK48" s="198">
        <f t="shared" si="379"/>
        <v>343307.69230769237</v>
      </c>
      <c r="AL48" s="240">
        <f t="shared" si="380"/>
        <v>353247.86324786325</v>
      </c>
      <c r="AM48" s="208">
        <f t="shared" si="381"/>
        <v>533475.9615384615</v>
      </c>
      <c r="AN48" s="273">
        <f t="shared" si="382"/>
        <v>535666.47264957265</v>
      </c>
      <c r="AO48" s="47">
        <f t="shared" si="383"/>
        <v>192358.78034188028</v>
      </c>
      <c r="AP48" s="141">
        <f t="shared" si="283"/>
        <v>182418.6094017094</v>
      </c>
      <c r="AQ48" s="241">
        <f t="shared" si="384"/>
        <v>2190.5111111111473</v>
      </c>
      <c r="AR48" s="147">
        <f t="shared" si="385"/>
        <v>644247.86324786325</v>
      </c>
      <c r="AS48" s="240">
        <f t="shared" si="386"/>
        <v>845213.67521367525</v>
      </c>
      <c r="AT48" s="148">
        <f t="shared" si="387"/>
        <v>1094347.8555555556</v>
      </c>
      <c r="AU48" s="272">
        <f t="shared" si="388"/>
        <v>1096538.3666666667</v>
      </c>
      <c r="AV48" s="234">
        <f t="shared" si="389"/>
        <v>452290.50341880345</v>
      </c>
      <c r="AW48" s="141">
        <f t="shared" si="284"/>
        <v>251324.69145299145</v>
      </c>
      <c r="AX48" s="235">
        <f t="shared" si="390"/>
        <v>2190.5111111111473</v>
      </c>
      <c r="AY48" s="137"/>
      <c r="AZ48" s="138"/>
      <c r="BA48" s="138"/>
      <c r="BF48" s="269">
        <f t="shared" si="391"/>
        <v>188051.28205128206</v>
      </c>
      <c r="BG48" s="197">
        <f t="shared" si="391"/>
        <v>188051.28205128206</v>
      </c>
      <c r="BH48" s="197">
        <f t="shared" si="391"/>
        <v>0</v>
      </c>
      <c r="BI48" s="142">
        <f t="shared" si="392"/>
        <v>-188051.28205128206</v>
      </c>
      <c r="BJ48" s="269">
        <f t="shared" si="393"/>
        <v>105307.69230769231</v>
      </c>
      <c r="BK48" s="197">
        <f t="shared" si="393"/>
        <v>105307.69230769231</v>
      </c>
      <c r="BL48" s="197">
        <f t="shared" si="393"/>
        <v>0</v>
      </c>
      <c r="BM48" s="142">
        <f t="shared" si="394"/>
        <v>-105307.69230769231</v>
      </c>
      <c r="BN48" s="269">
        <f t="shared" si="395"/>
        <v>135393.16239316241</v>
      </c>
      <c r="BO48" s="197">
        <f t="shared" si="395"/>
        <v>135393.16239316241</v>
      </c>
      <c r="BP48" s="197">
        <f t="shared" si="395"/>
        <v>0</v>
      </c>
      <c r="BQ48" s="270">
        <f t="shared" si="396"/>
        <v>-135393.16239316241</v>
      </c>
      <c r="BR48" s="198">
        <f t="shared" si="397"/>
        <v>428752.13675213675</v>
      </c>
      <c r="BS48" s="70">
        <f t="shared" si="398"/>
        <v>428752.13675213675</v>
      </c>
      <c r="BT48" s="273">
        <f t="shared" si="399"/>
        <v>0</v>
      </c>
      <c r="BU48" s="47">
        <f t="shared" si="400"/>
        <v>-428752.13675213675</v>
      </c>
      <c r="BV48" s="142">
        <f t="shared" si="401"/>
        <v>-428752.13675213675</v>
      </c>
      <c r="BW48" s="269">
        <f t="shared" si="402"/>
        <v>135299.14529914531</v>
      </c>
      <c r="BX48" s="197">
        <f t="shared" si="402"/>
        <v>0</v>
      </c>
      <c r="BY48" s="197">
        <f t="shared" si="402"/>
        <v>0</v>
      </c>
      <c r="BZ48" s="270">
        <f t="shared" si="403"/>
        <v>0</v>
      </c>
      <c r="CA48" s="269">
        <f t="shared" si="404"/>
        <v>112752.13675213676</v>
      </c>
      <c r="CB48" s="197">
        <f t="shared" si="404"/>
        <v>0</v>
      </c>
      <c r="CC48" s="197">
        <f t="shared" si="404"/>
        <v>0</v>
      </c>
      <c r="CD48" s="270">
        <f t="shared" si="405"/>
        <v>0</v>
      </c>
      <c r="CE48" s="269">
        <f t="shared" si="406"/>
        <v>127299.14529914531</v>
      </c>
      <c r="CF48" s="197">
        <f t="shared" si="406"/>
        <v>0</v>
      </c>
      <c r="CG48" s="197">
        <f t="shared" si="406"/>
        <v>0</v>
      </c>
      <c r="CH48" s="270">
        <f t="shared" si="407"/>
        <v>0</v>
      </c>
      <c r="CI48" s="198">
        <f t="shared" si="408"/>
        <v>375350.42735042737</v>
      </c>
      <c r="CJ48" s="267">
        <f t="shared" si="409"/>
        <v>0</v>
      </c>
      <c r="CK48" s="273">
        <f t="shared" si="410"/>
        <v>0</v>
      </c>
      <c r="CL48" s="47">
        <f t="shared" si="411"/>
        <v>-375350.42735042737</v>
      </c>
      <c r="CM48" s="241">
        <f t="shared" si="412"/>
        <v>0</v>
      </c>
      <c r="CN48" s="147">
        <f t="shared" si="413"/>
        <v>804102.56410256412</v>
      </c>
      <c r="CO48" s="152">
        <f t="shared" si="414"/>
        <v>428752.13675213675</v>
      </c>
      <c r="CP48" s="272">
        <f t="shared" si="415"/>
        <v>0</v>
      </c>
      <c r="CQ48" s="234">
        <f t="shared" si="416"/>
        <v>-804102.56410256412</v>
      </c>
      <c r="CR48" s="235">
        <f t="shared" si="417"/>
        <v>-428752.13675213675</v>
      </c>
      <c r="CS48" s="137"/>
      <c r="CT48" s="138"/>
      <c r="CX48" s="269">
        <f t="shared" ref="CX48:CZ48" si="497">CX127/1.17</f>
        <v>188051.28205128206</v>
      </c>
      <c r="CY48" s="197">
        <f t="shared" si="497"/>
        <v>188051.28205128206</v>
      </c>
      <c r="CZ48" s="197">
        <f t="shared" si="497"/>
        <v>0</v>
      </c>
      <c r="DA48" s="142">
        <f t="shared" si="419"/>
        <v>-188051.28205128206</v>
      </c>
      <c r="DB48" s="269">
        <f t="shared" ref="DB48:DD48" si="498">DB127/1.17</f>
        <v>105307.69230769231</v>
      </c>
      <c r="DC48" s="197">
        <f t="shared" si="498"/>
        <v>105307.69230769231</v>
      </c>
      <c r="DD48" s="197">
        <f t="shared" si="498"/>
        <v>105307.69230769231</v>
      </c>
      <c r="DE48" s="142">
        <f t="shared" si="421"/>
        <v>0</v>
      </c>
      <c r="DF48" s="269">
        <f t="shared" ref="DF48:DH48" si="499">DF127/1.17</f>
        <v>135393.16239316241</v>
      </c>
      <c r="DG48" s="197">
        <f t="shared" si="499"/>
        <v>135393.16239316241</v>
      </c>
      <c r="DH48" s="197">
        <f t="shared" si="499"/>
        <v>135393.16239316241</v>
      </c>
      <c r="DI48" s="270">
        <f t="shared" si="423"/>
        <v>0</v>
      </c>
      <c r="DJ48" s="198">
        <f t="shared" si="424"/>
        <v>428752.13675213675</v>
      </c>
      <c r="DK48" s="70">
        <f t="shared" si="425"/>
        <v>428752.13675213675</v>
      </c>
      <c r="DL48" s="273">
        <f t="shared" si="426"/>
        <v>240700.85470085472</v>
      </c>
      <c r="DM48" s="47">
        <f t="shared" si="427"/>
        <v>-188051.28205128203</v>
      </c>
      <c r="DN48" s="142">
        <f t="shared" si="428"/>
        <v>-188051.28205128203</v>
      </c>
      <c r="DO48" s="269">
        <f t="shared" ref="DO48:DQ48" si="500">DO127/1.17</f>
        <v>135299.14529914531</v>
      </c>
      <c r="DP48" s="197">
        <f t="shared" si="500"/>
        <v>0</v>
      </c>
      <c r="DQ48" s="197">
        <f t="shared" si="500"/>
        <v>0</v>
      </c>
      <c r="DR48" s="270">
        <f t="shared" si="430"/>
        <v>0</v>
      </c>
      <c r="DS48" s="269">
        <f t="shared" ref="DS48:DU48" si="501">DS127/1.17</f>
        <v>112752.13675213676</v>
      </c>
      <c r="DT48" s="197">
        <f t="shared" si="501"/>
        <v>0</v>
      </c>
      <c r="DU48" s="197">
        <f t="shared" si="501"/>
        <v>0</v>
      </c>
      <c r="DV48" s="270">
        <f t="shared" si="432"/>
        <v>0</v>
      </c>
      <c r="DW48" s="269">
        <f t="shared" ref="DW48:DY48" si="502">DW127/1.17</f>
        <v>127299.14529914531</v>
      </c>
      <c r="DX48" s="197">
        <f t="shared" si="502"/>
        <v>0</v>
      </c>
      <c r="DY48" s="197">
        <f t="shared" si="502"/>
        <v>0</v>
      </c>
      <c r="DZ48" s="270">
        <f t="shared" si="434"/>
        <v>0</v>
      </c>
      <c r="EA48" s="198">
        <f t="shared" si="435"/>
        <v>375350.42735042737</v>
      </c>
      <c r="EB48" s="267">
        <f t="shared" si="436"/>
        <v>0</v>
      </c>
      <c r="EC48" s="273">
        <f t="shared" si="437"/>
        <v>0</v>
      </c>
      <c r="ED48" s="47">
        <f t="shared" si="438"/>
        <v>-375350.42735042737</v>
      </c>
      <c r="EE48" s="241">
        <f t="shared" si="439"/>
        <v>0</v>
      </c>
      <c r="EF48" s="147">
        <f t="shared" si="440"/>
        <v>804102.56410256412</v>
      </c>
      <c r="EG48" s="152">
        <f t="shared" si="441"/>
        <v>428752.13675213675</v>
      </c>
      <c r="EH48" s="272">
        <f t="shared" si="442"/>
        <v>240700.85470085472</v>
      </c>
      <c r="EI48" s="234">
        <f t="shared" si="443"/>
        <v>-563401.70940170938</v>
      </c>
      <c r="EJ48" s="235">
        <f t="shared" si="444"/>
        <v>-188051.28205128203</v>
      </c>
      <c r="EK48" s="137"/>
      <c r="EL48" s="138"/>
      <c r="EP48" s="42"/>
    </row>
    <row r="49" spans="1:146" s="266" customFormat="1" ht="20.100000000000001" customHeight="1">
      <c r="A49" s="125"/>
      <c r="B49" s="125"/>
      <c r="C49" s="190"/>
      <c r="D49" s="190"/>
      <c r="E49" s="840"/>
      <c r="F49" s="46"/>
      <c r="G49" s="197"/>
      <c r="H49" s="197"/>
      <c r="I49" s="80">
        <f>H50/G50</f>
        <v>1</v>
      </c>
      <c r="J49" s="46"/>
      <c r="K49" s="197"/>
      <c r="L49" s="197"/>
      <c r="M49" s="80">
        <f>L50/K50</f>
        <v>1</v>
      </c>
      <c r="N49" s="46"/>
      <c r="O49" s="197"/>
      <c r="P49" s="197"/>
      <c r="Q49" s="80">
        <f>P50/O50</f>
        <v>1</v>
      </c>
      <c r="R49" s="198"/>
      <c r="S49" s="275"/>
      <c r="T49" s="275"/>
      <c r="U49" s="276"/>
      <c r="V49" s="160">
        <f>U50/R50</f>
        <v>1.2563319732758622</v>
      </c>
      <c r="W49" s="86">
        <f>U50/S50</f>
        <v>1.1457115479559747</v>
      </c>
      <c r="X49" s="80">
        <f>U50/T50</f>
        <v>1</v>
      </c>
      <c r="Y49" s="46"/>
      <c r="Z49" s="197"/>
      <c r="AA49" s="197"/>
      <c r="AB49" s="80">
        <f>AA50/Z50</f>
        <v>1</v>
      </c>
      <c r="AC49" s="46"/>
      <c r="AD49" s="197"/>
      <c r="AE49" s="197"/>
      <c r="AF49" s="202">
        <f>AE50/AD50</f>
        <v>1</v>
      </c>
      <c r="AG49" s="46"/>
      <c r="AH49" s="197"/>
      <c r="AI49" s="197"/>
      <c r="AJ49" s="202">
        <f>AI50/AH50</f>
        <v>1.00086920625</v>
      </c>
      <c r="AK49" s="198"/>
      <c r="AL49" s="278"/>
      <c r="AM49" s="275"/>
      <c r="AN49" s="276"/>
      <c r="AO49" s="255">
        <f>AN50/AK50</f>
        <v>1.5128096644347826</v>
      </c>
      <c r="AP49" s="86">
        <f>AN50/AL50</f>
        <v>1.4497759284166665</v>
      </c>
      <c r="AQ49" s="203">
        <f>AN50/AM50</f>
        <v>1.0002998625081725</v>
      </c>
      <c r="AR49" s="204"/>
      <c r="AS49" s="279"/>
      <c r="AT49" s="205"/>
      <c r="AU49" s="205"/>
      <c r="AV49" s="94">
        <f>AU50/AR50</f>
        <v>1.3697740289807694</v>
      </c>
      <c r="AW49" s="86">
        <f>AU50/AS50</f>
        <v>1.2764919266487456</v>
      </c>
      <c r="AX49" s="206">
        <f>AU50/AT50</f>
        <v>1.000146458781549</v>
      </c>
      <c r="AY49" s="137"/>
      <c r="AZ49" s="138"/>
      <c r="BA49" s="138"/>
      <c r="BF49" s="46"/>
      <c r="BG49" s="197"/>
      <c r="BH49" s="197"/>
      <c r="BI49" s="80">
        <f>BH50/BG50</f>
        <v>0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80"/>
      <c r="BT49" s="276"/>
      <c r="BU49" s="160">
        <f>BT50/BR50</f>
        <v>0</v>
      </c>
      <c r="BV49" s="80">
        <f>BT50/BS50</f>
        <v>0</v>
      </c>
      <c r="BW49" s="46"/>
      <c r="BX49" s="197"/>
      <c r="BY49" s="197"/>
      <c r="BZ49" s="277" t="e">
        <f>BY50/BX50</f>
        <v>#DIV/0!</v>
      </c>
      <c r="CA49" s="46"/>
      <c r="CB49" s="197"/>
      <c r="CC49" s="197"/>
      <c r="CD49" s="202" t="e">
        <f>CC50/CB50</f>
        <v>#DIV/0!</v>
      </c>
      <c r="CE49" s="46"/>
      <c r="CF49" s="197"/>
      <c r="CG49" s="197"/>
      <c r="CH49" s="202" t="e">
        <f>CG50/CF50</f>
        <v>#DIV/0!</v>
      </c>
      <c r="CI49" s="198"/>
      <c r="CJ49" s="280"/>
      <c r="CK49" s="276"/>
      <c r="CL49" s="255">
        <f>CK50/CI50</f>
        <v>0</v>
      </c>
      <c r="CM49" s="203" t="e">
        <f>CK50/CJ50</f>
        <v>#DIV/0!</v>
      </c>
      <c r="CN49" s="204"/>
      <c r="CO49" s="209"/>
      <c r="CP49" s="205"/>
      <c r="CQ49" s="94">
        <f>CP50/CN50</f>
        <v>0</v>
      </c>
      <c r="CR49" s="206">
        <f>CP50/CO50</f>
        <v>0</v>
      </c>
      <c r="CS49" s="137"/>
      <c r="CT49" s="138"/>
      <c r="CX49" s="46"/>
      <c r="CY49" s="197"/>
      <c r="CZ49" s="197"/>
      <c r="DA49" s="80">
        <f>CZ50/CY50</f>
        <v>0</v>
      </c>
      <c r="DB49" s="46"/>
      <c r="DC49" s="197"/>
      <c r="DD49" s="197"/>
      <c r="DE49" s="80">
        <f>DD50/DC50</f>
        <v>1</v>
      </c>
      <c r="DF49" s="46"/>
      <c r="DG49" s="197"/>
      <c r="DH49" s="197"/>
      <c r="DI49" s="274">
        <f>DH50/DG50</f>
        <v>1</v>
      </c>
      <c r="DJ49" s="198"/>
      <c r="DK49" s="280"/>
      <c r="DL49" s="276"/>
      <c r="DM49" s="160">
        <f>DL50/DJ50</f>
        <v>0.56140350877192979</v>
      </c>
      <c r="DN49" s="80">
        <f>DL50/DK50</f>
        <v>0.56140350877192979</v>
      </c>
      <c r="DO49" s="46"/>
      <c r="DP49" s="197"/>
      <c r="DQ49" s="197"/>
      <c r="DR49" s="277" t="e">
        <f>DQ50/DP50</f>
        <v>#DIV/0!</v>
      </c>
      <c r="DS49" s="46"/>
      <c r="DT49" s="197"/>
      <c r="DU49" s="197"/>
      <c r="DV49" s="202" t="e">
        <f>DU50/DT50</f>
        <v>#DIV/0!</v>
      </c>
      <c r="DW49" s="46"/>
      <c r="DX49" s="197"/>
      <c r="DY49" s="197"/>
      <c r="DZ49" s="202" t="e">
        <f>DY50/DX50</f>
        <v>#DIV/0!</v>
      </c>
      <c r="EA49" s="198"/>
      <c r="EB49" s="280"/>
      <c r="EC49" s="276"/>
      <c r="ED49" s="255">
        <f>EC50/EA50</f>
        <v>0</v>
      </c>
      <c r="EE49" s="203" t="e">
        <f>EC50/EB50</f>
        <v>#DIV/0!</v>
      </c>
      <c r="EF49" s="204"/>
      <c r="EG49" s="209"/>
      <c r="EH49" s="205"/>
      <c r="EI49" s="94">
        <f>EH50/EF50</f>
        <v>0.30188679245283018</v>
      </c>
      <c r="EJ49" s="206">
        <f>EH50/EG50</f>
        <v>0.56140350877192979</v>
      </c>
      <c r="EK49" s="137"/>
      <c r="EL49" s="138"/>
      <c r="EP49" s="42"/>
    </row>
    <row r="50" spans="1:146" s="98" customFormat="1" ht="20.100000000000001" customHeight="1">
      <c r="A50" s="184"/>
      <c r="B50" s="104" t="s">
        <v>23</v>
      </c>
      <c r="C50" s="105"/>
      <c r="D50" s="355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221124.9294871795</v>
      </c>
      <c r="I50" s="109">
        <f>H50-G50</f>
        <v>0</v>
      </c>
      <c r="J50" s="107">
        <f>J129/1.17</f>
        <v>170940.17094017094</v>
      </c>
      <c r="K50" s="110">
        <f>K129/1.17</f>
        <v>231154.52991452991</v>
      </c>
      <c r="L50" s="110">
        <f>L129/1.17</f>
        <v>231154.52991452991</v>
      </c>
      <c r="M50" s="109">
        <f>L50-K50</f>
        <v>0</v>
      </c>
      <c r="N50" s="107">
        <f>N129/1.17</f>
        <v>170940.17094017094</v>
      </c>
      <c r="O50" s="110">
        <f>O129/1.17</f>
        <v>170517.58717948719</v>
      </c>
      <c r="P50" s="110">
        <f>P129/1.17</f>
        <v>170517.58717948719</v>
      </c>
      <c r="Q50" s="109">
        <f>P50-O50</f>
        <v>0</v>
      </c>
      <c r="R50" s="111">
        <f>F50+J50+N50</f>
        <v>495726.49572649569</v>
      </c>
      <c r="S50" s="110">
        <f>S129/1.17</f>
        <v>543589.74358974362</v>
      </c>
      <c r="T50" s="110">
        <f>H50+K50+O50</f>
        <v>622797.0465811966</v>
      </c>
      <c r="U50" s="114">
        <f t="shared" ref="U50:U53" si="503">H50+L50+P50</f>
        <v>622797.0465811966</v>
      </c>
      <c r="V50" s="110">
        <f>U50-R50</f>
        <v>127070.55085470091</v>
      </c>
      <c r="W50" s="108">
        <f t="shared" si="279"/>
        <v>79207.302991452976</v>
      </c>
      <c r="X50" s="109">
        <f>U50-T50</f>
        <v>0</v>
      </c>
      <c r="Y50" s="107">
        <f>Y129/1.17</f>
        <v>145299.14529914531</v>
      </c>
      <c r="Z50" s="110">
        <f>Z129/1.17</f>
        <v>188628.14102564103</v>
      </c>
      <c r="AA50" s="110">
        <f>AA129/1.17</f>
        <v>188628.14102564103</v>
      </c>
      <c r="AB50" s="109">
        <f>AA50-Z50</f>
        <v>0</v>
      </c>
      <c r="AC50" s="107">
        <f>AC129/1.17</f>
        <v>136752.13675213675</v>
      </c>
      <c r="AD50" s="110">
        <f>AD44+AD45</f>
        <v>200845.22319658118</v>
      </c>
      <c r="AE50" s="110">
        <f>AE44+AE45</f>
        <v>200845.22319658118</v>
      </c>
      <c r="AF50" s="117">
        <f>AE50-AD50</f>
        <v>0</v>
      </c>
      <c r="AG50" s="107">
        <f>AG129/1.17</f>
        <v>111111.11111111112</v>
      </c>
      <c r="AH50" s="110">
        <f>AH129/1.17</f>
        <v>205128.20512820515</v>
      </c>
      <c r="AI50" s="110">
        <f>AI129/1.17</f>
        <v>205306.50384615385</v>
      </c>
      <c r="AJ50" s="117">
        <f>AI50-AH50</f>
        <v>178.29871794869541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504">AA50+AE50+AI50</f>
        <v>594779.86806837609</v>
      </c>
      <c r="AO50" s="186">
        <f>AN50-AK50</f>
        <v>201617.4749059829</v>
      </c>
      <c r="AP50" s="108">
        <f t="shared" si="283"/>
        <v>184523.45781196578</v>
      </c>
      <c r="AQ50" s="109">
        <f>AN50-AM50</f>
        <v>178.29871794872452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505">T50+AM50</f>
        <v>1217398.6159316241</v>
      </c>
      <c r="AU50" s="120">
        <f t="shared" si="505"/>
        <v>1217576.9146495727</v>
      </c>
      <c r="AV50" s="121">
        <f>AU50-AR50</f>
        <v>328688.02576068381</v>
      </c>
      <c r="AW50" s="108">
        <f t="shared" si="284"/>
        <v>263730.76080341882</v>
      </c>
      <c r="AX50" s="122">
        <f>AU50-AT50</f>
        <v>178.2987179486081</v>
      </c>
      <c r="AY50" s="96">
        <f>AR50/6</f>
        <v>148148.14814814815</v>
      </c>
      <c r="AZ50" s="97">
        <f>AS50/6</f>
        <v>158974.35897435897</v>
      </c>
      <c r="BA50" s="97">
        <f>AU50/6</f>
        <v>202929.48577492879</v>
      </c>
      <c r="BB50" s="123">
        <f>BA50/AY50</f>
        <v>1.3697740289807694</v>
      </c>
      <c r="BC50" s="98">
        <f>BA50-AY50</f>
        <v>54781.337626780645</v>
      </c>
      <c r="BD50" s="98">
        <f>BA50-AZ50</f>
        <v>43955.126800569822</v>
      </c>
      <c r="BE50" s="98">
        <f>AX50/6</f>
        <v>29.716452991434682</v>
      </c>
      <c r="BF50" s="107">
        <f>BF129/1.17</f>
        <v>213675.21367521369</v>
      </c>
      <c r="BG50" s="110">
        <f>BG129/1.17</f>
        <v>213675.21367521369</v>
      </c>
      <c r="BH50" s="110">
        <f>BH129/1.17</f>
        <v>0</v>
      </c>
      <c r="BI50" s="109">
        <f>BH50-BG50</f>
        <v>-213675.21367521369</v>
      </c>
      <c r="BJ50" s="107">
        <f>BJ129/1.17</f>
        <v>119658.11965811967</v>
      </c>
      <c r="BK50" s="110">
        <f>BK129/1.17</f>
        <v>119658.11965811967</v>
      </c>
      <c r="BL50" s="110">
        <f>BL129/1.17</f>
        <v>0</v>
      </c>
      <c r="BM50" s="109">
        <f>BL50-BK50</f>
        <v>-119658.11965811967</v>
      </c>
      <c r="BN50" s="107">
        <f>BN129/1.17</f>
        <v>153846.15384615384</v>
      </c>
      <c r="BO50" s="110">
        <f>BO129/1.17</f>
        <v>153846.15384615384</v>
      </c>
      <c r="BP50" s="110">
        <f>BP129/1.17</f>
        <v>0</v>
      </c>
      <c r="BQ50" s="109">
        <f>BP50-BO50</f>
        <v>-153846.15384615384</v>
      </c>
      <c r="BR50" s="111">
        <f t="shared" ref="BR50:BT53" si="506">BF50+BJ50+BN50</f>
        <v>487179.48717948725</v>
      </c>
      <c r="BS50" s="108">
        <f t="shared" si="506"/>
        <v>487179.48717948725</v>
      </c>
      <c r="BT50" s="114">
        <f t="shared" si="506"/>
        <v>0</v>
      </c>
      <c r="BU50" s="110">
        <f>BT50-BR50</f>
        <v>-487179.48717948725</v>
      </c>
      <c r="BV50" s="109">
        <f>BT50-BS50</f>
        <v>-487179.48717948725</v>
      </c>
      <c r="BW50" s="107">
        <f>BW129/1.17</f>
        <v>153846.15384615384</v>
      </c>
      <c r="BX50" s="110">
        <f>BX129/1.17</f>
        <v>0</v>
      </c>
      <c r="BY50" s="110">
        <f>BY129/1.17</f>
        <v>0</v>
      </c>
      <c r="BZ50" s="117">
        <f>BY50-BX50</f>
        <v>0</v>
      </c>
      <c r="CA50" s="107">
        <f>CA129/1.17</f>
        <v>128205.12820512822</v>
      </c>
      <c r="CB50" s="110">
        <f>CB129/1.17</f>
        <v>0</v>
      </c>
      <c r="CC50" s="110">
        <f>CC129/1.17</f>
        <v>0</v>
      </c>
      <c r="CD50" s="117">
        <f>CC50-CB50</f>
        <v>0</v>
      </c>
      <c r="CE50" s="107">
        <f>CE129/1.17</f>
        <v>136752.13675213675</v>
      </c>
      <c r="CF50" s="110">
        <f>CF129/1.17</f>
        <v>0</v>
      </c>
      <c r="CG50" s="110">
        <f>CG129/1.17</f>
        <v>0</v>
      </c>
      <c r="CH50" s="117">
        <f>CG50-CF50</f>
        <v>0</v>
      </c>
      <c r="CI50" s="111">
        <f t="shared" ref="CI50:CK53" si="507">BW50+CA50+CE50</f>
        <v>418803.41880341881</v>
      </c>
      <c r="CJ50" s="108">
        <f t="shared" si="507"/>
        <v>0</v>
      </c>
      <c r="CK50" s="114">
        <f t="shared" si="507"/>
        <v>0</v>
      </c>
      <c r="CL50" s="186">
        <f>CK50-CI50</f>
        <v>-418803.41880341881</v>
      </c>
      <c r="CM50" s="109">
        <f>CK50-CJ50</f>
        <v>0</v>
      </c>
      <c r="CN50" s="111">
        <f>SUM(BR50,CI50)</f>
        <v>905982.905982906</v>
      </c>
      <c r="CO50" s="124">
        <f t="shared" ref="CO50:CP53" si="508">BS50+CJ50</f>
        <v>487179.48717948725</v>
      </c>
      <c r="CP50" s="120">
        <f t="shared" si="508"/>
        <v>0</v>
      </c>
      <c r="CQ50" s="121">
        <f>CP50-CN50</f>
        <v>-905982.905982906</v>
      </c>
      <c r="CR50" s="122">
        <f>CP50-CO50</f>
        <v>-487179.48717948725</v>
      </c>
      <c r="CS50" s="96">
        <f>CN50/6</f>
        <v>150997.15099715101</v>
      </c>
      <c r="CT50" s="97">
        <f>CP50/6</f>
        <v>0</v>
      </c>
      <c r="CU50" s="123">
        <f>CT50/CS50</f>
        <v>0</v>
      </c>
      <c r="CV50" s="98">
        <f>CT50-CS50</f>
        <v>-150997.15099715101</v>
      </c>
      <c r="CW50" s="98">
        <f>CR50/6</f>
        <v>-81196.581196581203</v>
      </c>
      <c r="CX50" s="107">
        <f>CX129/1.17</f>
        <v>213675.21367521369</v>
      </c>
      <c r="CY50" s="110">
        <f>CY129/1.17</f>
        <v>213675.21367521369</v>
      </c>
      <c r="CZ50" s="110">
        <f>CZ129/1.17</f>
        <v>0</v>
      </c>
      <c r="DA50" s="109">
        <f>CZ50-CY50</f>
        <v>-213675.21367521369</v>
      </c>
      <c r="DB50" s="107">
        <f>DB129/1.17</f>
        <v>119658.11965811967</v>
      </c>
      <c r="DC50" s="110">
        <f>DC129/1.17</f>
        <v>119658.11965811967</v>
      </c>
      <c r="DD50" s="110">
        <f>DD129/1.17</f>
        <v>119658.11965811967</v>
      </c>
      <c r="DE50" s="109">
        <f>DD50-DC50</f>
        <v>0</v>
      </c>
      <c r="DF50" s="107">
        <f>DF129/1.17</f>
        <v>153846.15384615384</v>
      </c>
      <c r="DG50" s="110">
        <f>DG129/1.17</f>
        <v>153846.15384615384</v>
      </c>
      <c r="DH50" s="110">
        <f>DH129/1.17</f>
        <v>153846.15384615384</v>
      </c>
      <c r="DI50" s="109">
        <f>DH50-DG50</f>
        <v>0</v>
      </c>
      <c r="DJ50" s="111">
        <f t="shared" ref="DJ50:DJ53" si="509">CX50+DB50+DF50</f>
        <v>487179.48717948725</v>
      </c>
      <c r="DK50" s="108">
        <f t="shared" ref="DK50:DK53" si="510">CY50+DC50+DG50</f>
        <v>487179.48717948725</v>
      </c>
      <c r="DL50" s="114">
        <f t="shared" ref="DL50:DL53" si="511">CZ50+DD50+DH50</f>
        <v>273504.2735042735</v>
      </c>
      <c r="DM50" s="110">
        <f>DL50-DJ50</f>
        <v>-213675.21367521374</v>
      </c>
      <c r="DN50" s="109">
        <f>DL50-DK50</f>
        <v>-213675.21367521374</v>
      </c>
      <c r="DO50" s="107">
        <f>DO129/1.17</f>
        <v>153846.15384615384</v>
      </c>
      <c r="DP50" s="110">
        <f>DP129/1.17</f>
        <v>0</v>
      </c>
      <c r="DQ50" s="110">
        <f>DQ129/1.17</f>
        <v>0</v>
      </c>
      <c r="DR50" s="117">
        <f>DQ50-DP50</f>
        <v>0</v>
      </c>
      <c r="DS50" s="107">
        <f>DS129/1.17</f>
        <v>128205.12820512822</v>
      </c>
      <c r="DT50" s="110">
        <f>DT129/1.17</f>
        <v>0</v>
      </c>
      <c r="DU50" s="110">
        <f>DU129/1.17</f>
        <v>0</v>
      </c>
      <c r="DV50" s="117">
        <f>DU50-DT50</f>
        <v>0</v>
      </c>
      <c r="DW50" s="107">
        <f>DW129/1.17</f>
        <v>136752.13675213675</v>
      </c>
      <c r="DX50" s="110">
        <f>DX129/1.17</f>
        <v>0</v>
      </c>
      <c r="DY50" s="110">
        <f>DY129/1.17</f>
        <v>0</v>
      </c>
      <c r="DZ50" s="117">
        <f>DY50-DX50</f>
        <v>0</v>
      </c>
      <c r="EA50" s="111">
        <f t="shared" ref="EA50:EA53" si="512">DO50+DS50+DW50</f>
        <v>418803.41880341881</v>
      </c>
      <c r="EB50" s="108">
        <f t="shared" ref="EB50:EB53" si="513">DP50+DT50+DX50</f>
        <v>0</v>
      </c>
      <c r="EC50" s="114">
        <f t="shared" ref="EC50:EC53" si="514">DQ50+DU50+DY50</f>
        <v>0</v>
      </c>
      <c r="ED50" s="186">
        <f>EC50-EA50</f>
        <v>-418803.41880341881</v>
      </c>
      <c r="EE50" s="109">
        <f>EC50-EB50</f>
        <v>0</v>
      </c>
      <c r="EF50" s="111">
        <f>SUM(DJ50,EA50)</f>
        <v>905982.905982906</v>
      </c>
      <c r="EG50" s="124">
        <f t="shared" ref="EG50:EG53" si="515">DK50+EB50</f>
        <v>487179.48717948725</v>
      </c>
      <c r="EH50" s="120">
        <f t="shared" ref="EH50:EH53" si="516">DL50+EC50</f>
        <v>273504.2735042735</v>
      </c>
      <c r="EI50" s="121">
        <f>EH50-EF50</f>
        <v>-632478.6324786325</v>
      </c>
      <c r="EJ50" s="122">
        <f>EH50-EG50</f>
        <v>-213675.21367521374</v>
      </c>
      <c r="EK50" s="96">
        <f>EF50/6</f>
        <v>150997.15099715101</v>
      </c>
      <c r="EL50" s="97">
        <f>EH50/6</f>
        <v>45584.045584045583</v>
      </c>
      <c r="EM50" s="123">
        <f>EL50/EK50</f>
        <v>0.30188679245283018</v>
      </c>
      <c r="EN50" s="98">
        <f>EL50-EK50</f>
        <v>-105413.10541310543</v>
      </c>
      <c r="EO50" s="98">
        <f>EJ50/6</f>
        <v>-35612.535612535627</v>
      </c>
      <c r="EP50" s="931"/>
    </row>
    <row r="51" spans="1:146" ht="20.100000000000001" customHeight="1">
      <c r="A51" s="125"/>
      <c r="B51" s="125"/>
      <c r="C51" s="281"/>
      <c r="D51" s="832" t="s">
        <v>34</v>
      </c>
      <c r="E51" s="482"/>
      <c r="F51" s="72">
        <f>F132/1.17</f>
        <v>38105.128205128211</v>
      </c>
      <c r="G51" s="47">
        <f>G132/1.17</f>
        <v>54233.472623931622</v>
      </c>
      <c r="H51" s="47">
        <f>H132/1.17</f>
        <v>54233.472623931622</v>
      </c>
      <c r="I51" s="191">
        <f>H51-G51</f>
        <v>0</v>
      </c>
      <c r="J51" s="72">
        <f>J132/1.17</f>
        <v>38105.128205128211</v>
      </c>
      <c r="K51" s="47">
        <f>K132/1.17</f>
        <v>40258.974358974359</v>
      </c>
      <c r="L51" s="47">
        <f>L132/1.17</f>
        <v>40258.974358974359</v>
      </c>
      <c r="M51" s="191">
        <f>L51-K51</f>
        <v>0</v>
      </c>
      <c r="N51" s="72">
        <f>N132/1.17</f>
        <v>38105.128205128211</v>
      </c>
      <c r="O51" s="47">
        <f>O132/1.17</f>
        <v>48672.649572649578</v>
      </c>
      <c r="P51" s="47">
        <f>P132/1.17</f>
        <v>48672.649572649578</v>
      </c>
      <c r="Q51" s="191">
        <f>P51-O51</f>
        <v>0</v>
      </c>
      <c r="R51" s="147">
        <f>F51+J51+N51</f>
        <v>114315.38461538462</v>
      </c>
      <c r="S51" s="208">
        <f>S132/1.17</f>
        <v>114315.38461538462</v>
      </c>
      <c r="T51" s="208">
        <f>H51+K51+O51</f>
        <v>143165.09655555556</v>
      </c>
      <c r="U51" s="192">
        <f t="shared" si="503"/>
        <v>143165.09655555556</v>
      </c>
      <c r="V51" s="47">
        <f>U51-R51</f>
        <v>28849.711940170935</v>
      </c>
      <c r="W51" s="141">
        <f t="shared" si="279"/>
        <v>28849.711940170935</v>
      </c>
      <c r="X51" s="191">
        <f>U51-T51</f>
        <v>0</v>
      </c>
      <c r="Y51" s="72">
        <f>Y132/1.17</f>
        <v>38105.128205128211</v>
      </c>
      <c r="Z51" s="47">
        <f>Z132/1.17</f>
        <v>44897.198290598295</v>
      </c>
      <c r="AA51" s="47">
        <f>AA132/1.17</f>
        <v>44897.198290598295</v>
      </c>
      <c r="AB51" s="191">
        <f>AA51-Z51</f>
        <v>0</v>
      </c>
      <c r="AC51" s="72">
        <f>AC132/1.17</f>
        <v>38105.128205128211</v>
      </c>
      <c r="AD51" s="47">
        <f>AD132/1.17</f>
        <v>52729.217140000008</v>
      </c>
      <c r="AE51" s="47">
        <f>AE132/1.17</f>
        <v>52729.217140000008</v>
      </c>
      <c r="AF51" s="142">
        <f>AE51-AD51</f>
        <v>0</v>
      </c>
      <c r="AG51" s="72">
        <f>AG132/1.17</f>
        <v>38105.128205128211</v>
      </c>
      <c r="AH51" s="47">
        <f>AH132/1.17</f>
        <v>55555.555555555562</v>
      </c>
      <c r="AI51" s="47">
        <f>AI132/1.17</f>
        <v>49536.925660000008</v>
      </c>
      <c r="AJ51" s="142">
        <f>AI51-AH51</f>
        <v>-6018.629895555554</v>
      </c>
      <c r="AK51" s="147">
        <f>Y51+AC51+AG51</f>
        <v>114315.38461538462</v>
      </c>
      <c r="AL51" s="265">
        <f>AL132/1.17</f>
        <v>114315.38461538462</v>
      </c>
      <c r="AM51" s="208">
        <f t="shared" si="504"/>
        <v>153181.97098615387</v>
      </c>
      <c r="AN51" s="192">
        <f t="shared" si="504"/>
        <v>147163.34109059832</v>
      </c>
      <c r="AO51" s="146">
        <f>AN51-AK51</f>
        <v>32847.956475213694</v>
      </c>
      <c r="AP51" s="141">
        <f t="shared" si="283"/>
        <v>32847.956475213694</v>
      </c>
      <c r="AQ51" s="191">
        <f>AN51-AM51</f>
        <v>-6018.629895555554</v>
      </c>
      <c r="AR51" s="147">
        <f>SUM(R51,AK51)</f>
        <v>228630.76923076925</v>
      </c>
      <c r="AS51" s="49">
        <f>AS132/1.17</f>
        <v>228630.76923076925</v>
      </c>
      <c r="AT51" s="148">
        <f t="shared" si="505"/>
        <v>296347.0675417094</v>
      </c>
      <c r="AU51" s="272">
        <f t="shared" si="505"/>
        <v>290328.43764615385</v>
      </c>
      <c r="AV51" s="149">
        <f>AU51-AR51</f>
        <v>61697.6684153846</v>
      </c>
      <c r="AW51" s="141">
        <f t="shared" si="284"/>
        <v>61697.6684153846</v>
      </c>
      <c r="AX51" s="150">
        <f>AU51-AT51</f>
        <v>-6018.629895555554</v>
      </c>
      <c r="AY51" s="137"/>
      <c r="AZ51" s="138"/>
      <c r="BA51" s="138"/>
      <c r="BF51" s="72">
        <f>BF132/1.17</f>
        <v>47961.538461538461</v>
      </c>
      <c r="BG51" s="47">
        <f>BG132/1.17</f>
        <v>47863.247863247867</v>
      </c>
      <c r="BH51" s="47">
        <f>BH132/1.17</f>
        <v>0</v>
      </c>
      <c r="BI51" s="191">
        <f>BH51-BG51</f>
        <v>-47863.247863247867</v>
      </c>
      <c r="BJ51" s="72">
        <f>BJ132/1.17</f>
        <v>47961.538461538461</v>
      </c>
      <c r="BK51" s="47">
        <f>BK132/1.17</f>
        <v>46581.196581196586</v>
      </c>
      <c r="BL51" s="47">
        <f>BL132/1.17</f>
        <v>0</v>
      </c>
      <c r="BM51" s="191">
        <f>BL51-BK51</f>
        <v>-46581.196581196586</v>
      </c>
      <c r="BN51" s="72">
        <f>BN132/1.17</f>
        <v>47961.538461538461</v>
      </c>
      <c r="BO51" s="47">
        <f>BO132/1.17</f>
        <v>49572.649572649578</v>
      </c>
      <c r="BP51" s="47">
        <f>BP132/1.17</f>
        <v>0</v>
      </c>
      <c r="BQ51" s="191">
        <f>BP51-BO51</f>
        <v>-49572.649572649578</v>
      </c>
      <c r="BR51" s="147">
        <f t="shared" si="506"/>
        <v>143884.61538461538</v>
      </c>
      <c r="BS51" s="267">
        <f t="shared" si="506"/>
        <v>144017.09401709403</v>
      </c>
      <c r="BT51" s="192">
        <f t="shared" si="506"/>
        <v>0</v>
      </c>
      <c r="BU51" s="47">
        <f>BT51-BR51</f>
        <v>-143884.61538461538</v>
      </c>
      <c r="BV51" s="191">
        <f>BT51-BS51</f>
        <v>-144017.09401709403</v>
      </c>
      <c r="BW51" s="72">
        <f>BW132/1.17</f>
        <v>48141.025641025641</v>
      </c>
      <c r="BX51" s="47">
        <f>BX132/1.17</f>
        <v>0</v>
      </c>
      <c r="BY51" s="47">
        <f>BY132/1.17</f>
        <v>0</v>
      </c>
      <c r="BZ51" s="142">
        <f>BY51-BX51</f>
        <v>0</v>
      </c>
      <c r="CA51" s="72">
        <f>CA132/1.17</f>
        <v>48141.025641025641</v>
      </c>
      <c r="CB51" s="47">
        <f>CB132/1.17</f>
        <v>0</v>
      </c>
      <c r="CC51" s="47">
        <f>CC132/1.17</f>
        <v>0</v>
      </c>
      <c r="CD51" s="142">
        <f>CC51-CB51</f>
        <v>0</v>
      </c>
      <c r="CE51" s="72">
        <f>CE132/1.17</f>
        <v>48141.025641025641</v>
      </c>
      <c r="CF51" s="47">
        <f>CF132/1.17</f>
        <v>0</v>
      </c>
      <c r="CG51" s="47">
        <f>CG132/1.17</f>
        <v>0</v>
      </c>
      <c r="CH51" s="142">
        <f>CG51-CF51</f>
        <v>0</v>
      </c>
      <c r="CI51" s="147">
        <f t="shared" si="507"/>
        <v>144423.07692307694</v>
      </c>
      <c r="CJ51" s="267">
        <f t="shared" si="507"/>
        <v>0</v>
      </c>
      <c r="CK51" s="192">
        <f t="shared" si="507"/>
        <v>0</v>
      </c>
      <c r="CL51" s="146">
        <f>CK51-CI51</f>
        <v>-144423.07692307694</v>
      </c>
      <c r="CM51" s="191">
        <f>CK51-CJ51</f>
        <v>0</v>
      </c>
      <c r="CN51" s="147">
        <f>SUM(BR51,CI51)</f>
        <v>288307.69230769231</v>
      </c>
      <c r="CO51" s="152">
        <f t="shared" si="508"/>
        <v>144017.09401709403</v>
      </c>
      <c r="CP51" s="272">
        <f t="shared" si="508"/>
        <v>0</v>
      </c>
      <c r="CQ51" s="149">
        <f>CP51-CN51</f>
        <v>-288307.69230769231</v>
      </c>
      <c r="CR51" s="150">
        <f>CP51-CO51</f>
        <v>-144017.09401709403</v>
      </c>
      <c r="CS51" s="137"/>
      <c r="CT51" s="138"/>
      <c r="CX51" s="72">
        <f>CX132/1.17</f>
        <v>47961.538461538461</v>
      </c>
      <c r="CY51" s="47">
        <f>CY132/1.17</f>
        <v>47863.247863247867</v>
      </c>
      <c r="CZ51" s="47">
        <f>CZ132/1.17</f>
        <v>0</v>
      </c>
      <c r="DA51" s="191">
        <f>CZ51-CY51</f>
        <v>-47863.247863247867</v>
      </c>
      <c r="DB51" s="72">
        <f>DB132/1.17</f>
        <v>47961.538461538461</v>
      </c>
      <c r="DC51" s="47">
        <f>DC132/1.17</f>
        <v>46581.196581196586</v>
      </c>
      <c r="DD51" s="47">
        <f>DD132/1.17</f>
        <v>46581.196581196586</v>
      </c>
      <c r="DE51" s="191">
        <f>DD51-DC51</f>
        <v>0</v>
      </c>
      <c r="DF51" s="72">
        <f>DF132/1.17</f>
        <v>47961.538461538461</v>
      </c>
      <c r="DG51" s="47">
        <f>DG132/1.17</f>
        <v>49572.649572649578</v>
      </c>
      <c r="DH51" s="47">
        <f>DH132/1.17</f>
        <v>49572.649572649578</v>
      </c>
      <c r="DI51" s="191">
        <f>DH51-DG51</f>
        <v>0</v>
      </c>
      <c r="DJ51" s="147">
        <f t="shared" si="509"/>
        <v>143884.61538461538</v>
      </c>
      <c r="DK51" s="267">
        <f t="shared" si="510"/>
        <v>144017.09401709403</v>
      </c>
      <c r="DL51" s="192">
        <f t="shared" si="511"/>
        <v>96153.846153846156</v>
      </c>
      <c r="DM51" s="47">
        <f>DL51-DJ51</f>
        <v>-47730.76923076922</v>
      </c>
      <c r="DN51" s="191">
        <f>DL51-DK51</f>
        <v>-47863.247863247874</v>
      </c>
      <c r="DO51" s="72">
        <f>DO132/1.17</f>
        <v>48141.025641025641</v>
      </c>
      <c r="DP51" s="47">
        <f>DP132/1.17</f>
        <v>0</v>
      </c>
      <c r="DQ51" s="47">
        <f>DQ132/1.17</f>
        <v>0</v>
      </c>
      <c r="DR51" s="142">
        <f>DQ51-DP51</f>
        <v>0</v>
      </c>
      <c r="DS51" s="72">
        <f>DS132/1.17</f>
        <v>48141.025641025641</v>
      </c>
      <c r="DT51" s="47">
        <f>DT132/1.17</f>
        <v>0</v>
      </c>
      <c r="DU51" s="47">
        <f>DU132/1.17</f>
        <v>0</v>
      </c>
      <c r="DV51" s="142">
        <f>DU51-DT51</f>
        <v>0</v>
      </c>
      <c r="DW51" s="72">
        <f>DW132/1.17</f>
        <v>48141.025641025641</v>
      </c>
      <c r="DX51" s="47">
        <f>DX132/1.17</f>
        <v>0</v>
      </c>
      <c r="DY51" s="47">
        <f>DY132/1.17</f>
        <v>0</v>
      </c>
      <c r="DZ51" s="142">
        <f>DY51-DX51</f>
        <v>0</v>
      </c>
      <c r="EA51" s="147">
        <f t="shared" si="512"/>
        <v>144423.07692307694</v>
      </c>
      <c r="EB51" s="267">
        <f t="shared" si="513"/>
        <v>0</v>
      </c>
      <c r="EC51" s="192">
        <f t="shared" si="514"/>
        <v>0</v>
      </c>
      <c r="ED51" s="146">
        <f>EC51-EA51</f>
        <v>-144423.07692307694</v>
      </c>
      <c r="EE51" s="191">
        <f>EC51-EB51</f>
        <v>0</v>
      </c>
      <c r="EF51" s="147">
        <f>SUM(DJ51,EA51)</f>
        <v>288307.69230769231</v>
      </c>
      <c r="EG51" s="152">
        <f t="shared" si="515"/>
        <v>144017.09401709403</v>
      </c>
      <c r="EH51" s="272">
        <f t="shared" si="516"/>
        <v>96153.846153846156</v>
      </c>
      <c r="EI51" s="149">
        <f>EH51-EF51</f>
        <v>-192153.84615384616</v>
      </c>
      <c r="EJ51" s="150">
        <f>EH51-EG51</f>
        <v>-47863.247863247874</v>
      </c>
      <c r="EK51" s="137"/>
      <c r="EL51" s="138"/>
      <c r="EP51" s="42"/>
    </row>
    <row r="52" spans="1:146" ht="20.100000000000001" customHeight="1">
      <c r="A52" s="125"/>
      <c r="B52" s="125"/>
      <c r="C52" s="281"/>
      <c r="D52" s="262" t="s">
        <v>33</v>
      </c>
      <c r="E52" s="263"/>
      <c r="F52" s="72">
        <f t="shared" ref="F52" si="517">F135/1.17</f>
        <v>44017.094017094023</v>
      </c>
      <c r="G52" s="760">
        <v>68305.157999999996</v>
      </c>
      <c r="H52" s="749">
        <v>68305.157999999996</v>
      </c>
      <c r="I52" s="191">
        <f>H52-G52</f>
        <v>0</v>
      </c>
      <c r="J52" s="72">
        <f t="shared" ref="J52:L52" si="518">J135/1.17</f>
        <v>44017.094017094023</v>
      </c>
      <c r="K52" s="47">
        <f t="shared" ref="K52" si="519">K135/1.17</f>
        <v>61919.658119658125</v>
      </c>
      <c r="L52" s="47">
        <f t="shared" si="518"/>
        <v>61919.658119658125</v>
      </c>
      <c r="M52" s="191">
        <f>L52-K52</f>
        <v>0</v>
      </c>
      <c r="N52" s="72">
        <f t="shared" ref="N52" si="520"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 t="shared" si="503"/>
        <v>184947.89304273506</v>
      </c>
      <c r="V52" s="129">
        <f>U52-R52</f>
        <v>52896.610991452995</v>
      </c>
      <c r="W52" s="128">
        <f t="shared" si="279"/>
        <v>-16993.132598290598</v>
      </c>
      <c r="X52" s="48">
        <f>U52-T52</f>
        <v>0</v>
      </c>
      <c r="Y52" s="72">
        <f t="shared" ref="Y52" si="521">Y135/1.17</f>
        <v>63105.128205128211</v>
      </c>
      <c r="Z52" s="760">
        <v>54620.042000000001</v>
      </c>
      <c r="AA52" s="760">
        <v>54620.042000000001</v>
      </c>
      <c r="AB52" s="191">
        <f>AA52-Z52</f>
        <v>0</v>
      </c>
      <c r="AC52" s="72">
        <f t="shared" ref="AC52:AE52" si="522">AC135/1.17</f>
        <v>63105.128205128211</v>
      </c>
      <c r="AD52" s="47">
        <f t="shared" ref="AD52" si="523">AD135/1.17</f>
        <v>68814.830820000003</v>
      </c>
      <c r="AE52" s="47">
        <f t="shared" si="522"/>
        <v>68814.830820000003</v>
      </c>
      <c r="AF52" s="142">
        <f>AE52-AD52</f>
        <v>0</v>
      </c>
      <c r="AG52" s="72">
        <f t="shared" ref="AG52" si="524">AG135/1.17</f>
        <v>63105.128205128211</v>
      </c>
      <c r="AH52" s="47">
        <f t="shared" ref="AH52" si="525">AH135/1.17</f>
        <v>72649.572649572656</v>
      </c>
      <c r="AI52" s="760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504"/>
        <v>196084.44546957267</v>
      </c>
      <c r="AN52" s="133">
        <f t="shared" si="504"/>
        <v>192481.74382</v>
      </c>
      <c r="AO52" s="134">
        <f>AN52-AK52</f>
        <v>3166.359204615379</v>
      </c>
      <c r="AP52" s="128">
        <f t="shared" si="283"/>
        <v>-9459.2818210256519</v>
      </c>
      <c r="AQ52" s="48">
        <f>AN52-AM52</f>
        <v>-3602.7016495726712</v>
      </c>
      <c r="AR52" s="282">
        <f>SUM(R52,AK52)</f>
        <v>321366.66666666669</v>
      </c>
      <c r="AS52" s="49">
        <f>AS135/1.17</f>
        <v>403882.05128205131</v>
      </c>
      <c r="AT52" s="283">
        <f t="shared" si="505"/>
        <v>381032.33851230773</v>
      </c>
      <c r="AU52" s="283">
        <f t="shared" si="505"/>
        <v>377429.63686273503</v>
      </c>
      <c r="AV52" s="284">
        <f>AU52-AR52</f>
        <v>56062.970196068345</v>
      </c>
      <c r="AW52" s="128">
        <f t="shared" si="284"/>
        <v>-26452.414419316279</v>
      </c>
      <c r="AX52" s="285">
        <f>AU52-AT52</f>
        <v>-3602.7016495727003</v>
      </c>
      <c r="AY52" s="137"/>
      <c r="AZ52" s="138"/>
      <c r="BA52" s="138"/>
      <c r="BF52" s="72">
        <f t="shared" ref="BF52:BH52" si="526">BF135/1.17</f>
        <v>83076.923076923078</v>
      </c>
      <c r="BG52" s="47">
        <f t="shared" si="526"/>
        <v>74358.974358974359</v>
      </c>
      <c r="BH52" s="47">
        <f t="shared" si="526"/>
        <v>0</v>
      </c>
      <c r="BI52" s="191">
        <f>BH52-BG52</f>
        <v>-74358.974358974359</v>
      </c>
      <c r="BJ52" s="72">
        <f t="shared" ref="BJ52:BL52" si="527">BJ135/1.17</f>
        <v>83076.923076923078</v>
      </c>
      <c r="BK52" s="47">
        <f t="shared" si="527"/>
        <v>87606.837606837609</v>
      </c>
      <c r="BL52" s="47">
        <f t="shared" si="527"/>
        <v>0</v>
      </c>
      <c r="BM52" s="191">
        <f>BL52-BK52</f>
        <v>-87606.837606837609</v>
      </c>
      <c r="BN52" s="72">
        <f t="shared" ref="BN52:BP52" si="528">BN135/1.17</f>
        <v>83076.923076923078</v>
      </c>
      <c r="BO52" s="47">
        <f t="shared" si="528"/>
        <v>87264.957264957266</v>
      </c>
      <c r="BP52" s="47">
        <f t="shared" si="528"/>
        <v>0</v>
      </c>
      <c r="BQ52" s="191">
        <f>BP52-BO52</f>
        <v>-87264.957264957266</v>
      </c>
      <c r="BR52" s="135">
        <f t="shared" si="506"/>
        <v>249230.76923076925</v>
      </c>
      <c r="BS52" s="267">
        <f t="shared" si="506"/>
        <v>249230.76923076925</v>
      </c>
      <c r="BT52" s="133">
        <f t="shared" si="506"/>
        <v>0</v>
      </c>
      <c r="BU52" s="129">
        <f>BT52-BR52</f>
        <v>-249230.76923076925</v>
      </c>
      <c r="BV52" s="48">
        <f>BT52-BS52</f>
        <v>-249230.76923076925</v>
      </c>
      <c r="BW52" s="72">
        <f t="shared" ref="BW52:BY52" si="529">BW135/1.17</f>
        <v>90598.290598290609</v>
      </c>
      <c r="BX52" s="47">
        <f t="shared" si="529"/>
        <v>0</v>
      </c>
      <c r="BY52" s="47">
        <f t="shared" si="529"/>
        <v>0</v>
      </c>
      <c r="BZ52" s="142">
        <f>BY52-BX52</f>
        <v>0</v>
      </c>
      <c r="CA52" s="72">
        <f t="shared" ref="CA52:CC52" si="530">CA135/1.17</f>
        <v>90598.290598290609</v>
      </c>
      <c r="CB52" s="47">
        <f t="shared" si="530"/>
        <v>0</v>
      </c>
      <c r="CC52" s="47">
        <f t="shared" si="530"/>
        <v>0</v>
      </c>
      <c r="CD52" s="142">
        <f>CC52-CB52</f>
        <v>0</v>
      </c>
      <c r="CE52" s="72">
        <f t="shared" ref="CE52:CG52" si="531">CE135/1.17</f>
        <v>90598.290598290609</v>
      </c>
      <c r="CF52" s="47">
        <f t="shared" si="531"/>
        <v>0</v>
      </c>
      <c r="CG52" s="47">
        <f t="shared" si="531"/>
        <v>0</v>
      </c>
      <c r="CH52" s="142">
        <f>CG52-CF52</f>
        <v>0</v>
      </c>
      <c r="CI52" s="135">
        <f t="shared" si="507"/>
        <v>271794.87179487181</v>
      </c>
      <c r="CJ52" s="267">
        <f t="shared" si="507"/>
        <v>0</v>
      </c>
      <c r="CK52" s="133">
        <f t="shared" si="507"/>
        <v>0</v>
      </c>
      <c r="CL52" s="134">
        <f>CK52-CI52</f>
        <v>-271794.87179487181</v>
      </c>
      <c r="CM52" s="48">
        <f>CK52-CJ52</f>
        <v>0</v>
      </c>
      <c r="CN52" s="282">
        <f>SUM(BR52,CI52)</f>
        <v>521025.64102564106</v>
      </c>
      <c r="CO52" s="286">
        <f t="shared" si="508"/>
        <v>249230.76923076925</v>
      </c>
      <c r="CP52" s="283">
        <f t="shared" si="508"/>
        <v>0</v>
      </c>
      <c r="CQ52" s="284">
        <f>CP52-CN52</f>
        <v>-521025.64102564106</v>
      </c>
      <c r="CR52" s="285">
        <f>CP52-CO52</f>
        <v>-249230.76923076925</v>
      </c>
      <c r="CS52" s="137"/>
      <c r="CT52" s="138"/>
      <c r="CX52" s="72">
        <f t="shared" ref="CX52:CZ52" si="532">CX135/1.17</f>
        <v>83076.923076923078</v>
      </c>
      <c r="CY52" s="47">
        <f t="shared" si="532"/>
        <v>74358.974358974359</v>
      </c>
      <c r="CZ52" s="47">
        <f t="shared" si="532"/>
        <v>0</v>
      </c>
      <c r="DA52" s="191">
        <f>CZ52-CY52</f>
        <v>-74358.974358974359</v>
      </c>
      <c r="DB52" s="72">
        <f t="shared" ref="DB52:DD52" si="533">DB135/1.17</f>
        <v>83076.923076923078</v>
      </c>
      <c r="DC52" s="47">
        <f t="shared" si="533"/>
        <v>87606.837606837609</v>
      </c>
      <c r="DD52" s="47">
        <f t="shared" si="533"/>
        <v>87606.837606837609</v>
      </c>
      <c r="DE52" s="191">
        <f>DD52-DC52</f>
        <v>0</v>
      </c>
      <c r="DF52" s="72">
        <f t="shared" ref="DF52:DH52" si="534">DF135/1.17</f>
        <v>83076.923076923078</v>
      </c>
      <c r="DG52" s="47">
        <f t="shared" si="534"/>
        <v>87264.957264957266</v>
      </c>
      <c r="DH52" s="47">
        <f t="shared" si="534"/>
        <v>87264.957264957266</v>
      </c>
      <c r="DI52" s="191">
        <f>DH52-DG52</f>
        <v>0</v>
      </c>
      <c r="DJ52" s="135">
        <f t="shared" si="509"/>
        <v>249230.76923076925</v>
      </c>
      <c r="DK52" s="267">
        <f t="shared" si="510"/>
        <v>249230.76923076925</v>
      </c>
      <c r="DL52" s="133">
        <f t="shared" si="511"/>
        <v>174871.79487179487</v>
      </c>
      <c r="DM52" s="129">
        <f>DL52-DJ52</f>
        <v>-74358.974358974374</v>
      </c>
      <c r="DN52" s="48">
        <f>DL52-DK52</f>
        <v>-74358.974358974374</v>
      </c>
      <c r="DO52" s="72">
        <f t="shared" ref="DO52:DQ52" si="535">DO135/1.17</f>
        <v>90598.290598290609</v>
      </c>
      <c r="DP52" s="47">
        <f t="shared" si="535"/>
        <v>0</v>
      </c>
      <c r="DQ52" s="47">
        <f t="shared" si="535"/>
        <v>0</v>
      </c>
      <c r="DR52" s="142">
        <f>DQ52-DP52</f>
        <v>0</v>
      </c>
      <c r="DS52" s="72">
        <f t="shared" ref="DS52:DU52" si="536">DS135/1.17</f>
        <v>90598.290598290609</v>
      </c>
      <c r="DT52" s="47">
        <f t="shared" si="536"/>
        <v>0</v>
      </c>
      <c r="DU52" s="47">
        <f t="shared" si="536"/>
        <v>0</v>
      </c>
      <c r="DV52" s="142">
        <f>DU52-DT52</f>
        <v>0</v>
      </c>
      <c r="DW52" s="72">
        <f t="shared" ref="DW52:DY52" si="537">DW135/1.17</f>
        <v>90598.290598290609</v>
      </c>
      <c r="DX52" s="47">
        <f t="shared" si="537"/>
        <v>0</v>
      </c>
      <c r="DY52" s="47">
        <f t="shared" si="537"/>
        <v>0</v>
      </c>
      <c r="DZ52" s="142">
        <f>DY52-DX52</f>
        <v>0</v>
      </c>
      <c r="EA52" s="135">
        <f t="shared" si="512"/>
        <v>271794.87179487181</v>
      </c>
      <c r="EB52" s="267">
        <f t="shared" si="513"/>
        <v>0</v>
      </c>
      <c r="EC52" s="133">
        <f t="shared" si="514"/>
        <v>0</v>
      </c>
      <c r="ED52" s="134">
        <f>EC52-EA52</f>
        <v>-271794.87179487181</v>
      </c>
      <c r="EE52" s="48">
        <f>EC52-EB52</f>
        <v>0</v>
      </c>
      <c r="EF52" s="282">
        <f>SUM(DJ52,EA52)</f>
        <v>521025.64102564106</v>
      </c>
      <c r="EG52" s="286">
        <f t="shared" si="515"/>
        <v>249230.76923076925</v>
      </c>
      <c r="EH52" s="283">
        <f t="shared" si="516"/>
        <v>174871.79487179487</v>
      </c>
      <c r="EI52" s="284">
        <f>EH52-EF52</f>
        <v>-346153.84615384619</v>
      </c>
      <c r="EJ52" s="285">
        <f>EH52-EG52</f>
        <v>-74358.974358974374</v>
      </c>
      <c r="EK52" s="137"/>
      <c r="EL52" s="138"/>
      <c r="EP52" s="42"/>
    </row>
    <row r="53" spans="1:146" ht="20.100000000000001" customHeight="1">
      <c r="A53" s="125"/>
      <c r="B53" s="125"/>
      <c r="C53" s="190"/>
      <c r="D53" s="910"/>
      <c r="E53" s="901" t="s">
        <v>161</v>
      </c>
      <c r="F53" s="72">
        <f>F137/1.17</f>
        <v>0</v>
      </c>
      <c r="G53" s="47">
        <f t="shared" ref="G53" si="538"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 t="shared" ref="K53" si="539"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 t="shared" ref="O53" si="540"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 t="shared" si="503"/>
        <v>0</v>
      </c>
      <c r="V53" s="129">
        <f>U53-R53</f>
        <v>0</v>
      </c>
      <c r="W53" s="128">
        <f t="shared" si="279"/>
        <v>0</v>
      </c>
      <c r="X53" s="48">
        <f>U53-T53</f>
        <v>0</v>
      </c>
      <c r="Y53" s="72">
        <f>Y137/1.17</f>
        <v>0</v>
      </c>
      <c r="Z53" s="47">
        <f t="shared" ref="Z53" si="541"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 t="shared" ref="AD53" si="542"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 t="shared" ref="AH53" si="543"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504"/>
        <v>0</v>
      </c>
      <c r="AN53" s="133">
        <f t="shared" si="504"/>
        <v>0</v>
      </c>
      <c r="AO53" s="134">
        <f>AN53-AK53</f>
        <v>0</v>
      </c>
      <c r="AP53" s="128">
        <f t="shared" si="28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505"/>
        <v>0</v>
      </c>
      <c r="AU53" s="283">
        <f t="shared" si="505"/>
        <v>0</v>
      </c>
      <c r="AV53" s="284">
        <f>AU53-AR53</f>
        <v>0</v>
      </c>
      <c r="AW53" s="128">
        <f t="shared" si="28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0</v>
      </c>
      <c r="BL53" s="47">
        <f>BL137/1.17</f>
        <v>0</v>
      </c>
      <c r="BM53" s="191">
        <f>BL53-BK53</f>
        <v>0</v>
      </c>
      <c r="BN53" s="72">
        <f>BN137/1.17</f>
        <v>0</v>
      </c>
      <c r="BO53" s="47">
        <f>BO137/1.17</f>
        <v>0</v>
      </c>
      <c r="BP53" s="47">
        <f>BP137/1.17</f>
        <v>0</v>
      </c>
      <c r="BQ53" s="191">
        <f>BP53-BO53</f>
        <v>0</v>
      </c>
      <c r="BR53" s="135">
        <f t="shared" si="506"/>
        <v>0</v>
      </c>
      <c r="BS53" s="267">
        <f t="shared" si="506"/>
        <v>0</v>
      </c>
      <c r="BT53" s="133">
        <f t="shared" si="506"/>
        <v>0</v>
      </c>
      <c r="BU53" s="129">
        <f>BT53-BR53</f>
        <v>0</v>
      </c>
      <c r="BV53" s="48">
        <f>BT53-BS53</f>
        <v>0</v>
      </c>
      <c r="BW53" s="72">
        <f>BW137/1.17</f>
        <v>0</v>
      </c>
      <c r="BX53" s="47">
        <f>BX137/1.17</f>
        <v>0</v>
      </c>
      <c r="BY53" s="47">
        <f>BY137/1.17</f>
        <v>0</v>
      </c>
      <c r="BZ53" s="142">
        <f>BY53-BX53</f>
        <v>0</v>
      </c>
      <c r="CA53" s="72">
        <f>CA137/1.17</f>
        <v>0</v>
      </c>
      <c r="CB53" s="47">
        <f>CB137/1.17</f>
        <v>0</v>
      </c>
      <c r="CC53" s="47">
        <f>CC137/1.17</f>
        <v>0</v>
      </c>
      <c r="CD53" s="142">
        <f>CC53-CB53</f>
        <v>0</v>
      </c>
      <c r="CE53" s="72">
        <f>CE137/1.17</f>
        <v>0</v>
      </c>
      <c r="CF53" s="47">
        <f>CF137/1.17</f>
        <v>0</v>
      </c>
      <c r="CG53" s="47">
        <f>CG137/1.17</f>
        <v>0</v>
      </c>
      <c r="CH53" s="142">
        <f>CG53-CF53</f>
        <v>0</v>
      </c>
      <c r="CI53" s="135">
        <f t="shared" si="507"/>
        <v>0</v>
      </c>
      <c r="CJ53" s="267">
        <f t="shared" si="507"/>
        <v>0</v>
      </c>
      <c r="CK53" s="133">
        <f t="shared" si="507"/>
        <v>0</v>
      </c>
      <c r="CL53" s="134">
        <f>CK53-CI53</f>
        <v>0</v>
      </c>
      <c r="CM53" s="48">
        <f>CK53-CJ53</f>
        <v>0</v>
      </c>
      <c r="CN53" s="282">
        <f>SUM(BR53,CI53)</f>
        <v>0</v>
      </c>
      <c r="CO53" s="286">
        <f t="shared" si="508"/>
        <v>0</v>
      </c>
      <c r="CP53" s="283">
        <f t="shared" si="508"/>
        <v>0</v>
      </c>
      <c r="CQ53" s="284">
        <f>CP53-CN53</f>
        <v>0</v>
      </c>
      <c r="CR53" s="285">
        <f>CP53-CO53</f>
        <v>0</v>
      </c>
      <c r="CS53" s="137"/>
      <c r="CT53" s="138"/>
      <c r="CX53" s="72">
        <f>CX137/1.17</f>
        <v>0</v>
      </c>
      <c r="CY53" s="47">
        <f>CY137/1.17</f>
        <v>0</v>
      </c>
      <c r="CZ53" s="47">
        <f>CZ137/1.17</f>
        <v>0</v>
      </c>
      <c r="DA53" s="191">
        <f>CZ53-CY53</f>
        <v>0</v>
      </c>
      <c r="DB53" s="72">
        <f>DB137/1.17</f>
        <v>0</v>
      </c>
      <c r="DC53" s="47">
        <f>DC137/1.17</f>
        <v>0</v>
      </c>
      <c r="DD53" s="47">
        <f>DD137/1.17</f>
        <v>0</v>
      </c>
      <c r="DE53" s="191">
        <f>DD53-DC53</f>
        <v>0</v>
      </c>
      <c r="DF53" s="72">
        <f>DF137/1.17</f>
        <v>0</v>
      </c>
      <c r="DG53" s="47">
        <f>DG137/1.17</f>
        <v>0</v>
      </c>
      <c r="DH53" s="47">
        <f>DH137/1.17</f>
        <v>0</v>
      </c>
      <c r="DI53" s="191">
        <f>DH53-DG53</f>
        <v>0</v>
      </c>
      <c r="DJ53" s="135">
        <f t="shared" si="509"/>
        <v>0</v>
      </c>
      <c r="DK53" s="267">
        <f t="shared" si="510"/>
        <v>0</v>
      </c>
      <c r="DL53" s="133">
        <f t="shared" si="511"/>
        <v>0</v>
      </c>
      <c r="DM53" s="129">
        <f>DL53-DJ53</f>
        <v>0</v>
      </c>
      <c r="DN53" s="48">
        <f>DL53-DK53</f>
        <v>0</v>
      </c>
      <c r="DO53" s="72">
        <f>DO137/1.17</f>
        <v>0</v>
      </c>
      <c r="DP53" s="47">
        <f>DP137/1.17</f>
        <v>0</v>
      </c>
      <c r="DQ53" s="47">
        <f>DQ137/1.17</f>
        <v>0</v>
      </c>
      <c r="DR53" s="142">
        <f>DQ53-DP53</f>
        <v>0</v>
      </c>
      <c r="DS53" s="72">
        <f>DS137/1.17</f>
        <v>0</v>
      </c>
      <c r="DT53" s="47">
        <f>DT137/1.17</f>
        <v>0</v>
      </c>
      <c r="DU53" s="47">
        <f>DU137/1.17</f>
        <v>0</v>
      </c>
      <c r="DV53" s="142">
        <f>DU53-DT53</f>
        <v>0</v>
      </c>
      <c r="DW53" s="72">
        <f>DW137/1.17</f>
        <v>0</v>
      </c>
      <c r="DX53" s="47">
        <f>DX137/1.17</f>
        <v>0</v>
      </c>
      <c r="DY53" s="47">
        <f>DY137/1.17</f>
        <v>0</v>
      </c>
      <c r="DZ53" s="142">
        <f>DY53-DX53</f>
        <v>0</v>
      </c>
      <c r="EA53" s="135">
        <f t="shared" si="512"/>
        <v>0</v>
      </c>
      <c r="EB53" s="267">
        <f t="shared" si="513"/>
        <v>0</v>
      </c>
      <c r="EC53" s="133">
        <f t="shared" si="514"/>
        <v>0</v>
      </c>
      <c r="ED53" s="134">
        <f>EC53-EA53</f>
        <v>0</v>
      </c>
      <c r="EE53" s="48">
        <f>EC53-EB53</f>
        <v>0</v>
      </c>
      <c r="EF53" s="282">
        <f>SUM(DJ53,EA53)</f>
        <v>0</v>
      </c>
      <c r="EG53" s="286">
        <f t="shared" si="515"/>
        <v>0</v>
      </c>
      <c r="EH53" s="283">
        <f t="shared" si="516"/>
        <v>0</v>
      </c>
      <c r="EI53" s="284">
        <f>EH53-EF53</f>
        <v>0</v>
      </c>
      <c r="EJ53" s="285">
        <f>EH53-EG53</f>
        <v>0</v>
      </c>
      <c r="EK53" s="137"/>
      <c r="EL53" s="138"/>
      <c r="EP53" s="42"/>
    </row>
    <row r="54" spans="1:146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1</v>
      </c>
      <c r="J54" s="46"/>
      <c r="K54" s="173"/>
      <c r="L54" s="173"/>
      <c r="M54" s="80">
        <f>L55/K55</f>
        <v>1</v>
      </c>
      <c r="N54" s="46"/>
      <c r="O54" s="173"/>
      <c r="P54" s="173"/>
      <c r="Q54" s="80">
        <f>P55/O55</f>
        <v>1</v>
      </c>
      <c r="R54" s="198"/>
      <c r="S54" s="200"/>
      <c r="T54" s="200"/>
      <c r="U54" s="84"/>
      <c r="V54" s="160">
        <f>U55/R55</f>
        <v>1.3318075616220699</v>
      </c>
      <c r="W54" s="86">
        <f>U55/S55</f>
        <v>1.0374904000594565</v>
      </c>
      <c r="X54" s="80">
        <f>U55/T55</f>
        <v>1.0000000000000002</v>
      </c>
      <c r="Y54" s="46"/>
      <c r="Z54" s="173"/>
      <c r="AA54" s="173"/>
      <c r="AB54" s="80">
        <f>AA55/Z55</f>
        <v>1</v>
      </c>
      <c r="AC54" s="46"/>
      <c r="AD54" s="197"/>
      <c r="AE54" s="173"/>
      <c r="AF54" s="202">
        <f>AE55/AD55</f>
        <v>1</v>
      </c>
      <c r="AG54" s="46"/>
      <c r="AH54" s="197"/>
      <c r="AI54" s="173"/>
      <c r="AJ54" s="202">
        <f>AI55/AH55</f>
        <v>0.92495361394800002</v>
      </c>
      <c r="AK54" s="198"/>
      <c r="AL54" s="279"/>
      <c r="AM54" s="200"/>
      <c r="AN54" s="84"/>
      <c r="AO54" s="255">
        <f>AN55/AK55</f>
        <v>1.1186122070930731</v>
      </c>
      <c r="AP54" s="86">
        <f>AN55/AL55</f>
        <v>1.0739547844586781</v>
      </c>
      <c r="AQ54" s="203">
        <f>AN55/AM55</f>
        <v>0.97245274354527655</v>
      </c>
      <c r="AR54" s="287"/>
      <c r="AS54" s="279"/>
      <c r="AT54" s="288"/>
      <c r="AU54" s="180"/>
      <c r="AV54" s="94">
        <f>AU55/AR55</f>
        <v>1.2141112502084701</v>
      </c>
      <c r="AW54" s="86">
        <f>AU55/AS55</f>
        <v>1.0557225922590672</v>
      </c>
      <c r="AX54" s="289">
        <f>AU55/AT55</f>
        <v>0.98579624438071412</v>
      </c>
      <c r="AY54" s="137"/>
      <c r="AZ54" s="138"/>
      <c r="BA54" s="138"/>
      <c r="BF54" s="46"/>
      <c r="BG54" s="173"/>
      <c r="BH54" s="173"/>
      <c r="BI54" s="80">
        <f>BH55/BG55</f>
        <v>0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07"/>
      <c r="BT54" s="84"/>
      <c r="BU54" s="160">
        <f>BT55/BR55</f>
        <v>0</v>
      </c>
      <c r="BV54" s="80">
        <f>BT55/BS55</f>
        <v>0</v>
      </c>
      <c r="BW54" s="46"/>
      <c r="BX54" s="197"/>
      <c r="BY54" s="173"/>
      <c r="BZ54" s="277" t="e">
        <f>BY55/BX55</f>
        <v>#DIV/0!</v>
      </c>
      <c r="CA54" s="46"/>
      <c r="CB54" s="197"/>
      <c r="CC54" s="173"/>
      <c r="CD54" s="202" t="e">
        <f>CC55/CB55</f>
        <v>#DIV/0!</v>
      </c>
      <c r="CE54" s="46"/>
      <c r="CF54" s="197"/>
      <c r="CG54" s="173"/>
      <c r="CH54" s="202" t="e">
        <f>CG55/CF55</f>
        <v>#DIV/0!</v>
      </c>
      <c r="CI54" s="198"/>
      <c r="CJ54" s="207"/>
      <c r="CK54" s="84"/>
      <c r="CL54" s="255">
        <f>CK55/CI55</f>
        <v>0</v>
      </c>
      <c r="CM54" s="203" t="e">
        <f>CK55/CJ55</f>
        <v>#DIV/0!</v>
      </c>
      <c r="CN54" s="287"/>
      <c r="CO54" s="290"/>
      <c r="CP54" s="180"/>
      <c r="CQ54" s="94">
        <f>CP55/CN55</f>
        <v>0</v>
      </c>
      <c r="CR54" s="289">
        <f>CP55/CO55</f>
        <v>0</v>
      </c>
      <c r="CS54" s="137"/>
      <c r="CT54" s="138"/>
      <c r="CX54" s="46"/>
      <c r="CY54" s="173"/>
      <c r="CZ54" s="173"/>
      <c r="DA54" s="80">
        <f>CZ55/CY55</f>
        <v>0</v>
      </c>
      <c r="DB54" s="46"/>
      <c r="DC54" s="173"/>
      <c r="DD54" s="173"/>
      <c r="DE54" s="80">
        <f>DD55/DC55</f>
        <v>1</v>
      </c>
      <c r="DF54" s="46"/>
      <c r="DG54" s="197"/>
      <c r="DH54" s="173"/>
      <c r="DI54" s="274">
        <f>DH55/DG55</f>
        <v>1</v>
      </c>
      <c r="DJ54" s="198"/>
      <c r="DK54" s="207"/>
      <c r="DL54" s="84"/>
      <c r="DM54" s="160">
        <f>DL55/DJ55</f>
        <v>0.68943025796562629</v>
      </c>
      <c r="DN54" s="80">
        <f>DL55/DK55</f>
        <v>0.68919800043468804</v>
      </c>
      <c r="DO54" s="46"/>
      <c r="DP54" s="197"/>
      <c r="DQ54" s="173"/>
      <c r="DR54" s="277" t="e">
        <f>DQ55/DP55</f>
        <v>#DIV/0!</v>
      </c>
      <c r="DS54" s="46"/>
      <c r="DT54" s="197"/>
      <c r="DU54" s="173"/>
      <c r="DV54" s="202" t="e">
        <f>DU55/DT55</f>
        <v>#DIV/0!</v>
      </c>
      <c r="DW54" s="46"/>
      <c r="DX54" s="197"/>
      <c r="DY54" s="173"/>
      <c r="DZ54" s="202" t="e">
        <f>DY55/DX55</f>
        <v>#DIV/0!</v>
      </c>
      <c r="EA54" s="198"/>
      <c r="EB54" s="207"/>
      <c r="EC54" s="84"/>
      <c r="ED54" s="255">
        <f>EC55/EA55</f>
        <v>0</v>
      </c>
      <c r="EE54" s="203" t="e">
        <f>EC55/EB55</f>
        <v>#DIV/0!</v>
      </c>
      <c r="EF54" s="287"/>
      <c r="EG54" s="290"/>
      <c r="EH54" s="180"/>
      <c r="EI54" s="94">
        <f>EH55/EF55</f>
        <v>0.33487517424914454</v>
      </c>
      <c r="EJ54" s="289">
        <f>EH55/EG55</f>
        <v>0.68919800043468804</v>
      </c>
      <c r="EK54" s="137"/>
      <c r="EL54" s="138"/>
      <c r="EP54" s="42"/>
    </row>
    <row r="55" spans="1:146" s="98" customFormat="1" ht="20.100000000000001" customHeight="1">
      <c r="A55" s="184"/>
      <c r="B55" s="104" t="s">
        <v>14</v>
      </c>
      <c r="C55" s="105"/>
      <c r="D55" s="355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122538.63062393162</v>
      </c>
      <c r="I55" s="109">
        <f>H55-G55</f>
        <v>0</v>
      </c>
      <c r="J55" s="107">
        <f>J141/1.17</f>
        <v>82122.222222222234</v>
      </c>
      <c r="K55" s="110">
        <f>K51+K52</f>
        <v>102178.63247863248</v>
      </c>
      <c r="L55" s="110">
        <f>L51+L52</f>
        <v>102178.63247863248</v>
      </c>
      <c r="M55" s="109">
        <f>L55-K55</f>
        <v>0</v>
      </c>
      <c r="N55" s="107">
        <f>N51+N52</f>
        <v>82122.222222222234</v>
      </c>
      <c r="O55" s="110">
        <f>O51+O52</f>
        <v>103395.7264957265</v>
      </c>
      <c r="P55" s="110">
        <f>P51+P52</f>
        <v>103395.7264957265</v>
      </c>
      <c r="Q55" s="109">
        <f>P55-O55</f>
        <v>0</v>
      </c>
      <c r="R55" s="111">
        <f>R52+R51+R53</f>
        <v>246366.66666666669</v>
      </c>
      <c r="S55" s="110">
        <f>S51+S52</f>
        <v>316256.41025641025</v>
      </c>
      <c r="T55" s="110">
        <f>H55+K55+O55</f>
        <v>328112.98959829059</v>
      </c>
      <c r="U55" s="114">
        <f>U52+U51+U53</f>
        <v>328112.98959829065</v>
      </c>
      <c r="V55" s="110">
        <f>U55-R55</f>
        <v>81746.322931623959</v>
      </c>
      <c r="W55" s="108">
        <f t="shared" si="279"/>
        <v>11856.579341880395</v>
      </c>
      <c r="X55" s="109">
        <f>U55-T55</f>
        <v>0</v>
      </c>
      <c r="Y55" s="107">
        <f>Y52+Y51+Y53</f>
        <v>101210.25641025642</v>
      </c>
      <c r="Z55" s="761">
        <f>Z52+Z51+Z53</f>
        <v>99517.240290598304</v>
      </c>
      <c r="AA55" s="761">
        <f>AA52+AA51+AA53</f>
        <v>99517.240290598304</v>
      </c>
      <c r="AB55" s="109">
        <f>AA55-Z55</f>
        <v>0</v>
      </c>
      <c r="AC55" s="107">
        <f>AC141/1.17</f>
        <v>101210.25641025642</v>
      </c>
      <c r="AD55" s="110">
        <f>AD141/1.17</f>
        <v>121544.04796000001</v>
      </c>
      <c r="AE55" s="110">
        <f>AE141/1.17</f>
        <v>121544.04796000001</v>
      </c>
      <c r="AF55" s="117">
        <f>AE55-AD55</f>
        <v>0</v>
      </c>
      <c r="AG55" s="107">
        <f>AG141/1.17</f>
        <v>101210.25641025642</v>
      </c>
      <c r="AH55" s="110">
        <f>AH141/1.17</f>
        <v>128205.12820512822</v>
      </c>
      <c r="AI55" s="761">
        <f>AI51+AI52</f>
        <v>118583.79666000001</v>
      </c>
      <c r="AJ55" s="117">
        <f>AI55-AH55</f>
        <v>-9621.3315451282106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339645.08491059835</v>
      </c>
      <c r="AO55" s="186">
        <f>AN55-AK55</f>
        <v>36014.315679829102</v>
      </c>
      <c r="AP55" s="108">
        <f t="shared" si="283"/>
        <v>23388.6746541881</v>
      </c>
      <c r="AQ55" s="109">
        <f>AN55-AM55</f>
        <v>-9621.3315451281378</v>
      </c>
      <c r="AR55" s="111">
        <f>AR52+AR51+AR53</f>
        <v>549997.43589743599</v>
      </c>
      <c r="AS55" s="108">
        <f>AS51+AS52</f>
        <v>632512.8205128205</v>
      </c>
      <c r="AT55" s="120">
        <f>T55+AM55</f>
        <v>677379.40605401713</v>
      </c>
      <c r="AU55" s="120">
        <f>AU52+AU51+AU53</f>
        <v>667758.07450888888</v>
      </c>
      <c r="AV55" s="121">
        <f>AU55-AR55</f>
        <v>117760.63861145289</v>
      </c>
      <c r="AW55" s="108">
        <f t="shared" si="284"/>
        <v>35245.253996068379</v>
      </c>
      <c r="AX55" s="122">
        <f>AU55-AT55</f>
        <v>-9621.3315451282542</v>
      </c>
      <c r="AY55" s="96">
        <f>AR55/6</f>
        <v>91666.239316239327</v>
      </c>
      <c r="AZ55" s="97">
        <f>AS55/6</f>
        <v>105418.80341880342</v>
      </c>
      <c r="BA55" s="97">
        <f>AU55/6</f>
        <v>111293.01241814815</v>
      </c>
      <c r="BB55" s="123">
        <f>BA55/AY55</f>
        <v>1.2141112502084701</v>
      </c>
      <c r="BC55" s="98">
        <f>BA55-AY55</f>
        <v>19626.773101908824</v>
      </c>
      <c r="BD55" s="98">
        <f>BA55-AZ55</f>
        <v>5874.2089993447298</v>
      </c>
      <c r="BE55" s="98">
        <f>AX55/6</f>
        <v>-1603.5552575213758</v>
      </c>
      <c r="BF55" s="107">
        <f>BF141/1.17</f>
        <v>131038.46153846155</v>
      </c>
      <c r="BG55" s="110">
        <f>BG141/1.17</f>
        <v>122222.22222222223</v>
      </c>
      <c r="BH55" s="110">
        <f>BH141/1.17</f>
        <v>0</v>
      </c>
      <c r="BI55" s="109">
        <f>BH55-BG55</f>
        <v>-122222.22222222223</v>
      </c>
      <c r="BJ55" s="107">
        <f>BJ141/1.17</f>
        <v>131038.46153846155</v>
      </c>
      <c r="BK55" s="110">
        <f>BK51+BK52</f>
        <v>134188.03418803419</v>
      </c>
      <c r="BL55" s="110">
        <f>BL51+BL52</f>
        <v>0</v>
      </c>
      <c r="BM55" s="109">
        <f>BL55-BK55</f>
        <v>-134188.03418803419</v>
      </c>
      <c r="BN55" s="107">
        <f>BN51+BN52</f>
        <v>131038.46153846153</v>
      </c>
      <c r="BO55" s="110">
        <f>BO51+BO52</f>
        <v>136837.60683760684</v>
      </c>
      <c r="BP55" s="110">
        <f>BP51+BP52</f>
        <v>0</v>
      </c>
      <c r="BQ55" s="109">
        <f>BP55-BO55</f>
        <v>-136837.60683760684</v>
      </c>
      <c r="BR55" s="111">
        <f>BR52+BR51+BR53</f>
        <v>393115.38461538462</v>
      </c>
      <c r="BS55" s="108">
        <f>BG55+BK55+BO55</f>
        <v>393247.86324786325</v>
      </c>
      <c r="BT55" s="114">
        <f>BT52+BT51+BT53</f>
        <v>0</v>
      </c>
      <c r="BU55" s="110">
        <f>BT55-BR55</f>
        <v>-393115.38461538462</v>
      </c>
      <c r="BV55" s="109">
        <f>BT55-BS55</f>
        <v>-393247.86324786325</v>
      </c>
      <c r="BW55" s="107">
        <f>BW52+BW51+BW53</f>
        <v>138739.31623931625</v>
      </c>
      <c r="BX55" s="110">
        <f>BX52+BX51+BX53</f>
        <v>0</v>
      </c>
      <c r="BY55" s="110">
        <f>BY52+BY51+BY53</f>
        <v>0</v>
      </c>
      <c r="BZ55" s="117">
        <f>BY55-BX55</f>
        <v>0</v>
      </c>
      <c r="CA55" s="107">
        <f>CA141/1.17</f>
        <v>138739.31623931625</v>
      </c>
      <c r="CB55" s="110">
        <f>CB141/1.17</f>
        <v>0</v>
      </c>
      <c r="CC55" s="110">
        <f>CC141/1.17</f>
        <v>0</v>
      </c>
      <c r="CD55" s="117">
        <f>CC55-CB55</f>
        <v>0</v>
      </c>
      <c r="CE55" s="107">
        <f>CE141/1.17</f>
        <v>138739.31623931625</v>
      </c>
      <c r="CF55" s="110">
        <f>CF141/1.17</f>
        <v>0</v>
      </c>
      <c r="CG55" s="110">
        <f>CG141/1.17</f>
        <v>0</v>
      </c>
      <c r="CH55" s="117">
        <f>CG55-CF55</f>
        <v>0</v>
      </c>
      <c r="CI55" s="111">
        <f>CI52+CI51+CI53</f>
        <v>416217.94871794875</v>
      </c>
      <c r="CJ55" s="108">
        <f>BX55+CB55+CF55</f>
        <v>0</v>
      </c>
      <c r="CK55" s="114">
        <f>CK52+CK51+CK53</f>
        <v>0</v>
      </c>
      <c r="CL55" s="186">
        <f>CK55-CI55</f>
        <v>-416217.94871794875</v>
      </c>
      <c r="CM55" s="109">
        <f>CK55-CJ55</f>
        <v>0</v>
      </c>
      <c r="CN55" s="111">
        <f>CN52+CN51+CN53</f>
        <v>809333.33333333337</v>
      </c>
      <c r="CO55" s="124">
        <f>BS55+CJ55</f>
        <v>393247.86324786325</v>
      </c>
      <c r="CP55" s="120">
        <f>CP52+CP51+CP53</f>
        <v>0</v>
      </c>
      <c r="CQ55" s="121">
        <f>CP55-CN55</f>
        <v>-809333.33333333337</v>
      </c>
      <c r="CR55" s="122">
        <f>CP55-CO55</f>
        <v>-393247.86324786325</v>
      </c>
      <c r="CS55" s="96">
        <f>CN55/6</f>
        <v>134888.88888888891</v>
      </c>
      <c r="CT55" s="97">
        <f>CP55/6</f>
        <v>0</v>
      </c>
      <c r="CU55" s="123">
        <f>CT55/CS55</f>
        <v>0</v>
      </c>
      <c r="CV55" s="98">
        <f>CT55-CS55</f>
        <v>-134888.88888888891</v>
      </c>
      <c r="CW55" s="98">
        <f>CR55/6</f>
        <v>-65541.310541310537</v>
      </c>
      <c r="CX55" s="107">
        <f>CX141/1.17</f>
        <v>131038.46153846155</v>
      </c>
      <c r="CY55" s="110">
        <f>CY141/1.17</f>
        <v>122222.22222222223</v>
      </c>
      <c r="CZ55" s="110">
        <f>CZ141/1.17</f>
        <v>0</v>
      </c>
      <c r="DA55" s="109">
        <f>CZ55-CY55</f>
        <v>-122222.22222222223</v>
      </c>
      <c r="DB55" s="107">
        <f>DB141/1.17</f>
        <v>131038.46153846155</v>
      </c>
      <c r="DC55" s="110">
        <f>DC51+DC52</f>
        <v>134188.03418803419</v>
      </c>
      <c r="DD55" s="110">
        <f>DD51+DD52</f>
        <v>134188.03418803419</v>
      </c>
      <c r="DE55" s="109">
        <f>DD55-DC55</f>
        <v>0</v>
      </c>
      <c r="DF55" s="107">
        <f>DF51+DF52</f>
        <v>131038.46153846153</v>
      </c>
      <c r="DG55" s="110">
        <f>DG51+DG52</f>
        <v>136837.60683760684</v>
      </c>
      <c r="DH55" s="110">
        <f>DH51+DH52</f>
        <v>136837.60683760684</v>
      </c>
      <c r="DI55" s="109">
        <f>DH55-DG55</f>
        <v>0</v>
      </c>
      <c r="DJ55" s="111">
        <f>DJ52+DJ51+DJ53</f>
        <v>393115.38461538462</v>
      </c>
      <c r="DK55" s="108">
        <f>CY55+DC55+DG55</f>
        <v>393247.86324786325</v>
      </c>
      <c r="DL55" s="114">
        <f>DL52+DL51+DL53</f>
        <v>271025.641025641</v>
      </c>
      <c r="DM55" s="110">
        <f>DL55-DJ55</f>
        <v>-122089.74358974362</v>
      </c>
      <c r="DN55" s="109">
        <f>DL55-DK55</f>
        <v>-122222.22222222225</v>
      </c>
      <c r="DO55" s="107">
        <f>DO52+DO51+DO53</f>
        <v>138739.31623931625</v>
      </c>
      <c r="DP55" s="110">
        <f>DP52+DP51+DP53</f>
        <v>0</v>
      </c>
      <c r="DQ55" s="110">
        <f>DQ52+DQ51+DQ53</f>
        <v>0</v>
      </c>
      <c r="DR55" s="117">
        <f>DQ55-DP55</f>
        <v>0</v>
      </c>
      <c r="DS55" s="107">
        <f>DS141/1.17</f>
        <v>138739.31623931625</v>
      </c>
      <c r="DT55" s="110">
        <f>DT141/1.17</f>
        <v>0</v>
      </c>
      <c r="DU55" s="110">
        <f>DU141/1.17</f>
        <v>0</v>
      </c>
      <c r="DV55" s="117">
        <f>DU55-DT55</f>
        <v>0</v>
      </c>
      <c r="DW55" s="107">
        <f>DW141/1.17</f>
        <v>138739.31623931625</v>
      </c>
      <c r="DX55" s="110">
        <f>DX141/1.17</f>
        <v>0</v>
      </c>
      <c r="DY55" s="110">
        <f>DY141/1.17</f>
        <v>0</v>
      </c>
      <c r="DZ55" s="117">
        <f>DY55-DX55</f>
        <v>0</v>
      </c>
      <c r="EA55" s="111">
        <f>EA52+EA51+EA53</f>
        <v>416217.94871794875</v>
      </c>
      <c r="EB55" s="108">
        <f>DP55+DT55+DX55</f>
        <v>0</v>
      </c>
      <c r="EC55" s="114">
        <f>EC52+EC51+EC53</f>
        <v>0</v>
      </c>
      <c r="ED55" s="186">
        <f>EC55-EA55</f>
        <v>-416217.94871794875</v>
      </c>
      <c r="EE55" s="109">
        <f>EC55-EB55</f>
        <v>0</v>
      </c>
      <c r="EF55" s="111">
        <f>EF52+EF51+EF53</f>
        <v>809333.33333333337</v>
      </c>
      <c r="EG55" s="124">
        <f>DK55+EB55</f>
        <v>393247.86324786325</v>
      </c>
      <c r="EH55" s="120">
        <f>EH52+EH51+EH53</f>
        <v>271025.641025641</v>
      </c>
      <c r="EI55" s="121">
        <f>EH55-EF55</f>
        <v>-538307.69230769237</v>
      </c>
      <c r="EJ55" s="122">
        <f>EH55-EG55</f>
        <v>-122222.22222222225</v>
      </c>
      <c r="EK55" s="96">
        <f>EF55/6</f>
        <v>134888.88888888891</v>
      </c>
      <c r="EL55" s="97">
        <f>EH55/6</f>
        <v>45170.940170940165</v>
      </c>
      <c r="EM55" s="123">
        <f>EL55/EK55</f>
        <v>0.33487517424914448</v>
      </c>
      <c r="EN55" s="98">
        <f>EL55-EK55</f>
        <v>-89717.948717948748</v>
      </c>
      <c r="EO55" s="98">
        <f>EJ55/6</f>
        <v>-20370.370370370376</v>
      </c>
      <c r="EP55" s="931"/>
    </row>
    <row r="56" spans="1:146" ht="20.100000000000001" hidden="1" customHeight="1">
      <c r="A56" s="66"/>
      <c r="B56" s="66"/>
      <c r="C56" s="190"/>
      <c r="D56" s="833" t="s">
        <v>71</v>
      </c>
      <c r="E56" s="837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279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28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28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>
        <f>BG56+BK56+BO56</f>
        <v>0</v>
      </c>
      <c r="BT56" s="133">
        <f>BH56+BL56+BP56</f>
        <v>0</v>
      </c>
      <c r="BU56" s="129">
        <f>BT56-BR56</f>
        <v>0</v>
      </c>
      <c r="BV56" s="48">
        <f>BT56-BS56</f>
        <v>0</v>
      </c>
      <c r="BW56" s="127">
        <f>BW143/1.17</f>
        <v>0</v>
      </c>
      <c r="BX56" s="129">
        <f>BX143/1.17</f>
        <v>0</v>
      </c>
      <c r="BY56" s="128">
        <f>BY143/1.17</f>
        <v>0</v>
      </c>
      <c r="BZ56" s="55">
        <f>BY56-BX56</f>
        <v>0</v>
      </c>
      <c r="CA56" s="127">
        <f>CA143/1.17</f>
        <v>0</v>
      </c>
      <c r="CB56" s="129">
        <f>CB143/1.17</f>
        <v>0</v>
      </c>
      <c r="CC56" s="128">
        <f>CC143/1.17</f>
        <v>0</v>
      </c>
      <c r="CD56" s="55">
        <f>CC56-CB56</f>
        <v>0</v>
      </c>
      <c r="CE56" s="127">
        <f>CE143/1.17</f>
        <v>0</v>
      </c>
      <c r="CF56" s="129">
        <f>CF143/1.17</f>
        <v>0</v>
      </c>
      <c r="CG56" s="128">
        <f>CG143/1.17</f>
        <v>0</v>
      </c>
      <c r="CH56" s="55">
        <f>CG56-CF56</f>
        <v>0</v>
      </c>
      <c r="CI56" s="130">
        <f>BW56+CA56+CE56</f>
        <v>0</v>
      </c>
      <c r="CJ56" s="131">
        <f>BX56+CB56+CF56</f>
        <v>0</v>
      </c>
      <c r="CK56" s="133">
        <f>BY56+CC56+CG56</f>
        <v>0</v>
      </c>
      <c r="CL56" s="134">
        <f>CK56-CI56</f>
        <v>0</v>
      </c>
      <c r="CM56" s="48">
        <f>CK56-CJ56</f>
        <v>0</v>
      </c>
      <c r="CN56" s="130">
        <f>SUM(BR56,CI56)</f>
        <v>0</v>
      </c>
      <c r="CO56" s="170">
        <f>BS56+CJ56</f>
        <v>0</v>
      </c>
      <c r="CP56" s="168">
        <f>SUM(BT56,CK56)</f>
        <v>0</v>
      </c>
      <c r="CQ56" s="169">
        <f>CP56-CN56</f>
        <v>0</v>
      </c>
      <c r="CR56" s="136">
        <f>CP56-CO56</f>
        <v>0</v>
      </c>
      <c r="CS56" s="137"/>
      <c r="CT56" s="138"/>
      <c r="CX56" s="127">
        <f>CX143/1.17</f>
        <v>0</v>
      </c>
      <c r="CY56" s="128">
        <f>CY143/1.17</f>
        <v>0</v>
      </c>
      <c r="CZ56" s="128">
        <f>CZ143/1.17</f>
        <v>0</v>
      </c>
      <c r="DA56" s="48">
        <f>CZ56-CY56</f>
        <v>0</v>
      </c>
      <c r="DB56" s="127">
        <f>DB143/1.17</f>
        <v>0</v>
      </c>
      <c r="DC56" s="128">
        <f>DC143/1.17</f>
        <v>0</v>
      </c>
      <c r="DD56" s="128">
        <f>DD143/1.17</f>
        <v>0</v>
      </c>
      <c r="DE56" s="48">
        <f>DD56-DC56</f>
        <v>0</v>
      </c>
      <c r="DF56" s="127">
        <f>DF143/1.17</f>
        <v>0</v>
      </c>
      <c r="DG56" s="129">
        <f>DG143/1.17</f>
        <v>0</v>
      </c>
      <c r="DH56" s="128">
        <f>DH143/1.17</f>
        <v>0</v>
      </c>
      <c r="DI56" s="48">
        <f>DH56-DG56</f>
        <v>0</v>
      </c>
      <c r="DJ56" s="130">
        <f>CX56+DB56+DF56</f>
        <v>0</v>
      </c>
      <c r="DK56" s="131">
        <f>CY56+DC56+DG56</f>
        <v>0</v>
      </c>
      <c r="DL56" s="133">
        <f>CZ56+DD56+DH56</f>
        <v>0</v>
      </c>
      <c r="DM56" s="129">
        <f>DL56-DJ56</f>
        <v>0</v>
      </c>
      <c r="DN56" s="48">
        <f>DL56-DK56</f>
        <v>0</v>
      </c>
      <c r="DO56" s="127">
        <f>DO143/1.17</f>
        <v>0</v>
      </c>
      <c r="DP56" s="129">
        <f>DP143/1.17</f>
        <v>0</v>
      </c>
      <c r="DQ56" s="128">
        <f>DQ143/1.17</f>
        <v>0</v>
      </c>
      <c r="DR56" s="55">
        <f>DQ56-DP56</f>
        <v>0</v>
      </c>
      <c r="DS56" s="127">
        <f>DS143/1.17</f>
        <v>0</v>
      </c>
      <c r="DT56" s="129">
        <f>DT143/1.17</f>
        <v>0</v>
      </c>
      <c r="DU56" s="128">
        <f>DU143/1.17</f>
        <v>0</v>
      </c>
      <c r="DV56" s="55">
        <f>DU56-DT56</f>
        <v>0</v>
      </c>
      <c r="DW56" s="127">
        <f>DW143/1.17</f>
        <v>0</v>
      </c>
      <c r="DX56" s="129">
        <f>DX143/1.17</f>
        <v>0</v>
      </c>
      <c r="DY56" s="128">
        <f>DY143/1.17</f>
        <v>0</v>
      </c>
      <c r="DZ56" s="55">
        <f>DY56-DX56</f>
        <v>0</v>
      </c>
      <c r="EA56" s="130">
        <f>DO56+DS56+DW56</f>
        <v>0</v>
      </c>
      <c r="EB56" s="131">
        <f>DP56+DT56+DX56</f>
        <v>0</v>
      </c>
      <c r="EC56" s="133">
        <f>DQ56+DU56+DY56</f>
        <v>0</v>
      </c>
      <c r="ED56" s="134">
        <f>EC56-EA56</f>
        <v>0</v>
      </c>
      <c r="EE56" s="48">
        <f>EC56-EB56</f>
        <v>0</v>
      </c>
      <c r="EF56" s="130">
        <f>SUM(DJ56,EA56)</f>
        <v>0</v>
      </c>
      <c r="EG56" s="170">
        <f>DK56+EB56</f>
        <v>0</v>
      </c>
      <c r="EH56" s="168">
        <f>SUM(DL56,EC56)</f>
        <v>0</v>
      </c>
      <c r="EI56" s="169">
        <f>EH56-EF56</f>
        <v>0</v>
      </c>
      <c r="EJ56" s="136">
        <f>EH56-EG56</f>
        <v>0</v>
      </c>
      <c r="EK56" s="137"/>
      <c r="EL56" s="138"/>
      <c r="EP56" s="42"/>
    </row>
    <row r="57" spans="1:146" ht="20.100000000000001" hidden="1" customHeight="1">
      <c r="A57" s="66"/>
      <c r="B57" s="66"/>
      <c r="C57" s="190"/>
      <c r="D57" s="833" t="s">
        <v>73</v>
      </c>
      <c r="E57" s="838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279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28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28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>
        <f>BG57+BK57+BO57</f>
        <v>0</v>
      </c>
      <c r="BT57" s="192">
        <f>BH57+BL57+BP57</f>
        <v>0</v>
      </c>
      <c r="BU57" s="47">
        <f>BT57-BR57</f>
        <v>0</v>
      </c>
      <c r="BV57" s="191">
        <f>BT57-BS57</f>
        <v>0</v>
      </c>
      <c r="BW57" s="72">
        <f>BW145/1.17</f>
        <v>0</v>
      </c>
      <c r="BX57" s="47">
        <f>BX145/1.17</f>
        <v>0</v>
      </c>
      <c r="BY57" s="141">
        <f>BY145/1.17</f>
        <v>0</v>
      </c>
      <c r="BZ57" s="142">
        <f>BY57-BX57</f>
        <v>0</v>
      </c>
      <c r="CA57" s="72">
        <f>CA145/1.17</f>
        <v>0</v>
      </c>
      <c r="CB57" s="47">
        <f>CB145/1.17</f>
        <v>0</v>
      </c>
      <c r="CC57" s="141">
        <f>CC145/1.17</f>
        <v>0</v>
      </c>
      <c r="CD57" s="142">
        <f>CC57-CB57</f>
        <v>0</v>
      </c>
      <c r="CE57" s="72">
        <f>CE145/1.17</f>
        <v>0</v>
      </c>
      <c r="CF57" s="47">
        <f>CF145/1.17</f>
        <v>0</v>
      </c>
      <c r="CG57" s="141">
        <f>CG145/1.17</f>
        <v>0</v>
      </c>
      <c r="CH57" s="142">
        <f>CG57-CF57</f>
        <v>0</v>
      </c>
      <c r="CI57" s="143">
        <f>BW57+CA57+CE57</f>
        <v>0</v>
      </c>
      <c r="CJ57" s="144">
        <f>BX57+CB57+CF57</f>
        <v>0</v>
      </c>
      <c r="CK57" s="192">
        <f>BY57+CC57+CG57</f>
        <v>0</v>
      </c>
      <c r="CL57" s="146">
        <f>CK57-CI57</f>
        <v>0</v>
      </c>
      <c r="CM57" s="191">
        <f>CK57-CJ57</f>
        <v>0</v>
      </c>
      <c r="CN57" s="143">
        <f>SUM(BR57,CI57)</f>
        <v>0</v>
      </c>
      <c r="CO57" s="152">
        <f>BS57+CJ57</f>
        <v>0</v>
      </c>
      <c r="CP57" s="148">
        <f>SUM(BT57,CK57)</f>
        <v>0</v>
      </c>
      <c r="CQ57" s="193">
        <f>CP57-CN57</f>
        <v>0</v>
      </c>
      <c r="CR57" s="150">
        <f>CP57-CO57</f>
        <v>0</v>
      </c>
      <c r="CS57" s="137"/>
      <c r="CT57" s="138"/>
      <c r="CX57" s="72">
        <f>CX145/1.17</f>
        <v>0</v>
      </c>
      <c r="CY57" s="141">
        <f>CY145/1.17</f>
        <v>0</v>
      </c>
      <c r="CZ57" s="141">
        <f>CZ145/1.17</f>
        <v>0</v>
      </c>
      <c r="DA57" s="191">
        <f>CZ57-CY57</f>
        <v>0</v>
      </c>
      <c r="DB57" s="72">
        <f>DB145/1.17</f>
        <v>0</v>
      </c>
      <c r="DC57" s="141">
        <f>DC145/1.17</f>
        <v>0</v>
      </c>
      <c r="DD57" s="141">
        <f>DD145/1.17</f>
        <v>0</v>
      </c>
      <c r="DE57" s="191">
        <f>DD57-DC57</f>
        <v>0</v>
      </c>
      <c r="DF57" s="72">
        <f>DF145/1.17</f>
        <v>0</v>
      </c>
      <c r="DG57" s="47">
        <f>DG145/1.17</f>
        <v>0</v>
      </c>
      <c r="DH57" s="141">
        <f>DH145/1.17</f>
        <v>0</v>
      </c>
      <c r="DI57" s="191">
        <f>DH57-DG57</f>
        <v>0</v>
      </c>
      <c r="DJ57" s="143">
        <f>CX57+DB57+DF57</f>
        <v>0</v>
      </c>
      <c r="DK57" s="144">
        <f>CY57+DC57+DG57</f>
        <v>0</v>
      </c>
      <c r="DL57" s="192">
        <f>CZ57+DD57+DH57</f>
        <v>0</v>
      </c>
      <c r="DM57" s="47">
        <f>DL57-DJ57</f>
        <v>0</v>
      </c>
      <c r="DN57" s="191">
        <f>DL57-DK57</f>
        <v>0</v>
      </c>
      <c r="DO57" s="72">
        <f>DO145/1.17</f>
        <v>0</v>
      </c>
      <c r="DP57" s="47">
        <f>DP145/1.17</f>
        <v>0</v>
      </c>
      <c r="DQ57" s="141">
        <f>DQ145/1.17</f>
        <v>0</v>
      </c>
      <c r="DR57" s="142">
        <f>DQ57-DP57</f>
        <v>0</v>
      </c>
      <c r="DS57" s="72">
        <f>DS145/1.17</f>
        <v>0</v>
      </c>
      <c r="DT57" s="47">
        <f>DT145/1.17</f>
        <v>0</v>
      </c>
      <c r="DU57" s="141">
        <f>DU145/1.17</f>
        <v>0</v>
      </c>
      <c r="DV57" s="142">
        <f>DU57-DT57</f>
        <v>0</v>
      </c>
      <c r="DW57" s="72">
        <f>DW145/1.17</f>
        <v>0</v>
      </c>
      <c r="DX57" s="47">
        <f>DX145/1.17</f>
        <v>0</v>
      </c>
      <c r="DY57" s="141">
        <f>DY145/1.17</f>
        <v>0</v>
      </c>
      <c r="DZ57" s="142">
        <f>DY57-DX57</f>
        <v>0</v>
      </c>
      <c r="EA57" s="143">
        <f>DO57+DS57+DW57</f>
        <v>0</v>
      </c>
      <c r="EB57" s="144">
        <f>DP57+DT57+DX57</f>
        <v>0</v>
      </c>
      <c r="EC57" s="192">
        <f>DQ57+DU57+DY57</f>
        <v>0</v>
      </c>
      <c r="ED57" s="146">
        <f>EC57-EA57</f>
        <v>0</v>
      </c>
      <c r="EE57" s="191">
        <f>EC57-EB57</f>
        <v>0</v>
      </c>
      <c r="EF57" s="143">
        <f>SUM(DJ57,EA57)</f>
        <v>0</v>
      </c>
      <c r="EG57" s="152">
        <f>DK57+EB57</f>
        <v>0</v>
      </c>
      <c r="EH57" s="148">
        <f>SUM(DL57,EC57)</f>
        <v>0</v>
      </c>
      <c r="EI57" s="193">
        <f>EH57-EF57</f>
        <v>0</v>
      </c>
      <c r="EJ57" s="150">
        <f>EH57-EG57</f>
        <v>0</v>
      </c>
      <c r="EK57" s="137"/>
      <c r="EL57" s="138"/>
      <c r="EP57" s="42"/>
    </row>
    <row r="58" spans="1:146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1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1</v>
      </c>
      <c r="R58" s="198"/>
      <c r="S58" s="291"/>
      <c r="T58" s="200"/>
      <c r="U58" s="84"/>
      <c r="V58" s="160">
        <f>U59/R59</f>
        <v>0.50900809540151004</v>
      </c>
      <c r="W58" s="86">
        <f>U59/S59</f>
        <v>0.50900809540150993</v>
      </c>
      <c r="X58" s="80">
        <f>U59/T59</f>
        <v>1</v>
      </c>
      <c r="Y58" s="46"/>
      <c r="Z58" s="173"/>
      <c r="AA58" s="173"/>
      <c r="AB58" s="80">
        <f>AA59/Z59</f>
        <v>1</v>
      </c>
      <c r="AC58" s="46"/>
      <c r="AD58" s="197"/>
      <c r="AE58" s="173"/>
      <c r="AF58" s="202">
        <f>AE59/AD59</f>
        <v>1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2.3003595333715814</v>
      </c>
      <c r="AP58" s="86">
        <f>AN59/AL59</f>
        <v>2.3003595333715814</v>
      </c>
      <c r="AQ58" s="203">
        <f>AN59/AM59</f>
        <v>0.69948326333798161</v>
      </c>
      <c r="AR58" s="204"/>
      <c r="AS58" s="199"/>
      <c r="AT58" s="205">
        <f>T58+AM58</f>
        <v>0</v>
      </c>
      <c r="AU58" s="162"/>
      <c r="AV58" s="94">
        <f>AU59/AR59</f>
        <v>1.1794666645193617</v>
      </c>
      <c r="AW58" s="86">
        <f>AU59/AS59</f>
        <v>1.1794666645193614</v>
      </c>
      <c r="AX58" s="206">
        <f>AU59/AT59</f>
        <v>0.76125985136140351</v>
      </c>
      <c r="AY58" s="137"/>
      <c r="AZ58" s="138"/>
      <c r="BA58" s="138"/>
      <c r="BF58" s="46"/>
      <c r="BG58" s="173"/>
      <c r="BH58" s="173"/>
      <c r="BI58" s="80">
        <f>BH59/BG59</f>
        <v>0</v>
      </c>
      <c r="BJ58" s="46"/>
      <c r="BK58" s="173"/>
      <c r="BL58" s="173"/>
      <c r="BM58" s="80" t="e">
        <f>BL59/BK59</f>
        <v>#DIV/0!</v>
      </c>
      <c r="BN58" s="46"/>
      <c r="BO58" s="197"/>
      <c r="BP58" s="173"/>
      <c r="BQ58" s="274">
        <f>BP59/BO59</f>
        <v>0</v>
      </c>
      <c r="BR58" s="198"/>
      <c r="BS58" s="207"/>
      <c r="BT58" s="84"/>
      <c r="BU58" s="160">
        <f>BT59/BR59</f>
        <v>0</v>
      </c>
      <c r="BV58" s="80">
        <f>BT59/BS59</f>
        <v>0</v>
      </c>
      <c r="BW58" s="46"/>
      <c r="BX58" s="197"/>
      <c r="BY58" s="173"/>
      <c r="BZ58" s="277" t="e">
        <f>BY59/BX59</f>
        <v>#DIV/0!</v>
      </c>
      <c r="CA58" s="46"/>
      <c r="CB58" s="197"/>
      <c r="CC58" s="173"/>
      <c r="CD58" s="202" t="e">
        <f>CC59/CB59</f>
        <v>#DIV/0!</v>
      </c>
      <c r="CE58" s="46"/>
      <c r="CF58" s="197"/>
      <c r="CG58" s="173"/>
      <c r="CH58" s="202" t="e">
        <f>CG59/CF59</f>
        <v>#DIV/0!</v>
      </c>
      <c r="CI58" s="198"/>
      <c r="CJ58" s="207"/>
      <c r="CK58" s="84"/>
      <c r="CL58" s="255">
        <f>CK59/CI59</f>
        <v>0</v>
      </c>
      <c r="CM58" s="203" t="e">
        <f>CK59/CJ59</f>
        <v>#DIV/0!</v>
      </c>
      <c r="CN58" s="204"/>
      <c r="CO58" s="209">
        <f>BS58+CJ58</f>
        <v>0</v>
      </c>
      <c r="CP58" s="162"/>
      <c r="CQ58" s="94">
        <f>CP59/CN59</f>
        <v>0</v>
      </c>
      <c r="CR58" s="206">
        <f>CP59/CO59</f>
        <v>0</v>
      </c>
      <c r="CS58" s="137"/>
      <c r="CT58" s="138"/>
      <c r="CX58" s="46"/>
      <c r="CY58" s="173"/>
      <c r="CZ58" s="173"/>
      <c r="DA58" s="80">
        <f>CZ59/CY59</f>
        <v>0</v>
      </c>
      <c r="DB58" s="46"/>
      <c r="DC58" s="173"/>
      <c r="DD58" s="173"/>
      <c r="DE58" s="80" t="e">
        <f>DD59/DC59</f>
        <v>#DIV/0!</v>
      </c>
      <c r="DF58" s="46"/>
      <c r="DG58" s="197"/>
      <c r="DH58" s="173"/>
      <c r="DI58" s="274">
        <f>DH59/DG59</f>
        <v>1</v>
      </c>
      <c r="DJ58" s="198"/>
      <c r="DK58" s="207"/>
      <c r="DL58" s="84"/>
      <c r="DM58" s="160">
        <f>DL59/DJ59</f>
        <v>0.2817086643169025</v>
      </c>
      <c r="DN58" s="80">
        <f>DL59/DK59</f>
        <v>0.50889497092028735</v>
      </c>
      <c r="DO58" s="46"/>
      <c r="DP58" s="197"/>
      <c r="DQ58" s="173"/>
      <c r="DR58" s="277" t="e">
        <f>DQ59/DP59</f>
        <v>#DIV/0!</v>
      </c>
      <c r="DS58" s="46"/>
      <c r="DT58" s="197"/>
      <c r="DU58" s="173"/>
      <c r="DV58" s="202" t="e">
        <f>DU59/DT59</f>
        <v>#DIV/0!</v>
      </c>
      <c r="DW58" s="46"/>
      <c r="DX58" s="197"/>
      <c r="DY58" s="173"/>
      <c r="DZ58" s="202" t="e">
        <f>DY59/DX59</f>
        <v>#DIV/0!</v>
      </c>
      <c r="EA58" s="198"/>
      <c r="EB58" s="207"/>
      <c r="EC58" s="84"/>
      <c r="ED58" s="255">
        <f>EC59/EA59</f>
        <v>0</v>
      </c>
      <c r="EE58" s="203" t="e">
        <f>EC59/EB59</f>
        <v>#DIV/0!</v>
      </c>
      <c r="EF58" s="204"/>
      <c r="EG58" s="209">
        <f>DK58+EB58</f>
        <v>0</v>
      </c>
      <c r="EH58" s="162"/>
      <c r="EI58" s="94">
        <f>EH59/EF59</f>
        <v>0.22753346080305928</v>
      </c>
      <c r="EJ58" s="206">
        <f>EH59/EG59</f>
        <v>0.50889497092028735</v>
      </c>
      <c r="EK58" s="137"/>
      <c r="EL58" s="138"/>
      <c r="EP58" s="42"/>
    </row>
    <row r="59" spans="1:146" s="98" customFormat="1" ht="20.100000000000001" customHeight="1">
      <c r="A59" s="184"/>
      <c r="B59" s="104" t="s">
        <v>22</v>
      </c>
      <c r="C59" s="105"/>
      <c r="D59" s="355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1435.6752136752139</v>
      </c>
      <c r="I59" s="109">
        <f>H59-G59</f>
        <v>0</v>
      </c>
      <c r="J59" s="107">
        <f>J148/1.17</f>
        <v>2490.5982905982905</v>
      </c>
      <c r="K59" s="750">
        <v>1784.2809999999999</v>
      </c>
      <c r="L59" s="750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583.24786324786328</v>
      </c>
      <c r="Q59" s="109">
        <f>P59-O59</f>
        <v>0</v>
      </c>
      <c r="R59" s="111">
        <f>F59+J59+N59</f>
        <v>7471.7948717948711</v>
      </c>
      <c r="S59" s="112">
        <f>S148/1.17</f>
        <v>7471.7948717948721</v>
      </c>
      <c r="T59" s="110">
        <f>H59+K59+O59</f>
        <v>3803.2040769230771</v>
      </c>
      <c r="U59" s="114">
        <f>H59+L59+P59</f>
        <v>3803.2040769230771</v>
      </c>
      <c r="V59" s="110">
        <f>U59-R59</f>
        <v>-3668.5907948717941</v>
      </c>
      <c r="W59" s="108">
        <f t="shared" si="279"/>
        <v>-3668.590794871795</v>
      </c>
      <c r="X59" s="109">
        <f>U59-T59</f>
        <v>0</v>
      </c>
      <c r="Y59" s="107">
        <f>Y148/1.17</f>
        <v>1489.7435897435898</v>
      </c>
      <c r="Z59" s="110">
        <f>Z148/1.17</f>
        <v>5545.3675213675215</v>
      </c>
      <c r="AA59" s="110">
        <f>AA148/1.17</f>
        <v>5545.3675213675215</v>
      </c>
      <c r="AB59" s="109">
        <f>AA59-Z59</f>
        <v>0</v>
      </c>
      <c r="AC59" s="107">
        <f>AC148/1.17</f>
        <v>1489.7435897435898</v>
      </c>
      <c r="AD59" s="110">
        <f>AD148/1.17</f>
        <v>4735.4700854700859</v>
      </c>
      <c r="AE59" s="110">
        <f>AE148/1.17</f>
        <v>4735.4700854700859</v>
      </c>
      <c r="AF59" s="117">
        <f>AE59-AD59</f>
        <v>0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10280.837606837607</v>
      </c>
      <c r="AO59" s="186">
        <f>AN59-AK59</f>
        <v>5811.6068376068379</v>
      </c>
      <c r="AP59" s="108">
        <f t="shared" si="283"/>
        <v>5811.6068376068379</v>
      </c>
      <c r="AQ59" s="109">
        <f>AN59-AM59</f>
        <v>-4416.9230769230762</v>
      </c>
      <c r="AR59" s="111">
        <f>SUM(R59,AK59)</f>
        <v>11941.025641025641</v>
      </c>
      <c r="AS59" s="112">
        <f>AS148/1.17</f>
        <v>11941.025641025642</v>
      </c>
      <c r="AT59" s="120">
        <f>T59+AM59</f>
        <v>18500.964760683761</v>
      </c>
      <c r="AU59" s="120">
        <f>U59+AN59</f>
        <v>14084.041683760684</v>
      </c>
      <c r="AV59" s="121">
        <f>AU59-AR59</f>
        <v>2143.0160427350438</v>
      </c>
      <c r="AW59" s="108">
        <f t="shared" si="284"/>
        <v>2143.016042735042</v>
      </c>
      <c r="AX59" s="122">
        <f>AU59-AT59</f>
        <v>-4416.9230769230762</v>
      </c>
      <c r="AY59" s="96">
        <f>AR59/6</f>
        <v>1990.1709401709402</v>
      </c>
      <c r="AZ59" s="97">
        <f>AS59/6</f>
        <v>1990.1709401709404</v>
      </c>
      <c r="BA59" s="97">
        <f>AU59/6</f>
        <v>2347.3402806267809</v>
      </c>
      <c r="BB59" s="123">
        <f>BA59/AY59</f>
        <v>1.1794666645193617</v>
      </c>
      <c r="BC59" s="98">
        <f>BA59-AY59</f>
        <v>357.16934045584071</v>
      </c>
      <c r="BD59" s="98">
        <f>BA59-AZ59</f>
        <v>357.16934045584048</v>
      </c>
      <c r="BE59" s="98">
        <f>AX59/6</f>
        <v>-736.15384615384608</v>
      </c>
      <c r="BF59" s="107">
        <f>BF148/1.17</f>
        <v>0</v>
      </c>
      <c r="BG59" s="110">
        <f>BG148/1.17</f>
        <v>4416.9230769230771</v>
      </c>
      <c r="BH59" s="110">
        <f>BH148/1.17</f>
        <v>0</v>
      </c>
      <c r="BI59" s="109">
        <f>BH59-BG59</f>
        <v>-4416.9230769230771</v>
      </c>
      <c r="BJ59" s="107">
        <f>BJ148/1.17</f>
        <v>0</v>
      </c>
      <c r="BK59" s="110">
        <f>BK148/1.17</f>
        <v>0</v>
      </c>
      <c r="BL59" s="110">
        <f>BL148/1.17</f>
        <v>0</v>
      </c>
      <c r="BM59" s="109">
        <f>BL59-BK59</f>
        <v>0</v>
      </c>
      <c r="BN59" s="107">
        <f>BN148/1.17</f>
        <v>16247.008547008549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16247.008547008549</v>
      </c>
      <c r="BS59" s="108">
        <f>BG59+BK59+BO59</f>
        <v>8993.8461538461543</v>
      </c>
      <c r="BT59" s="114">
        <f>BH59+BL59+BP59</f>
        <v>0</v>
      </c>
      <c r="BU59" s="110">
        <f>BT59-BR59</f>
        <v>-16247.008547008549</v>
      </c>
      <c r="BV59" s="109">
        <f>BT59-BS59</f>
        <v>-8993.8461538461543</v>
      </c>
      <c r="BW59" s="107">
        <f>BW148/1.17</f>
        <v>0</v>
      </c>
      <c r="BX59" s="110">
        <f>BX148/1.17</f>
        <v>0</v>
      </c>
      <c r="BY59" s="110">
        <f>BY148/1.17</f>
        <v>0</v>
      </c>
      <c r="BZ59" s="117">
        <f>BY59-BX59</f>
        <v>0</v>
      </c>
      <c r="CA59" s="107">
        <f>CA148/1.17</f>
        <v>3868.3760683760688</v>
      </c>
      <c r="CB59" s="110">
        <f>CB148/1.17</f>
        <v>0</v>
      </c>
      <c r="CC59" s="110">
        <f>CC148/1.17</f>
        <v>0</v>
      </c>
      <c r="CD59" s="117">
        <f>CC59-CB59</f>
        <v>0</v>
      </c>
      <c r="CE59" s="107">
        <f>CE148/1.17</f>
        <v>0</v>
      </c>
      <c r="CF59" s="110">
        <f>CF148/1.17</f>
        <v>0</v>
      </c>
      <c r="CG59" s="110">
        <f>CG148/1.17</f>
        <v>0</v>
      </c>
      <c r="CH59" s="117">
        <f>CG59-CF59</f>
        <v>0</v>
      </c>
      <c r="CI59" s="111">
        <f>BW59+CA59+CE59</f>
        <v>3868.3760683760688</v>
      </c>
      <c r="CJ59" s="108">
        <f>BX59+CB59+CF59</f>
        <v>0</v>
      </c>
      <c r="CK59" s="114">
        <f>BY59+CC59+CG59</f>
        <v>0</v>
      </c>
      <c r="CL59" s="186">
        <f>CK59-CI59</f>
        <v>-3868.3760683760688</v>
      </c>
      <c r="CM59" s="109">
        <f>CK59-CJ59</f>
        <v>0</v>
      </c>
      <c r="CN59" s="111">
        <f>SUM(BR59,CI59)</f>
        <v>20115.384615384617</v>
      </c>
      <c r="CO59" s="124">
        <f>BS59+CJ59</f>
        <v>8993.8461538461543</v>
      </c>
      <c r="CP59" s="120">
        <f>BT59+CK59</f>
        <v>0</v>
      </c>
      <c r="CQ59" s="121">
        <f>CP59-CN59</f>
        <v>-20115.384615384617</v>
      </c>
      <c r="CR59" s="122">
        <f>CP59-CO59</f>
        <v>-8993.8461538461543</v>
      </c>
      <c r="CS59" s="96">
        <f>CN59/6</f>
        <v>3352.564102564103</v>
      </c>
      <c r="CT59" s="97">
        <f>CP59/6</f>
        <v>0</v>
      </c>
      <c r="CU59" s="123">
        <f>CT59/CS59</f>
        <v>0</v>
      </c>
      <c r="CV59" s="98">
        <f>CT59-CS59</f>
        <v>-3352.564102564103</v>
      </c>
      <c r="CW59" s="98">
        <f>CR59/6</f>
        <v>-1498.9743589743591</v>
      </c>
      <c r="CX59" s="107">
        <f>CX148/1.17</f>
        <v>0</v>
      </c>
      <c r="CY59" s="110">
        <f>CY148/1.17</f>
        <v>4416.9230769230771</v>
      </c>
      <c r="CZ59" s="110">
        <f>CZ148/1.17</f>
        <v>0</v>
      </c>
      <c r="DA59" s="109">
        <f>CZ59-CY59</f>
        <v>-4416.9230769230771</v>
      </c>
      <c r="DB59" s="107">
        <f>DB148/1.17</f>
        <v>0</v>
      </c>
      <c r="DC59" s="110">
        <f>DC148/1.17</f>
        <v>0</v>
      </c>
      <c r="DD59" s="110">
        <f>DD148/1.17</f>
        <v>0</v>
      </c>
      <c r="DE59" s="109">
        <f>DD59-DC59</f>
        <v>0</v>
      </c>
      <c r="DF59" s="107">
        <f>DF148/1.17</f>
        <v>16247.008547008549</v>
      </c>
      <c r="DG59" s="110">
        <f>DG148/1.17</f>
        <v>4576.9230769230771</v>
      </c>
      <c r="DH59" s="110">
        <f>DH148/1.17</f>
        <v>4576.9230769230771</v>
      </c>
      <c r="DI59" s="109">
        <f>DH59-DG59</f>
        <v>0</v>
      </c>
      <c r="DJ59" s="111">
        <f>CX59+DB59+DF59</f>
        <v>16247.008547008549</v>
      </c>
      <c r="DK59" s="108">
        <f>CY59+DC59+DG59</f>
        <v>8993.8461538461543</v>
      </c>
      <c r="DL59" s="114">
        <f>CZ59+DD59+DH59</f>
        <v>4576.9230769230771</v>
      </c>
      <c r="DM59" s="110">
        <f>DL59-DJ59</f>
        <v>-11670.085470085472</v>
      </c>
      <c r="DN59" s="109">
        <f>DL59-DK59</f>
        <v>-4416.9230769230771</v>
      </c>
      <c r="DO59" s="107">
        <f>DO148/1.17</f>
        <v>0</v>
      </c>
      <c r="DP59" s="110">
        <f>DP148/1.17</f>
        <v>0</v>
      </c>
      <c r="DQ59" s="110">
        <f>DQ148/1.17</f>
        <v>0</v>
      </c>
      <c r="DR59" s="117">
        <f>DQ59-DP59</f>
        <v>0</v>
      </c>
      <c r="DS59" s="107">
        <f>DS148/1.17</f>
        <v>3868.3760683760688</v>
      </c>
      <c r="DT59" s="110">
        <f>DT148/1.17</f>
        <v>0</v>
      </c>
      <c r="DU59" s="110">
        <f>DU148/1.17</f>
        <v>0</v>
      </c>
      <c r="DV59" s="117">
        <f>DU59-DT59</f>
        <v>0</v>
      </c>
      <c r="DW59" s="107">
        <f>DW148/1.17</f>
        <v>0</v>
      </c>
      <c r="DX59" s="110">
        <f>DX148/1.17</f>
        <v>0</v>
      </c>
      <c r="DY59" s="110">
        <f>DY148/1.17</f>
        <v>0</v>
      </c>
      <c r="DZ59" s="117">
        <f>DY59-DX59</f>
        <v>0</v>
      </c>
      <c r="EA59" s="111">
        <f>DO59+DS59+DW59</f>
        <v>3868.3760683760688</v>
      </c>
      <c r="EB59" s="108">
        <f>DP59+DT59+DX59</f>
        <v>0</v>
      </c>
      <c r="EC59" s="114">
        <f>DQ59+DU59+DY59</f>
        <v>0</v>
      </c>
      <c r="ED59" s="186">
        <f>EC59-EA59</f>
        <v>-3868.3760683760688</v>
      </c>
      <c r="EE59" s="109">
        <f>EC59-EB59</f>
        <v>0</v>
      </c>
      <c r="EF59" s="111">
        <f>SUM(DJ59,EA59)</f>
        <v>20115.384615384617</v>
      </c>
      <c r="EG59" s="124">
        <f>DK59+EB59</f>
        <v>8993.8461538461543</v>
      </c>
      <c r="EH59" s="120">
        <f>DL59+EC59</f>
        <v>4576.9230769230771</v>
      </c>
      <c r="EI59" s="121">
        <f>EH59-EF59</f>
        <v>-15538.461538461539</v>
      </c>
      <c r="EJ59" s="122">
        <f>EH59-EG59</f>
        <v>-4416.9230769230771</v>
      </c>
      <c r="EK59" s="96">
        <f>EF59/6</f>
        <v>3352.564102564103</v>
      </c>
      <c r="EL59" s="97">
        <f>EH59/6</f>
        <v>762.82051282051282</v>
      </c>
      <c r="EM59" s="123">
        <f>EL59/EK59</f>
        <v>0.22753346080305925</v>
      </c>
      <c r="EN59" s="98">
        <f>EL59-EK59</f>
        <v>-2589.7435897435903</v>
      </c>
      <c r="EO59" s="98">
        <f>EJ59/6</f>
        <v>-736.15384615384619</v>
      </c>
      <c r="EP59" s="931"/>
    </row>
    <row r="60" spans="1:146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0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07"/>
      <c r="BT60" s="84"/>
      <c r="BU60" s="160">
        <f>BT61/BR61</f>
        <v>0</v>
      </c>
      <c r="BV60" s="80">
        <f>BT61/BS61</f>
        <v>0</v>
      </c>
      <c r="BW60" s="46"/>
      <c r="BX60" s="197"/>
      <c r="BY60" s="173"/>
      <c r="BZ60" s="277" t="e">
        <f>BY61/BX61</f>
        <v>#DIV/0!</v>
      </c>
      <c r="CA60" s="46"/>
      <c r="CB60" s="197"/>
      <c r="CC60" s="173"/>
      <c r="CD60" s="202" t="e">
        <f>CC61/CB61</f>
        <v>#DIV/0!</v>
      </c>
      <c r="CE60" s="46"/>
      <c r="CF60" s="197"/>
      <c r="CG60" s="173"/>
      <c r="CH60" s="202" t="e">
        <f>CG61/CF61</f>
        <v>#DIV/0!</v>
      </c>
      <c r="CI60" s="198"/>
      <c r="CJ60" s="207"/>
      <c r="CK60" s="84"/>
      <c r="CL60" s="255">
        <f>CK61/CI61</f>
        <v>0</v>
      </c>
      <c r="CM60" s="203" t="e">
        <f>CK61/CJ61</f>
        <v>#DIV/0!</v>
      </c>
      <c r="CN60" s="204"/>
      <c r="CO60" s="209"/>
      <c r="CP60" s="162"/>
      <c r="CQ60" s="94">
        <f>CP61/CN61</f>
        <v>0</v>
      </c>
      <c r="CR60" s="206">
        <f>CP61/CO61</f>
        <v>0</v>
      </c>
      <c r="CS60" s="137"/>
      <c r="CT60" s="138"/>
      <c r="CX60" s="46"/>
      <c r="CY60" s="173"/>
      <c r="CZ60" s="173"/>
      <c r="DA60" s="80">
        <f>CZ61/CY61</f>
        <v>0</v>
      </c>
      <c r="DB60" s="46"/>
      <c r="DC60" s="173"/>
      <c r="DD60" s="173"/>
      <c r="DE60" s="80">
        <f>DD61/DC61</f>
        <v>1</v>
      </c>
      <c r="DF60" s="46"/>
      <c r="DG60" s="197"/>
      <c r="DH60" s="173"/>
      <c r="DI60" s="274">
        <f>DH61/DG61</f>
        <v>1</v>
      </c>
      <c r="DJ60" s="198"/>
      <c r="DK60" s="207"/>
      <c r="DL60" s="84"/>
      <c r="DM60" s="160">
        <f>DL61/DJ61</f>
        <v>0.69566806799488201</v>
      </c>
      <c r="DN60" s="80">
        <f>DL61/DK61</f>
        <v>0.63741416848099142</v>
      </c>
      <c r="DO60" s="46"/>
      <c r="DP60" s="197"/>
      <c r="DQ60" s="173"/>
      <c r="DR60" s="277" t="e">
        <f>DQ61/DP61</f>
        <v>#DIV/0!</v>
      </c>
      <c r="DS60" s="46"/>
      <c r="DT60" s="197"/>
      <c r="DU60" s="173"/>
      <c r="DV60" s="202" t="e">
        <f>DU61/DT61</f>
        <v>#DIV/0!</v>
      </c>
      <c r="DW60" s="46"/>
      <c r="DX60" s="197"/>
      <c r="DY60" s="173"/>
      <c r="DZ60" s="202" t="e">
        <f>DY61/DX61</f>
        <v>#DIV/0!</v>
      </c>
      <c r="EA60" s="198"/>
      <c r="EB60" s="207"/>
      <c r="EC60" s="84"/>
      <c r="ED60" s="255">
        <f>EC61/EA61</f>
        <v>0</v>
      </c>
      <c r="EE60" s="203" t="e">
        <f>EC61/EB61</f>
        <v>#DIV/0!</v>
      </c>
      <c r="EF60" s="204"/>
      <c r="EG60" s="209"/>
      <c r="EH60" s="162"/>
      <c r="EI60" s="94">
        <f>EH61/EF61</f>
        <v>0.34313018391633604</v>
      </c>
      <c r="EJ60" s="206">
        <f>EH61/EG61</f>
        <v>0.63741416848099142</v>
      </c>
      <c r="EK60" s="137"/>
      <c r="EL60" s="138"/>
      <c r="EP60" s="42"/>
    </row>
    <row r="61" spans="1:146" s="261" customFormat="1" ht="20.100000000000001" customHeight="1">
      <c r="A61" s="184"/>
      <c r="B61" s="104" t="s">
        <v>93</v>
      </c>
      <c r="C61" s="105"/>
      <c r="D61" s="355"/>
      <c r="E61" s="185"/>
      <c r="F61" s="107">
        <f>F150/1.17</f>
        <v>1211.1111111111111</v>
      </c>
      <c r="G61" s="761">
        <v>1458.93</v>
      </c>
      <c r="H61" s="750">
        <v>1458.93</v>
      </c>
      <c r="I61" s="109">
        <f>H61-G61</f>
        <v>0</v>
      </c>
      <c r="J61" s="107">
        <f>J150/1.17</f>
        <v>1211.1111111111111</v>
      </c>
      <c r="K61" s="750">
        <v>1783.0329999999999</v>
      </c>
      <c r="L61" s="750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279"/>
        <v>951.48792307692293</v>
      </c>
      <c r="X61" s="109">
        <f>U61-T61</f>
        <v>0</v>
      </c>
      <c r="Y61" s="107">
        <f>Y150/1.17</f>
        <v>1411.1111111111111</v>
      </c>
      <c r="Z61" s="761">
        <v>1478.933</v>
      </c>
      <c r="AA61" s="761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1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28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28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1637.6068376068376</v>
      </c>
      <c r="BG61" s="110">
        <f>BG150/1.17</f>
        <v>1850.4273504273506</v>
      </c>
      <c r="BH61" s="110">
        <f>BH150/1.17</f>
        <v>0</v>
      </c>
      <c r="BI61" s="109">
        <f>BH61-BG61</f>
        <v>-1850.4273504273506</v>
      </c>
      <c r="BJ61" s="107">
        <f>BJ150/1.17</f>
        <v>1458.1196581196582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1580.3418803418804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4676.0683760683769</v>
      </c>
      <c r="BS61" s="108">
        <f>BG61+BK61+BO61</f>
        <v>5103.4188034188037</v>
      </c>
      <c r="BT61" s="114">
        <f>BH61+BL61+BP61</f>
        <v>0</v>
      </c>
      <c r="BU61" s="110">
        <f>BT61-BR61</f>
        <v>-4676.0683760683769</v>
      </c>
      <c r="BV61" s="109">
        <f>BT61-BS61</f>
        <v>-5103.4188034188037</v>
      </c>
      <c r="BW61" s="107">
        <f>BW150/1.17</f>
        <v>1656.4102564102566</v>
      </c>
      <c r="BX61" s="110">
        <f>BX150/1.17</f>
        <v>0</v>
      </c>
      <c r="BY61" s="110">
        <f>BY150/1.17</f>
        <v>0</v>
      </c>
      <c r="BZ61" s="117">
        <f>BY61-BX61</f>
        <v>0</v>
      </c>
      <c r="CA61" s="107">
        <f>CA150/1.17</f>
        <v>1810.2564102564104</v>
      </c>
      <c r="CB61" s="110">
        <f>CB150/1.17</f>
        <v>0</v>
      </c>
      <c r="CC61" s="110">
        <f>CC150/1.17</f>
        <v>0</v>
      </c>
      <c r="CD61" s="117">
        <f>CC61-CB61</f>
        <v>0</v>
      </c>
      <c r="CE61" s="107">
        <f>CE150/1.17</f>
        <v>1337.6068376068376</v>
      </c>
      <c r="CF61" s="110">
        <f>CF150/1.17</f>
        <v>0</v>
      </c>
      <c r="CG61" s="110">
        <f>CG150/1.17</f>
        <v>0</v>
      </c>
      <c r="CH61" s="117">
        <f>CG61-CF61</f>
        <v>0</v>
      </c>
      <c r="CI61" s="111">
        <f>BW61+CA61+CE61</f>
        <v>4804.2735042735048</v>
      </c>
      <c r="CJ61" s="108">
        <f>BX61+CB61+CF61</f>
        <v>0</v>
      </c>
      <c r="CK61" s="114">
        <f>BY61+CC61+CG61</f>
        <v>0</v>
      </c>
      <c r="CL61" s="186">
        <f>CK61-CI61</f>
        <v>-4804.2735042735048</v>
      </c>
      <c r="CM61" s="109">
        <f>CK61-CJ61</f>
        <v>0</v>
      </c>
      <c r="CN61" s="111">
        <f>SUM(BR61,CI61)</f>
        <v>9480.3418803418826</v>
      </c>
      <c r="CO61" s="124">
        <f>BS61+CJ61</f>
        <v>5103.4188034188037</v>
      </c>
      <c r="CP61" s="120">
        <f>BT61+CK61</f>
        <v>0</v>
      </c>
      <c r="CQ61" s="121">
        <f>CP61-CN61</f>
        <v>-9480.3418803418826</v>
      </c>
      <c r="CR61" s="122">
        <f>CP61-CO61</f>
        <v>-5103.4188034188037</v>
      </c>
      <c r="CS61" s="96">
        <f>CN61/6</f>
        <v>1580.0569800569804</v>
      </c>
      <c r="CT61" s="97">
        <f>CP61/6</f>
        <v>0</v>
      </c>
      <c r="CU61" s="123">
        <f>CT61/CS61</f>
        <v>0</v>
      </c>
      <c r="CV61" s="98">
        <f>CT61-CS61</f>
        <v>-1580.0569800569804</v>
      </c>
      <c r="CW61" s="98">
        <f>CR61/6</f>
        <v>-850.56980056980058</v>
      </c>
      <c r="CX61" s="107">
        <f>CX150/1.17</f>
        <v>1637.6068376068376</v>
      </c>
      <c r="CY61" s="110">
        <f>CY150/1.17</f>
        <v>1850.4273504273506</v>
      </c>
      <c r="CZ61" s="110">
        <f>CZ150/1.17</f>
        <v>0</v>
      </c>
      <c r="DA61" s="109">
        <f>CZ61-CY61</f>
        <v>-1850.4273504273506</v>
      </c>
      <c r="DB61" s="107">
        <f>DB150/1.17</f>
        <v>1458.1196581196582</v>
      </c>
      <c r="DC61" s="110">
        <f>DC150/1.17</f>
        <v>1458.1196581196582</v>
      </c>
      <c r="DD61" s="110">
        <f>DD150/1.17</f>
        <v>1458.1196581196582</v>
      </c>
      <c r="DE61" s="109">
        <f>DD61-DC61</f>
        <v>0</v>
      </c>
      <c r="DF61" s="107">
        <f>DF150/1.17</f>
        <v>1580.3418803418804</v>
      </c>
      <c r="DG61" s="110">
        <f>DG150/1.17</f>
        <v>1794.8717948717949</v>
      </c>
      <c r="DH61" s="110">
        <f>DH150/1.17</f>
        <v>1794.8717948717949</v>
      </c>
      <c r="DI61" s="109">
        <f>DH61-DG61</f>
        <v>0</v>
      </c>
      <c r="DJ61" s="111">
        <f>CX61+DB61+DF61</f>
        <v>4676.0683760683769</v>
      </c>
      <c r="DK61" s="108">
        <f>CY61+DC61+DG61</f>
        <v>5103.4188034188037</v>
      </c>
      <c r="DL61" s="114">
        <f>CZ61+DD61+DH61</f>
        <v>3252.9914529914531</v>
      </c>
      <c r="DM61" s="110">
        <f>DL61-DJ61</f>
        <v>-1423.0769230769238</v>
      </c>
      <c r="DN61" s="109">
        <f>DL61-DK61</f>
        <v>-1850.4273504273506</v>
      </c>
      <c r="DO61" s="107">
        <f>DO150/1.17</f>
        <v>1656.4102564102566</v>
      </c>
      <c r="DP61" s="110">
        <f>DP150/1.17</f>
        <v>0</v>
      </c>
      <c r="DQ61" s="110">
        <f>DQ150/1.17</f>
        <v>0</v>
      </c>
      <c r="DR61" s="117">
        <f>DQ61-DP61</f>
        <v>0</v>
      </c>
      <c r="DS61" s="107">
        <f>DS150/1.17</f>
        <v>1810.2564102564104</v>
      </c>
      <c r="DT61" s="110">
        <f>DT150/1.17</f>
        <v>0</v>
      </c>
      <c r="DU61" s="110">
        <f>DU150/1.17</f>
        <v>0</v>
      </c>
      <c r="DV61" s="117">
        <f>DU61-DT61</f>
        <v>0</v>
      </c>
      <c r="DW61" s="107">
        <f>DW150/1.17</f>
        <v>1337.6068376068376</v>
      </c>
      <c r="DX61" s="110">
        <f>DX150/1.17</f>
        <v>0</v>
      </c>
      <c r="DY61" s="110">
        <f>DY150/1.17</f>
        <v>0</v>
      </c>
      <c r="DZ61" s="117">
        <f>DY61-DX61</f>
        <v>0</v>
      </c>
      <c r="EA61" s="111">
        <f>DO61+DS61+DW61</f>
        <v>4804.2735042735048</v>
      </c>
      <c r="EB61" s="108">
        <f>DP61+DT61+DX61</f>
        <v>0</v>
      </c>
      <c r="EC61" s="114">
        <f>DQ61+DU61+DY61</f>
        <v>0</v>
      </c>
      <c r="ED61" s="186">
        <f>EC61-EA61</f>
        <v>-4804.2735042735048</v>
      </c>
      <c r="EE61" s="109">
        <f>EC61-EB61</f>
        <v>0</v>
      </c>
      <c r="EF61" s="111">
        <f>SUM(DJ61,EA61)</f>
        <v>9480.3418803418826</v>
      </c>
      <c r="EG61" s="124">
        <f>DK61+EB61</f>
        <v>5103.4188034188037</v>
      </c>
      <c r="EH61" s="120">
        <f>DL61+EC61</f>
        <v>3252.9914529914531</v>
      </c>
      <c r="EI61" s="121">
        <f>EH61-EF61</f>
        <v>-6227.3504273504295</v>
      </c>
      <c r="EJ61" s="122">
        <f>EH61-EG61</f>
        <v>-1850.4273504273506</v>
      </c>
      <c r="EK61" s="96">
        <f>EF61/6</f>
        <v>1580.0569800569804</v>
      </c>
      <c r="EL61" s="97">
        <f>EH61/6</f>
        <v>542.16524216524215</v>
      </c>
      <c r="EM61" s="123">
        <f>EL61/EK61</f>
        <v>0.34313018391633604</v>
      </c>
      <c r="EN61" s="98">
        <f>EL61-EK61</f>
        <v>-1037.8917378917381</v>
      </c>
      <c r="EO61" s="98">
        <f>EJ61/6</f>
        <v>-308.40455840455843</v>
      </c>
      <c r="EP61" s="931"/>
    </row>
    <row r="62" spans="1:146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1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1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1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1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1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1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 t="e">
        <f>BL63/BK63</f>
        <v>#DIV/0!</v>
      </c>
      <c r="BN62" s="46"/>
      <c r="BO62" s="197"/>
      <c r="BP62" s="173"/>
      <c r="BQ62" s="203" t="e">
        <f>BP63/BO63</f>
        <v>#DIV/0!</v>
      </c>
      <c r="BR62" s="198"/>
      <c r="BS62" s="207"/>
      <c r="BT62" s="84"/>
      <c r="BU62" s="160" t="e">
        <f>BT63/BR63</f>
        <v>#DIV/0!</v>
      </c>
      <c r="BV62" s="80" t="e">
        <f>BT63/BS63</f>
        <v>#DIV/0!</v>
      </c>
      <c r="BW62" s="46"/>
      <c r="BX62" s="197"/>
      <c r="BY62" s="173"/>
      <c r="BZ62" s="202" t="e">
        <f>BY63/BX63</f>
        <v>#DIV/0!</v>
      </c>
      <c r="CA62" s="46"/>
      <c r="CB62" s="197"/>
      <c r="CC62" s="173"/>
      <c r="CD62" s="202" t="e">
        <f>CC63/CB63</f>
        <v>#DIV/0!</v>
      </c>
      <c r="CE62" s="46"/>
      <c r="CF62" s="197"/>
      <c r="CG62" s="173"/>
      <c r="CH62" s="202" t="e">
        <f>CG63/CF63</f>
        <v>#DIV/0!</v>
      </c>
      <c r="CI62" s="198"/>
      <c r="CJ62" s="207"/>
      <c r="CK62" s="84"/>
      <c r="CL62" s="255" t="e">
        <f>CK63/CI63</f>
        <v>#DIV/0!</v>
      </c>
      <c r="CM62" s="203" t="e">
        <f>CK63/CJ63</f>
        <v>#DIV/0!</v>
      </c>
      <c r="CN62" s="204"/>
      <c r="CO62" s="209"/>
      <c r="CP62" s="162"/>
      <c r="CQ62" s="94" t="e">
        <f>CP63/CN63</f>
        <v>#DIV/0!</v>
      </c>
      <c r="CR62" s="206" t="e">
        <f>CP63/CO63</f>
        <v>#DIV/0!</v>
      </c>
      <c r="CS62" s="137"/>
      <c r="CT62" s="138"/>
      <c r="CX62" s="46"/>
      <c r="CY62" s="173"/>
      <c r="CZ62" s="173"/>
      <c r="DA62" s="80" t="e">
        <f>CZ63/CY63</f>
        <v>#DIV/0!</v>
      </c>
      <c r="DB62" s="46"/>
      <c r="DC62" s="173"/>
      <c r="DD62" s="173"/>
      <c r="DE62" s="80" t="e">
        <f>DD63/DC63</f>
        <v>#DIV/0!</v>
      </c>
      <c r="DF62" s="46"/>
      <c r="DG62" s="197"/>
      <c r="DH62" s="173"/>
      <c r="DI62" s="203" t="e">
        <f>DH63/DG63</f>
        <v>#DIV/0!</v>
      </c>
      <c r="DJ62" s="198"/>
      <c r="DK62" s="207"/>
      <c r="DL62" s="84"/>
      <c r="DM62" s="160" t="e">
        <f>DL63/DJ63</f>
        <v>#DIV/0!</v>
      </c>
      <c r="DN62" s="80" t="e">
        <f>DL63/DK63</f>
        <v>#DIV/0!</v>
      </c>
      <c r="DO62" s="46"/>
      <c r="DP62" s="197"/>
      <c r="DQ62" s="173"/>
      <c r="DR62" s="202" t="e">
        <f>DQ63/DP63</f>
        <v>#DIV/0!</v>
      </c>
      <c r="DS62" s="46"/>
      <c r="DT62" s="197"/>
      <c r="DU62" s="173"/>
      <c r="DV62" s="202" t="e">
        <f>DU63/DT63</f>
        <v>#DIV/0!</v>
      </c>
      <c r="DW62" s="46"/>
      <c r="DX62" s="197"/>
      <c r="DY62" s="173"/>
      <c r="DZ62" s="202" t="e">
        <f>DY63/DX63</f>
        <v>#DIV/0!</v>
      </c>
      <c r="EA62" s="198"/>
      <c r="EB62" s="207"/>
      <c r="EC62" s="84"/>
      <c r="ED62" s="255" t="e">
        <f>EC63/EA63</f>
        <v>#DIV/0!</v>
      </c>
      <c r="EE62" s="203" t="e">
        <f>EC63/EB63</f>
        <v>#DIV/0!</v>
      </c>
      <c r="EF62" s="204"/>
      <c r="EG62" s="209"/>
      <c r="EH62" s="162"/>
      <c r="EI62" s="94" t="e">
        <f>EH63/EF63</f>
        <v>#DIV/0!</v>
      </c>
      <c r="EJ62" s="206" t="e">
        <f>EH63/EG63</f>
        <v>#DIV/0!</v>
      </c>
      <c r="EK62" s="137"/>
      <c r="EL62" s="138"/>
      <c r="EP62" s="42"/>
    </row>
    <row r="63" spans="1:146" s="261" customFormat="1" ht="20.100000000000001" customHeight="1">
      <c r="A63" s="184"/>
      <c r="B63" s="104" t="s">
        <v>67</v>
      </c>
      <c r="C63" s="105"/>
      <c r="D63" s="355"/>
      <c r="E63" s="185"/>
      <c r="F63" s="107">
        <f>F153/1.17</f>
        <v>0</v>
      </c>
      <c r="G63" s="110">
        <f>G153/1.17</f>
        <v>119.65811965811966</v>
      </c>
      <c r="H63" s="110">
        <f>H153/1.17</f>
        <v>119.65811965811966</v>
      </c>
      <c r="I63" s="109">
        <f>H63-G63</f>
        <v>0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12.820512820512821</v>
      </c>
      <c r="Q63" s="109">
        <f>P63-O63</f>
        <v>0</v>
      </c>
      <c r="R63" s="111">
        <f>F63+J63+N63</f>
        <v>0</v>
      </c>
      <c r="S63" s="112">
        <f>S153/1.17</f>
        <v>0</v>
      </c>
      <c r="T63" s="110">
        <f>H63+K63+O63</f>
        <v>132.47863247863248</v>
      </c>
      <c r="U63" s="114">
        <f>H63+L63+P63</f>
        <v>132.47863247863248</v>
      </c>
      <c r="V63" s="110">
        <f>U63-R63</f>
        <v>132.47863247863248</v>
      </c>
      <c r="W63" s="108">
        <f t="shared" si="279"/>
        <v>132.47863247863248</v>
      </c>
      <c r="X63" s="109">
        <f>U63-T63</f>
        <v>0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179.4871794871795</v>
      </c>
      <c r="AF63" s="117">
        <f>AE63-AD63</f>
        <v>0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179.4871794871795</v>
      </c>
      <c r="AO63" s="186">
        <f>AN63-AK63</f>
        <v>179.4871794871795</v>
      </c>
      <c r="AP63" s="108">
        <f t="shared" si="283"/>
        <v>179.4871794871795</v>
      </c>
      <c r="AQ63" s="109">
        <f>AN63-AM63</f>
        <v>0</v>
      </c>
      <c r="AR63" s="111">
        <f>SUM(R63,AK63)</f>
        <v>0</v>
      </c>
      <c r="AS63" s="112">
        <f>AS153/1.17</f>
        <v>0</v>
      </c>
      <c r="AT63" s="120">
        <f>T63+AM63</f>
        <v>311.96581196581201</v>
      </c>
      <c r="AU63" s="120">
        <f>U63+AN63</f>
        <v>311.96581196581201</v>
      </c>
      <c r="AV63" s="121">
        <f>AU63-AR63</f>
        <v>311.96581196581201</v>
      </c>
      <c r="AW63" s="108">
        <f t="shared" si="284"/>
        <v>311.96581196581201</v>
      </c>
      <c r="AX63" s="122">
        <f>AU63-AT63</f>
        <v>0</v>
      </c>
      <c r="AY63" s="96">
        <f>AR63/6</f>
        <v>0</v>
      </c>
      <c r="AZ63" s="97">
        <f>AS63/6</f>
        <v>0</v>
      </c>
      <c r="BA63" s="97">
        <f>AU63/6</f>
        <v>51.994301994301999</v>
      </c>
      <c r="BB63" s="123" t="e">
        <f>BA63/AY63</f>
        <v>#DIV/0!</v>
      </c>
      <c r="BC63" s="98">
        <f>BA63-AY63</f>
        <v>51.994301994301999</v>
      </c>
      <c r="BD63" s="98">
        <f>BA63-AZ63</f>
        <v>51.994301994301999</v>
      </c>
      <c r="BE63" s="98">
        <f>AX63/6</f>
        <v>0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0</v>
      </c>
      <c r="BL63" s="110">
        <f>BL153/1.17</f>
        <v>0</v>
      </c>
      <c r="BM63" s="109">
        <f>BL63-BK63</f>
        <v>0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08">
        <f>BG63+BK63+BO63</f>
        <v>0</v>
      </c>
      <c r="BT63" s="114">
        <f>BH63+BL63+BP63</f>
        <v>0</v>
      </c>
      <c r="BU63" s="110">
        <f>BT63-BR63</f>
        <v>0</v>
      </c>
      <c r="BV63" s="109">
        <f>BT63-BS63</f>
        <v>0</v>
      </c>
      <c r="BW63" s="107">
        <f>BW153/1.17</f>
        <v>0</v>
      </c>
      <c r="BX63" s="110">
        <f>BX153/1.17</f>
        <v>0</v>
      </c>
      <c r="BY63" s="110">
        <f>BY153/1.17</f>
        <v>0</v>
      </c>
      <c r="BZ63" s="117">
        <f>BY63-BX63</f>
        <v>0</v>
      </c>
      <c r="CA63" s="107">
        <f>CA153/1.17</f>
        <v>0</v>
      </c>
      <c r="CB63" s="110">
        <f>CB153/1.17</f>
        <v>0</v>
      </c>
      <c r="CC63" s="110">
        <f>CC153/1.17</f>
        <v>0</v>
      </c>
      <c r="CD63" s="117">
        <f>CC63-CB63</f>
        <v>0</v>
      </c>
      <c r="CE63" s="107">
        <f>CE153/1.17</f>
        <v>0</v>
      </c>
      <c r="CF63" s="110">
        <f>CF153/1.17</f>
        <v>0</v>
      </c>
      <c r="CG63" s="110">
        <f>CG153/1.17</f>
        <v>0</v>
      </c>
      <c r="CH63" s="117">
        <f>CG63-CF63</f>
        <v>0</v>
      </c>
      <c r="CI63" s="111">
        <f>BW63+CA63+CE63</f>
        <v>0</v>
      </c>
      <c r="CJ63" s="108">
        <f>BX63+CB63+CF63</f>
        <v>0</v>
      </c>
      <c r="CK63" s="114">
        <f>BY63+CC63+CG63</f>
        <v>0</v>
      </c>
      <c r="CL63" s="186">
        <f>CK63-CI63</f>
        <v>0</v>
      </c>
      <c r="CM63" s="109">
        <f>CK63-CJ63</f>
        <v>0</v>
      </c>
      <c r="CN63" s="111">
        <f>SUM(BR63,CI63)</f>
        <v>0</v>
      </c>
      <c r="CO63" s="124">
        <f>BS63+CJ63</f>
        <v>0</v>
      </c>
      <c r="CP63" s="120">
        <f>BT63+CK63</f>
        <v>0</v>
      </c>
      <c r="CQ63" s="121">
        <f>CP63-CN63</f>
        <v>0</v>
      </c>
      <c r="CR63" s="122">
        <f>CP63-CO63</f>
        <v>0</v>
      </c>
      <c r="CS63" s="96">
        <f>CN63/6</f>
        <v>0</v>
      </c>
      <c r="CT63" s="97">
        <f>CP63/6</f>
        <v>0</v>
      </c>
      <c r="CU63" s="123" t="e">
        <f>CT63/CS63</f>
        <v>#DIV/0!</v>
      </c>
      <c r="CV63" s="98">
        <f>CT63-CS63</f>
        <v>0</v>
      </c>
      <c r="CW63" s="98">
        <f>CR63/6</f>
        <v>0</v>
      </c>
      <c r="CX63" s="107">
        <f>CX153/1.17</f>
        <v>0</v>
      </c>
      <c r="CY63" s="110">
        <f>CY153/1.17</f>
        <v>0</v>
      </c>
      <c r="CZ63" s="110">
        <f>CZ153/1.17</f>
        <v>0</v>
      </c>
      <c r="DA63" s="109">
        <f>CZ63-CY63</f>
        <v>0</v>
      </c>
      <c r="DB63" s="107">
        <f>DB153/1.17</f>
        <v>0</v>
      </c>
      <c r="DC63" s="110">
        <f>DC153/1.17</f>
        <v>0</v>
      </c>
      <c r="DD63" s="110">
        <f>DD153/1.17</f>
        <v>0</v>
      </c>
      <c r="DE63" s="109">
        <f>DD63-DC63</f>
        <v>0</v>
      </c>
      <c r="DF63" s="107">
        <f>DF153/1.17</f>
        <v>0</v>
      </c>
      <c r="DG63" s="110">
        <f>DG153/1.17</f>
        <v>0</v>
      </c>
      <c r="DH63" s="110">
        <f>DH153/1.17</f>
        <v>0</v>
      </c>
      <c r="DI63" s="109">
        <f>DH63-DG63</f>
        <v>0</v>
      </c>
      <c r="DJ63" s="111">
        <f>CX63+DB63+DF63</f>
        <v>0</v>
      </c>
      <c r="DK63" s="108">
        <f>CY63+DC63+DG63</f>
        <v>0</v>
      </c>
      <c r="DL63" s="114">
        <f>CZ63+DD63+DH63</f>
        <v>0</v>
      </c>
      <c r="DM63" s="110">
        <f>DL63-DJ63</f>
        <v>0</v>
      </c>
      <c r="DN63" s="109">
        <f>DL63-DK63</f>
        <v>0</v>
      </c>
      <c r="DO63" s="107">
        <f>DO153/1.17</f>
        <v>0</v>
      </c>
      <c r="DP63" s="110">
        <f>DP153/1.17</f>
        <v>0</v>
      </c>
      <c r="DQ63" s="110">
        <f>DQ153/1.17</f>
        <v>0</v>
      </c>
      <c r="DR63" s="117">
        <f>DQ63-DP63</f>
        <v>0</v>
      </c>
      <c r="DS63" s="107">
        <f>DS153/1.17</f>
        <v>0</v>
      </c>
      <c r="DT63" s="110">
        <f>DT153/1.17</f>
        <v>0</v>
      </c>
      <c r="DU63" s="110">
        <f>DU153/1.17</f>
        <v>0</v>
      </c>
      <c r="DV63" s="117">
        <f>DU63-DT63</f>
        <v>0</v>
      </c>
      <c r="DW63" s="107">
        <f>DW153/1.17</f>
        <v>0</v>
      </c>
      <c r="DX63" s="110">
        <f>DX153/1.17</f>
        <v>0</v>
      </c>
      <c r="DY63" s="110">
        <f>DY153/1.17</f>
        <v>0</v>
      </c>
      <c r="DZ63" s="117">
        <f>DY63-DX63</f>
        <v>0</v>
      </c>
      <c r="EA63" s="111">
        <f>DO63+DS63+DW63</f>
        <v>0</v>
      </c>
      <c r="EB63" s="108">
        <f>DP63+DT63+DX63</f>
        <v>0</v>
      </c>
      <c r="EC63" s="114">
        <f>DQ63+DU63+DY63</f>
        <v>0</v>
      </c>
      <c r="ED63" s="186">
        <f>EC63-EA63</f>
        <v>0</v>
      </c>
      <c r="EE63" s="109">
        <f>EC63-EB63</f>
        <v>0</v>
      </c>
      <c r="EF63" s="111">
        <f>SUM(DJ63,EA63)</f>
        <v>0</v>
      </c>
      <c r="EG63" s="124">
        <f>DK63+EB63</f>
        <v>0</v>
      </c>
      <c r="EH63" s="120">
        <f>DL63+EC63</f>
        <v>0</v>
      </c>
      <c r="EI63" s="121">
        <f>EH63-EF63</f>
        <v>0</v>
      </c>
      <c r="EJ63" s="122">
        <f>EH63-EG63</f>
        <v>0</v>
      </c>
      <c r="EK63" s="96">
        <f>EF63/6</f>
        <v>0</v>
      </c>
      <c r="EL63" s="97">
        <f>EH63/6</f>
        <v>0</v>
      </c>
      <c r="EM63" s="123" t="e">
        <f>EL63/EK63</f>
        <v>#DIV/0!</v>
      </c>
      <c r="EN63" s="98">
        <f>EL63-EK63</f>
        <v>0</v>
      </c>
      <c r="EO63" s="98">
        <f>EJ63/6</f>
        <v>0</v>
      </c>
      <c r="EP63" s="931"/>
    </row>
    <row r="64" spans="1:146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1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1</v>
      </c>
      <c r="Y64" s="46"/>
      <c r="Z64" s="173"/>
      <c r="AA64" s="173"/>
      <c r="AB64" s="80">
        <f>AA65/Z65</f>
        <v>1</v>
      </c>
      <c r="AC64" s="46"/>
      <c r="AD64" s="197"/>
      <c r="AE64" s="173"/>
      <c r="AF64" s="202">
        <f>AE65/AD65</f>
        <v>1</v>
      </c>
      <c r="AG64" s="46"/>
      <c r="AH64" s="197"/>
      <c r="AI64" s="173"/>
      <c r="AJ64" s="202">
        <f>AI65/AH65</f>
        <v>0.58933333333333338</v>
      </c>
      <c r="AK64" s="198"/>
      <c r="AL64" s="291"/>
      <c r="AM64" s="200"/>
      <c r="AN64" s="84"/>
      <c r="AO64" s="255">
        <f>AN65/AK65</f>
        <v>1.1749244712990936</v>
      </c>
      <c r="AP64" s="86">
        <f>AN65/AL65</f>
        <v>1.1749244712990936</v>
      </c>
      <c r="AQ64" s="203">
        <f>AN65/AM65</f>
        <v>0.79114396148369148</v>
      </c>
      <c r="AR64" s="204"/>
      <c r="AS64" s="199"/>
      <c r="AT64" s="205"/>
      <c r="AU64" s="162"/>
      <c r="AV64" s="94">
        <f>AU65/AR65</f>
        <v>1.3202416918429003</v>
      </c>
      <c r="AW64" s="86">
        <f>AU65/AS65</f>
        <v>1.3202416918429003</v>
      </c>
      <c r="AX64" s="206">
        <f>AU65/AT65</f>
        <v>0.80975911056207539</v>
      </c>
      <c r="AY64" s="137"/>
      <c r="AZ64" s="138"/>
      <c r="BA64" s="138"/>
      <c r="BF64" s="46"/>
      <c r="BG64" s="173"/>
      <c r="BH64" s="173"/>
      <c r="BI64" s="80">
        <f>BH65/BG65</f>
        <v>1</v>
      </c>
      <c r="BJ64" s="46"/>
      <c r="BK64" s="173"/>
      <c r="BL64" s="173"/>
      <c r="BM64" s="80">
        <f>BL65/BK65</f>
        <v>1</v>
      </c>
      <c r="BN64" s="46"/>
      <c r="BO64" s="197"/>
      <c r="BP64" s="173"/>
      <c r="BQ64" s="203">
        <f>BP65/BO65</f>
        <v>1</v>
      </c>
      <c r="BR64" s="198"/>
      <c r="BS64" s="207"/>
      <c r="BT64" s="84"/>
      <c r="BU64" s="160">
        <f>BT65/BR65</f>
        <v>1</v>
      </c>
      <c r="BV64" s="80">
        <f>BT65/BS65</f>
        <v>1</v>
      </c>
      <c r="BW64" s="46"/>
      <c r="BX64" s="197"/>
      <c r="BY64" s="173"/>
      <c r="BZ64" s="202" t="e">
        <f>BY65/BX65</f>
        <v>#DIV/0!</v>
      </c>
      <c r="CA64" s="46"/>
      <c r="CB64" s="197"/>
      <c r="CC64" s="173"/>
      <c r="CD64" s="202" t="e">
        <f>CC65/CB65</f>
        <v>#DIV/0!</v>
      </c>
      <c r="CE64" s="46"/>
      <c r="CF64" s="197"/>
      <c r="CG64" s="173"/>
      <c r="CH64" s="202" t="e">
        <f>CG65/CF65</f>
        <v>#DIV/0!</v>
      </c>
      <c r="CI64" s="198"/>
      <c r="CJ64" s="207"/>
      <c r="CK64" s="84"/>
      <c r="CL64" s="255">
        <f>CK65/CI65</f>
        <v>0</v>
      </c>
      <c r="CM64" s="203" t="e">
        <f>CK65/CJ65</f>
        <v>#DIV/0!</v>
      </c>
      <c r="CN64" s="204"/>
      <c r="CO64" s="209"/>
      <c r="CP64" s="162"/>
      <c r="CQ64" s="94">
        <f>CP65/CN65</f>
        <v>0.47858391608391615</v>
      </c>
      <c r="CR64" s="206">
        <f>CP65/CO65</f>
        <v>1</v>
      </c>
      <c r="CS64" s="137"/>
      <c r="CT64" s="138"/>
      <c r="CX64" s="46"/>
      <c r="CY64" s="173"/>
      <c r="CZ64" s="173"/>
      <c r="DA64" s="80">
        <f>CZ65/CY65</f>
        <v>0</v>
      </c>
      <c r="DB64" s="46"/>
      <c r="DC64" s="173"/>
      <c r="DD64" s="173"/>
      <c r="DE64" s="80">
        <f>DD65/DC65</f>
        <v>1</v>
      </c>
      <c r="DF64" s="46"/>
      <c r="DG64" s="197"/>
      <c r="DH64" s="173"/>
      <c r="DI64" s="203">
        <f>DH65/DG65</f>
        <v>1</v>
      </c>
      <c r="DJ64" s="198"/>
      <c r="DK64" s="207"/>
      <c r="DL64" s="84"/>
      <c r="DM64" s="160">
        <f>DL65/DJ65</f>
        <v>0.86757990867579915</v>
      </c>
      <c r="DN64" s="80">
        <f>DL65/DK65</f>
        <v>0.86757990867579915</v>
      </c>
      <c r="DO64" s="46"/>
      <c r="DP64" s="197"/>
      <c r="DQ64" s="173"/>
      <c r="DR64" s="202" t="e">
        <f>DQ65/DP65</f>
        <v>#DIV/0!</v>
      </c>
      <c r="DS64" s="46"/>
      <c r="DT64" s="197"/>
      <c r="DU64" s="173"/>
      <c r="DV64" s="202" t="e">
        <f>DU65/DT65</f>
        <v>#DIV/0!</v>
      </c>
      <c r="DW64" s="46"/>
      <c r="DX64" s="197"/>
      <c r="DY64" s="173"/>
      <c r="DZ64" s="202" t="e">
        <f>DY65/DX65</f>
        <v>#DIV/0!</v>
      </c>
      <c r="EA64" s="198"/>
      <c r="EB64" s="207"/>
      <c r="EC64" s="84"/>
      <c r="ED64" s="255">
        <f>EC65/EA65</f>
        <v>0</v>
      </c>
      <c r="EE64" s="203" t="e">
        <f>EC65/EB65</f>
        <v>#DIV/0!</v>
      </c>
      <c r="EF64" s="204"/>
      <c r="EG64" s="209"/>
      <c r="EH64" s="162"/>
      <c r="EI64" s="94">
        <f>EH65/EF65</f>
        <v>0.41520979020979026</v>
      </c>
      <c r="EJ64" s="206">
        <f>EH65/EG65</f>
        <v>0.86757990867579915</v>
      </c>
      <c r="EK64" s="137"/>
      <c r="EL64" s="138"/>
      <c r="EP64" s="42"/>
    </row>
    <row r="65" spans="1:146" s="261" customFormat="1" ht="20.100000000000001" customHeight="1">
      <c r="A65" s="184"/>
      <c r="B65" s="104" t="s">
        <v>116</v>
      </c>
      <c r="C65" s="105"/>
      <c r="D65" s="355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246.66666666666671</v>
      </c>
      <c r="Q65" s="109">
        <f>P65-O65</f>
        <v>0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246.66666666666671</v>
      </c>
      <c r="V65" s="110">
        <f>U65-R65</f>
        <v>246.66666666666671</v>
      </c>
      <c r="W65" s="108">
        <f t="shared" si="279"/>
        <v>246.66666666666671</v>
      </c>
      <c r="X65" s="109">
        <f>U65-T65</f>
        <v>0</v>
      </c>
      <c r="Y65" s="107">
        <f>Y156/1.17</f>
        <v>565.81196581196582</v>
      </c>
      <c r="Z65" s="110">
        <f>Z156/1.17</f>
        <v>150.76923076923077</v>
      </c>
      <c r="AA65" s="110">
        <f>AA156/1.17</f>
        <v>150.76923076923077</v>
      </c>
      <c r="AB65" s="109">
        <f>AA65-Z65</f>
        <v>0</v>
      </c>
      <c r="AC65" s="107">
        <f>AC156/1.17</f>
        <v>565.81196581196582</v>
      </c>
      <c r="AD65" s="110">
        <f>AD156/1.17</f>
        <v>1088.034188034188</v>
      </c>
      <c r="AE65" s="110">
        <f>AE156/1.17</f>
        <v>1088.034188034188</v>
      </c>
      <c r="AF65" s="117">
        <f>AE65-AD65</f>
        <v>0</v>
      </c>
      <c r="AG65" s="107">
        <f>AG156/1.17</f>
        <v>565.81196581196582</v>
      </c>
      <c r="AH65" s="110">
        <f>AH156/1.17</f>
        <v>1282.0512820512822</v>
      </c>
      <c r="AI65" s="110">
        <f>AI156/1.17</f>
        <v>755.55555555555566</v>
      </c>
      <c r="AJ65" s="117">
        <f>AI65-AH65</f>
        <v>-526.49572649572656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1994.3589743589744</v>
      </c>
      <c r="AO65" s="186">
        <f>AN65-AK65</f>
        <v>296.92307692307691</v>
      </c>
      <c r="AP65" s="108">
        <f t="shared" si="283"/>
        <v>296.92307692307691</v>
      </c>
      <c r="AQ65" s="109">
        <f>AN65-AM65</f>
        <v>-526.49572649572679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2241.0256410256411</v>
      </c>
      <c r="AV65" s="121">
        <f>AU65-AR65</f>
        <v>543.58974358974365</v>
      </c>
      <c r="AW65" s="108">
        <f t="shared" si="284"/>
        <v>543.58974358974365</v>
      </c>
      <c r="AX65" s="122">
        <f>AU65-AT65</f>
        <v>-526.49572649572656</v>
      </c>
      <c r="AY65" s="96">
        <f>AR65/6</f>
        <v>282.90598290598291</v>
      </c>
      <c r="AZ65" s="97">
        <f>AS65/6</f>
        <v>282.90598290598291</v>
      </c>
      <c r="BA65" s="97">
        <f>AU65/6</f>
        <v>373.5042735042735</v>
      </c>
      <c r="BB65" s="123">
        <f>BA65/AY65</f>
        <v>1.3202416918429003</v>
      </c>
      <c r="BC65" s="98">
        <f>BA65-AY65</f>
        <v>90.598290598290589</v>
      </c>
      <c r="BD65" s="98">
        <f>BA65-AZ65</f>
        <v>90.598290598290589</v>
      </c>
      <c r="BE65" s="98">
        <f>AX65/6</f>
        <v>-87.74928774928776</v>
      </c>
      <c r="BF65" s="107">
        <f>BF156/1.17</f>
        <v>4957.264957264958</v>
      </c>
      <c r="BG65" s="110">
        <f>BG156/1.17</f>
        <v>4957.264957264958</v>
      </c>
      <c r="BH65" s="110">
        <f>BH156/1.17</f>
        <v>4957.264957264958</v>
      </c>
      <c r="BI65" s="109">
        <f>BH65-BG65</f>
        <v>0</v>
      </c>
      <c r="BJ65" s="107">
        <f>BJ156/1.17</f>
        <v>16239.31623931624</v>
      </c>
      <c r="BK65" s="110">
        <f>BK156/1.17</f>
        <v>16239.31623931624</v>
      </c>
      <c r="BL65" s="110">
        <f>BL156/1.17</f>
        <v>16239.31623931624</v>
      </c>
      <c r="BM65" s="109">
        <f>BL65-BK65</f>
        <v>0</v>
      </c>
      <c r="BN65" s="107">
        <f>BN156/1.17</f>
        <v>16239.31623931624</v>
      </c>
      <c r="BO65" s="110">
        <f>BO156/1.17</f>
        <v>16239.31623931624</v>
      </c>
      <c r="BP65" s="110">
        <f>BP156/1.17</f>
        <v>16239.31623931624</v>
      </c>
      <c r="BQ65" s="109">
        <f>BP65-BO65</f>
        <v>0</v>
      </c>
      <c r="BR65" s="111">
        <f>BF65+BJ65+BN65</f>
        <v>37435.897435897437</v>
      </c>
      <c r="BS65" s="108">
        <f>BG65+BK65+BO65</f>
        <v>37435.897435897437</v>
      </c>
      <c r="BT65" s="114">
        <f>BH65+BL65+BP65</f>
        <v>37435.897435897437</v>
      </c>
      <c r="BU65" s="110">
        <f>BT65-BR65</f>
        <v>0</v>
      </c>
      <c r="BV65" s="109">
        <f>BT65-BS65</f>
        <v>0</v>
      </c>
      <c r="BW65" s="107">
        <f>BW156/1.17</f>
        <v>16239.31623931624</v>
      </c>
      <c r="BX65" s="110">
        <f>BX156/1.17</f>
        <v>0</v>
      </c>
      <c r="BY65" s="110">
        <f>BY156/1.17</f>
        <v>0</v>
      </c>
      <c r="BZ65" s="117">
        <f>BY65-BX65</f>
        <v>0</v>
      </c>
      <c r="CA65" s="107">
        <f>CA156/1.17</f>
        <v>15282.051282051283</v>
      </c>
      <c r="CB65" s="110">
        <f>CB156/1.17</f>
        <v>0</v>
      </c>
      <c r="CC65" s="110">
        <f>CC156/1.17</f>
        <v>0</v>
      </c>
      <c r="CD65" s="117">
        <f>CC65-CB65</f>
        <v>0</v>
      </c>
      <c r="CE65" s="107">
        <f>CE156/1.17</f>
        <v>9264.9572649572656</v>
      </c>
      <c r="CF65" s="110">
        <f>CF156/1.17</f>
        <v>0</v>
      </c>
      <c r="CG65" s="110">
        <f>CG156/1.17</f>
        <v>0</v>
      </c>
      <c r="CH65" s="117">
        <f>CG65-CF65</f>
        <v>0</v>
      </c>
      <c r="CI65" s="111">
        <f>BW65+CA65+CE65</f>
        <v>40786.324786324789</v>
      </c>
      <c r="CJ65" s="108">
        <f>BX65+CB65+CF65</f>
        <v>0</v>
      </c>
      <c r="CK65" s="114">
        <f>BY65+CC65+CG65</f>
        <v>0</v>
      </c>
      <c r="CL65" s="186">
        <f>CK65-CI65</f>
        <v>-40786.324786324789</v>
      </c>
      <c r="CM65" s="109">
        <f>CK65-CJ65</f>
        <v>0</v>
      </c>
      <c r="CN65" s="111">
        <f>SUM(BR65,CI65)</f>
        <v>78222.222222222219</v>
      </c>
      <c r="CO65" s="124">
        <f>BS65+CJ65</f>
        <v>37435.897435897437</v>
      </c>
      <c r="CP65" s="120">
        <f>BT65+CK65</f>
        <v>37435.897435897437</v>
      </c>
      <c r="CQ65" s="121">
        <f>CP65-CN65</f>
        <v>-40786.324786324782</v>
      </c>
      <c r="CR65" s="122">
        <f>CP65-CO65</f>
        <v>0</v>
      </c>
      <c r="CS65" s="96">
        <f>CN65/6</f>
        <v>13037.037037037036</v>
      </c>
      <c r="CT65" s="97">
        <f>CP65/6</f>
        <v>6239.3162393162393</v>
      </c>
      <c r="CU65" s="123">
        <f>CT65/CS65</f>
        <v>0.47858391608391609</v>
      </c>
      <c r="CV65" s="98">
        <f>CT65-CS65</f>
        <v>-6797.7207977207972</v>
      </c>
      <c r="CW65" s="98">
        <f>CR65/6</f>
        <v>0</v>
      </c>
      <c r="CX65" s="107">
        <f>CX156/1.17</f>
        <v>4957.264957264958</v>
      </c>
      <c r="CY65" s="110">
        <f>CY156/1.17</f>
        <v>4957.264957264958</v>
      </c>
      <c r="CZ65" s="110">
        <f>CZ156/1.17</f>
        <v>0</v>
      </c>
      <c r="DA65" s="109">
        <f>CZ65-CY65</f>
        <v>-4957.264957264958</v>
      </c>
      <c r="DB65" s="107">
        <f>DB156/1.17</f>
        <v>16239.31623931624</v>
      </c>
      <c r="DC65" s="110">
        <f>DC156/1.17</f>
        <v>16239.31623931624</v>
      </c>
      <c r="DD65" s="110">
        <f>DD156/1.17</f>
        <v>16239.31623931624</v>
      </c>
      <c r="DE65" s="109">
        <f>DD65-DC65</f>
        <v>0</v>
      </c>
      <c r="DF65" s="107">
        <f>DF156/1.17</f>
        <v>16239.31623931624</v>
      </c>
      <c r="DG65" s="110">
        <f>DG156/1.17</f>
        <v>16239.31623931624</v>
      </c>
      <c r="DH65" s="110">
        <f>DH156/1.17</f>
        <v>16239.31623931624</v>
      </c>
      <c r="DI65" s="109">
        <f>DH65-DG65</f>
        <v>0</v>
      </c>
      <c r="DJ65" s="111">
        <f>CX65+DB65+DF65</f>
        <v>37435.897435897437</v>
      </c>
      <c r="DK65" s="108">
        <f>CY65+DC65+DG65</f>
        <v>37435.897435897437</v>
      </c>
      <c r="DL65" s="114">
        <f>CZ65+DD65+DH65</f>
        <v>32478.63247863248</v>
      </c>
      <c r="DM65" s="110">
        <f>DL65-DJ65</f>
        <v>-4957.264957264957</v>
      </c>
      <c r="DN65" s="109">
        <f>DL65-DK65</f>
        <v>-4957.264957264957</v>
      </c>
      <c r="DO65" s="107">
        <f>DO156/1.17</f>
        <v>16239.31623931624</v>
      </c>
      <c r="DP65" s="110">
        <f>DP156/1.17</f>
        <v>0</v>
      </c>
      <c r="DQ65" s="110">
        <f>DQ156/1.17</f>
        <v>0</v>
      </c>
      <c r="DR65" s="117">
        <f>DQ65-DP65</f>
        <v>0</v>
      </c>
      <c r="DS65" s="107">
        <f>DS156/1.17</f>
        <v>15282.051282051283</v>
      </c>
      <c r="DT65" s="110">
        <f>DT156/1.17</f>
        <v>0</v>
      </c>
      <c r="DU65" s="110">
        <f>DU156/1.17</f>
        <v>0</v>
      </c>
      <c r="DV65" s="117">
        <f>DU65-DT65</f>
        <v>0</v>
      </c>
      <c r="DW65" s="107">
        <f>DW156/1.17</f>
        <v>9264.9572649572656</v>
      </c>
      <c r="DX65" s="110">
        <f>DX156/1.17</f>
        <v>0</v>
      </c>
      <c r="DY65" s="110">
        <f>DY156/1.17</f>
        <v>0</v>
      </c>
      <c r="DZ65" s="117">
        <f>DY65-DX65</f>
        <v>0</v>
      </c>
      <c r="EA65" s="111">
        <f>DO65+DS65+DW65</f>
        <v>40786.324786324789</v>
      </c>
      <c r="EB65" s="108">
        <f>DP65+DT65+DX65</f>
        <v>0</v>
      </c>
      <c r="EC65" s="114">
        <f>DQ65+DU65+DY65</f>
        <v>0</v>
      </c>
      <c r="ED65" s="186">
        <f>EC65-EA65</f>
        <v>-40786.324786324789</v>
      </c>
      <c r="EE65" s="109">
        <f>EC65-EB65</f>
        <v>0</v>
      </c>
      <c r="EF65" s="111">
        <f>SUM(DJ65,EA65)</f>
        <v>78222.222222222219</v>
      </c>
      <c r="EG65" s="124">
        <f>DK65+EB65</f>
        <v>37435.897435897437</v>
      </c>
      <c r="EH65" s="120">
        <f>DL65+EC65</f>
        <v>32478.63247863248</v>
      </c>
      <c r="EI65" s="121">
        <f>EH65-EF65</f>
        <v>-45743.589743589735</v>
      </c>
      <c r="EJ65" s="122">
        <f>EH65-EG65</f>
        <v>-4957.264957264957</v>
      </c>
      <c r="EK65" s="96">
        <f>EF65/6</f>
        <v>13037.037037037036</v>
      </c>
      <c r="EL65" s="97">
        <f>EH65/6</f>
        <v>5413.1054131054134</v>
      </c>
      <c r="EM65" s="123">
        <f>EL65/EK65</f>
        <v>0.41520979020979026</v>
      </c>
      <c r="EN65" s="98">
        <f>EL65-EK65</f>
        <v>-7623.9316239316231</v>
      </c>
      <c r="EO65" s="98">
        <f>EJ65/6</f>
        <v>-826.21082621082621</v>
      </c>
      <c r="EP65" s="931"/>
    </row>
    <row r="66" spans="1:146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1</v>
      </c>
      <c r="J66" s="69"/>
      <c r="K66" s="173"/>
      <c r="L66" s="173"/>
      <c r="M66" s="80">
        <f>L67/K67</f>
        <v>1</v>
      </c>
      <c r="N66" s="69"/>
      <c r="O66" s="173"/>
      <c r="P66" s="173"/>
      <c r="Q66" s="80">
        <f>P67/O67</f>
        <v>1</v>
      </c>
      <c r="R66" s="198"/>
      <c r="S66" s="291"/>
      <c r="T66" s="200"/>
      <c r="U66" s="201"/>
      <c r="V66" s="160">
        <f>U67/R67</f>
        <v>1.2547682110941991</v>
      </c>
      <c r="W66" s="86">
        <f>U67/S67</f>
        <v>1.1006498694955924</v>
      </c>
      <c r="X66" s="80">
        <f>U67/T67</f>
        <v>1.0000000000000002</v>
      </c>
      <c r="Y66" s="69"/>
      <c r="Z66" s="173"/>
      <c r="AA66" s="173"/>
      <c r="AB66" s="80">
        <f>AA67/Z67</f>
        <v>1</v>
      </c>
      <c r="AC66" s="69"/>
      <c r="AD66" s="197"/>
      <c r="AE66" s="173"/>
      <c r="AF66" s="202">
        <f>AE67/AD67</f>
        <v>1</v>
      </c>
      <c r="AG66" s="69"/>
      <c r="AH66" s="197"/>
      <c r="AI66" s="173"/>
      <c r="AJ66" s="202">
        <f>AI67/AH67</f>
        <v>0.96882954127548981</v>
      </c>
      <c r="AK66" s="198"/>
      <c r="AL66" s="291"/>
      <c r="AM66" s="200"/>
      <c r="AN66" s="201"/>
      <c r="AO66" s="255">
        <f>AN67/AK67</f>
        <v>1.2789178795218237</v>
      </c>
      <c r="AP66" s="86">
        <f>AN67/AL67</f>
        <v>1.2290502634876961</v>
      </c>
      <c r="AQ66" s="203">
        <f>AN67/AM67</f>
        <v>0.98912216507331618</v>
      </c>
      <c r="AR66" s="204"/>
      <c r="AS66" s="199"/>
      <c r="AT66" s="205"/>
      <c r="AU66" s="162"/>
      <c r="AV66" s="94">
        <f>AU67/AR67</f>
        <v>1.2667105614223404</v>
      </c>
      <c r="AW66" s="86">
        <f>AU67/AS67</f>
        <v>1.1612195014803031</v>
      </c>
      <c r="AX66" s="206">
        <f>AU67/AT67</f>
        <v>0.99453917415415405</v>
      </c>
      <c r="AY66" s="137"/>
      <c r="AZ66" s="138"/>
      <c r="BA66" s="138"/>
      <c r="BF66" s="69"/>
      <c r="BG66" s="173"/>
      <c r="BH66" s="173"/>
      <c r="BI66" s="80">
        <f>BH67/BG67</f>
        <v>1.1454916608207093E-2</v>
      </c>
      <c r="BJ66" s="69"/>
      <c r="BK66" s="173"/>
      <c r="BL66" s="173"/>
      <c r="BM66" s="80">
        <f>BL67/BK67</f>
        <v>4.5870895158447729E-2</v>
      </c>
      <c r="BN66" s="69"/>
      <c r="BO66" s="197"/>
      <c r="BP66" s="173"/>
      <c r="BQ66" s="274">
        <f>BP67/BO67</f>
        <v>4.1317371780235077E-2</v>
      </c>
      <c r="BR66" s="198"/>
      <c r="BS66" s="207"/>
      <c r="BT66" s="201"/>
      <c r="BU66" s="160">
        <f>BT67/BR67</f>
        <v>3.1545400529357746E-2</v>
      </c>
      <c r="BV66" s="80">
        <f>BT67/BS67</f>
        <v>3.1730075866756281E-2</v>
      </c>
      <c r="BW66" s="69"/>
      <c r="BX66" s="197"/>
      <c r="BY66" s="173"/>
      <c r="BZ66" s="277" t="e">
        <f>BY67/BX67</f>
        <v>#DIV/0!</v>
      </c>
      <c r="CA66" s="69"/>
      <c r="CB66" s="197"/>
      <c r="CC66" s="173"/>
      <c r="CD66" s="202" t="e">
        <f>CC67/CB67</f>
        <v>#DIV/0!</v>
      </c>
      <c r="CE66" s="69"/>
      <c r="CF66" s="197"/>
      <c r="CG66" s="173"/>
      <c r="CH66" s="202" t="e">
        <f>CG67/CF67</f>
        <v>#DIV/0!</v>
      </c>
      <c r="CI66" s="198"/>
      <c r="CJ66" s="207"/>
      <c r="CK66" s="201"/>
      <c r="CL66" s="255">
        <f>CK67/CI67</f>
        <v>0</v>
      </c>
      <c r="CM66" s="203" t="e">
        <f>CK67/CJ67</f>
        <v>#DIV/0!</v>
      </c>
      <c r="CN66" s="204"/>
      <c r="CO66" s="209"/>
      <c r="CP66" s="162"/>
      <c r="CQ66" s="94">
        <f>CP67/CN67</f>
        <v>1.6616356033121935E-2</v>
      </c>
      <c r="CR66" s="206">
        <f>CP67/CO67</f>
        <v>3.1730075866756281E-2</v>
      </c>
      <c r="CS66" s="137"/>
      <c r="CT66" s="138"/>
      <c r="CX66" s="69"/>
      <c r="CY66" s="173"/>
      <c r="CZ66" s="173"/>
      <c r="DA66" s="80">
        <f>CZ67/CY67</f>
        <v>0</v>
      </c>
      <c r="DB66" s="69"/>
      <c r="DC66" s="173"/>
      <c r="DD66" s="173"/>
      <c r="DE66" s="80">
        <f>DD67/DC67</f>
        <v>1</v>
      </c>
      <c r="DF66" s="69"/>
      <c r="DG66" s="197"/>
      <c r="DH66" s="173"/>
      <c r="DI66" s="274">
        <f>DH67/DG67</f>
        <v>1</v>
      </c>
      <c r="DJ66" s="198"/>
      <c r="DK66" s="207"/>
      <c r="DL66" s="201"/>
      <c r="DM66" s="160">
        <f>DL67/DJ67</f>
        <v>0.6295115144313006</v>
      </c>
      <c r="DN66" s="80">
        <f>DL67/DK67</f>
        <v>0.63319684571170931</v>
      </c>
      <c r="DO66" s="69"/>
      <c r="DP66" s="197"/>
      <c r="DQ66" s="173"/>
      <c r="DR66" s="277" t="e">
        <f>DQ67/DP67</f>
        <v>#DIV/0!</v>
      </c>
      <c r="DS66" s="69"/>
      <c r="DT66" s="197"/>
      <c r="DU66" s="173"/>
      <c r="DV66" s="202" t="e">
        <f>DU67/DT67</f>
        <v>#DIV/0!</v>
      </c>
      <c r="DW66" s="69"/>
      <c r="DX66" s="197"/>
      <c r="DY66" s="173"/>
      <c r="DZ66" s="202" t="e">
        <f>DY67/DX67</f>
        <v>#DIV/0!</v>
      </c>
      <c r="EA66" s="198"/>
      <c r="EB66" s="207"/>
      <c r="EC66" s="201"/>
      <c r="ED66" s="255">
        <f>EC67/EA67</f>
        <v>0</v>
      </c>
      <c r="EE66" s="203" t="e">
        <f>EC67/EB67</f>
        <v>#DIV/0!</v>
      </c>
      <c r="EF66" s="204"/>
      <c r="EG66" s="209"/>
      <c r="EH66" s="162"/>
      <c r="EI66" s="94">
        <f>EH67/EF67</f>
        <v>0.33159152444444279</v>
      </c>
      <c r="EJ66" s="206">
        <f>EH67/EG67</f>
        <v>0.63319684571170931</v>
      </c>
      <c r="EK66" s="137"/>
      <c r="EL66" s="138"/>
      <c r="EP66" s="42"/>
    </row>
    <row r="67" spans="1:146" s="98" customFormat="1" ht="20.100000000000001" customHeight="1" thickBot="1">
      <c r="A67" s="104" t="s">
        <v>47</v>
      </c>
      <c r="B67" s="105"/>
      <c r="C67" s="105"/>
      <c r="D67" s="355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82">
        <f>H43+H50+H61+H55+H59+H63+H65</f>
        <v>416863.04296581197</v>
      </c>
      <c r="I67" s="212">
        <f>H67-G67</f>
        <v>0</v>
      </c>
      <c r="J67" s="210">
        <f>J43+J50+J61+J55+J59+J63+J65</f>
        <v>324029.05982905987</v>
      </c>
      <c r="K67" s="882">
        <f>K43+K50+K61+K55+K59+K63+K65</f>
        <v>415393.83914529916</v>
      </c>
      <c r="L67" s="882">
        <f>L43+L50+L61+L55+L59+L63+L65</f>
        <v>415393.83914529916</v>
      </c>
      <c r="M67" s="212">
        <f>L67-K67</f>
        <v>0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358496.7011880342</v>
      </c>
      <c r="Q67" s="212">
        <f>P67-O67</f>
        <v>0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1190753.5832991453</v>
      </c>
      <c r="U67" s="213">
        <f>U43+U50+U61+U55+U59+U63+U65</f>
        <v>1190753.5832991456</v>
      </c>
      <c r="V67" s="213">
        <f>U67-R67</f>
        <v>241770.67731623945</v>
      </c>
      <c r="W67" s="211">
        <f>U67-S67</f>
        <v>108889.48073504306</v>
      </c>
      <c r="X67" s="212">
        <f>U67-T67</f>
        <v>0</v>
      </c>
      <c r="Y67" s="210">
        <f>Y43+Y50+Y61+Y55+Y59+Y63+Y65</f>
        <v>317839.31623931625</v>
      </c>
      <c r="Z67" s="886">
        <f>Z43+Z50+Z61+Z55+Z59+Z63+Z65</f>
        <v>374877.16327350429</v>
      </c>
      <c r="AA67" s="886">
        <f>AA43+AA50+AA61+AA55+AA59+AA63+AA65</f>
        <v>374877.16327350429</v>
      </c>
      <c r="AB67" s="212">
        <f>AA67-Z67</f>
        <v>0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406598.88253264956</v>
      </c>
      <c r="AF67" s="212">
        <f>AE67-AD67</f>
        <v>0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405851.63788222225</v>
      </c>
      <c r="AJ67" s="212">
        <f>AI67-AH67</f>
        <v>-13057.592887008621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1187327.6836883761</v>
      </c>
      <c r="AO67" s="213">
        <f>AN67-AK67</f>
        <v>258943.06830376072</v>
      </c>
      <c r="AP67" s="211">
        <f>AN67-AL67</f>
        <v>221274.69223538472</v>
      </c>
      <c r="AQ67" s="212">
        <f>AN67-AM67</f>
        <v>-13057.592887008796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2391138.8598745307</v>
      </c>
      <c r="AU67" s="293">
        <f>AU43+AU50+AU61+AU55+AU59+AU63+AU65</f>
        <v>2378081.2669875212</v>
      </c>
      <c r="AV67" s="217">
        <f>AU67-AR67</f>
        <v>500713.74561999948</v>
      </c>
      <c r="AW67" s="211">
        <f>AU67-AS67</f>
        <v>330164.17297042697</v>
      </c>
      <c r="AX67" s="294">
        <f>AU67-AT67</f>
        <v>-13057.592887009494</v>
      </c>
      <c r="AY67" s="96">
        <f>AR67/6</f>
        <v>312894.58689458697</v>
      </c>
      <c r="AZ67" s="97">
        <f>AS67/6</f>
        <v>341319.51566951571</v>
      </c>
      <c r="BA67" s="97">
        <f>AU67/6</f>
        <v>396346.87783125351</v>
      </c>
      <c r="BB67" s="123">
        <f>BA67/AY67</f>
        <v>1.2667105614223404</v>
      </c>
      <c r="BC67" s="98">
        <f>BA67-AY67</f>
        <v>83452.290936666541</v>
      </c>
      <c r="BD67" s="98">
        <f>BA67-AZ67</f>
        <v>55027.362161737808</v>
      </c>
      <c r="BE67" s="98">
        <f>AX67/6</f>
        <v>-2176.2654811682492</v>
      </c>
      <c r="BF67" s="210">
        <f>BF43+BF50+BF61+BF55+BF59+BF63+BF65</f>
        <v>436992.30769230769</v>
      </c>
      <c r="BG67" s="213">
        <f>BG43+BG50+BG61+BG55+BG59+BG63+BG65</f>
        <v>432763.07692307694</v>
      </c>
      <c r="BH67" s="213">
        <f>BH43+BH50+BH61+BH55+BH59+BH63+BH65</f>
        <v>4957.264957264958</v>
      </c>
      <c r="BI67" s="212">
        <f>BH67-BG67</f>
        <v>-427805.811965812</v>
      </c>
      <c r="BJ67" s="210">
        <f>BJ43+BJ50+BJ61+BJ55+BJ59+BJ63+BJ65</f>
        <v>350958.11965811969</v>
      </c>
      <c r="BK67" s="213">
        <f>BK43+BK50+BK61+BK55+BK59+BK63+BK65</f>
        <v>354022.22222222225</v>
      </c>
      <c r="BL67" s="213">
        <f>BL43+BL50+BL61+BL55+BL59+BL63+BL65</f>
        <v>16239.31623931624</v>
      </c>
      <c r="BM67" s="212">
        <f>BL67-BK67</f>
        <v>-337782.905982906</v>
      </c>
      <c r="BN67" s="210">
        <f>BN43+BN50+BN61+BN55+BN59+BN63+BN65</f>
        <v>398780.34188034193</v>
      </c>
      <c r="BO67" s="213">
        <f>BO43+BO50+BO61+BO55+BO59+BO63+BO65</f>
        <v>393038.46153846156</v>
      </c>
      <c r="BP67" s="213">
        <f>BP43+BP50+BP61+BP55+BP59+BP63+BP65</f>
        <v>16239.31623931624</v>
      </c>
      <c r="BQ67" s="212">
        <f>BP67-BO67</f>
        <v>-376799.14529914531</v>
      </c>
      <c r="BR67" s="214">
        <f>BR43+BR50+BR61+BR55+BR59+BR63+BR65</f>
        <v>1186730.7692307692</v>
      </c>
      <c r="BS67" s="215">
        <f>BS43+BS50+BS61+BS55+BS59+BS63+BS65</f>
        <v>1179823.7606837607</v>
      </c>
      <c r="BT67" s="213">
        <f>BT43+BT50+BT61+BT55+BT59+BT63+BT65</f>
        <v>37435.897435897437</v>
      </c>
      <c r="BU67" s="213">
        <f>BT67-BR67</f>
        <v>-1149294.8717948718</v>
      </c>
      <c r="BV67" s="212">
        <f>BT67-BS67</f>
        <v>-1142387.8632478632</v>
      </c>
      <c r="BW67" s="210">
        <f>BW43+BW50+BW61+BW55+BW59+BW63+BW65</f>
        <v>390088.03418803419</v>
      </c>
      <c r="BX67" s="213">
        <f>BX43+BX50+BX61+BX55+BX59+BX63+BX65</f>
        <v>0</v>
      </c>
      <c r="BY67" s="213">
        <f>BY43+BY50+BY61+BY55+BY59+BY63+BY65</f>
        <v>0</v>
      </c>
      <c r="BZ67" s="216">
        <f>BZ43+BZ50+BZ61+BZ55+BZ59+BZ63</f>
        <v>0</v>
      </c>
      <c r="CA67" s="210">
        <f>CA43+CA50+CA61+CA55+CA59+CA63+CA65</f>
        <v>354956.41025641031</v>
      </c>
      <c r="CB67" s="213">
        <f>CB43+CB50+CB61+CB55+CB59+CB63+CB65</f>
        <v>0</v>
      </c>
      <c r="CC67" s="213">
        <f>CC43+CC50+CC61+CC55+CC59+CC63+CC65</f>
        <v>0</v>
      </c>
      <c r="CD67" s="216">
        <f>CD43+CD50+CD61+CD55+CD59+CD63</f>
        <v>0</v>
      </c>
      <c r="CE67" s="210">
        <f>CE43+CE50+CE61+CE55+CE59+CE63+CE65</f>
        <v>321179.48717948719</v>
      </c>
      <c r="CF67" s="213">
        <f>CF43+CF50+CF61+CF55+CF59+CF63+CF65</f>
        <v>0</v>
      </c>
      <c r="CG67" s="213">
        <f>CG43+CG50+CG61+CG55+CG59+CG63+CG65</f>
        <v>0</v>
      </c>
      <c r="CH67" s="216">
        <f>CH43+CH50+CH61+CH55+CH59+CH63</f>
        <v>0</v>
      </c>
      <c r="CI67" s="214">
        <f>CI43+CI50+CI61+CI55+CI59+CI63+CI65</f>
        <v>1066223.9316239317</v>
      </c>
      <c r="CJ67" s="215">
        <f>CJ43+CJ50+CJ61+CJ55+CJ59+CJ63+CJ65</f>
        <v>0</v>
      </c>
      <c r="CK67" s="213">
        <f>CK43+CK50+CK61+CK55+CK59+CK63+CK65</f>
        <v>0</v>
      </c>
      <c r="CL67" s="213">
        <f>CK67-CI67</f>
        <v>-1066223.9316239317</v>
      </c>
      <c r="CM67" s="212">
        <f>CM43+CM50+CM61+CM55+CM59+CM63</f>
        <v>0</v>
      </c>
      <c r="CN67" s="214">
        <f>CN43+CN50+CN61+CN55+CN59+CN63+CN65</f>
        <v>2252954.700854701</v>
      </c>
      <c r="CO67" s="295">
        <f>CO43+CO50+CO61+CO55+CO59+CO63+CO65</f>
        <v>1179823.7606837607</v>
      </c>
      <c r="CP67" s="293">
        <f>CP43+CP50+CP61+CP55+CP59+CP63+CP65</f>
        <v>37435.897435897437</v>
      </c>
      <c r="CQ67" s="217">
        <f>CQ43+CQ50+CQ61+CQ55+CQ59+CQ63</f>
        <v>-2174732.478632479</v>
      </c>
      <c r="CR67" s="294">
        <f>CP67-CO67</f>
        <v>-1142387.8632478632</v>
      </c>
      <c r="CS67" s="96">
        <f>CN67/6</f>
        <v>375492.45014245017</v>
      </c>
      <c r="CT67" s="97">
        <f>CP67/6</f>
        <v>6239.3162393162393</v>
      </c>
      <c r="CU67" s="123">
        <f>CT67/CS67</f>
        <v>1.6616356033121935E-2</v>
      </c>
      <c r="CV67" s="98">
        <f>CT67-CS67</f>
        <v>-369253.13390313392</v>
      </c>
      <c r="CW67" s="98">
        <f>CR67/6</f>
        <v>-190397.97720797721</v>
      </c>
      <c r="CX67" s="210">
        <f>CX43+CX50+CX61+CX55+CX59+CX63+CX65</f>
        <v>436992.30769230769</v>
      </c>
      <c r="CY67" s="213">
        <f>CY43+CY50+CY61+CY55+CY59+CY63+CY65</f>
        <v>432763.07692307694</v>
      </c>
      <c r="CZ67" s="213">
        <f>CZ43+CZ50+CZ61+CZ55+CZ59+CZ63+CZ65</f>
        <v>0</v>
      </c>
      <c r="DA67" s="212">
        <f>CZ67-CY67</f>
        <v>-432763.07692307694</v>
      </c>
      <c r="DB67" s="210">
        <f>DB43+DB50+DB61+DB55+DB59+DB63+DB65</f>
        <v>350958.11965811969</v>
      </c>
      <c r="DC67" s="213">
        <f>DC43+DC50+DC61+DC55+DC59+DC63+DC65</f>
        <v>354022.22222222225</v>
      </c>
      <c r="DD67" s="213">
        <f>DD43+DD50+DD61+DD55+DD59+DD63+DD65</f>
        <v>354022.22222222225</v>
      </c>
      <c r="DE67" s="212">
        <f>DD67-DC67</f>
        <v>0</v>
      </c>
      <c r="DF67" s="210">
        <f>DF43+DF50+DF61+DF55+DF59+DF63+DF65</f>
        <v>398780.34188034193</v>
      </c>
      <c r="DG67" s="213">
        <f>DG43+DG50+DG61+DG55+DG59+DG63+DG65</f>
        <v>393038.46153846156</v>
      </c>
      <c r="DH67" s="213">
        <f>DH43+DH50+DH61+DH55+DH59+DH63+DH65</f>
        <v>393038.46153846156</v>
      </c>
      <c r="DI67" s="212">
        <f>DH67-DG67</f>
        <v>0</v>
      </c>
      <c r="DJ67" s="214">
        <f>DJ43+DJ50+DJ61+DJ55+DJ59+DJ63+DJ65</f>
        <v>1186730.7692307692</v>
      </c>
      <c r="DK67" s="215">
        <f>DK43+DK50+DK61+DK55+DK59+DK63+DK65</f>
        <v>1179823.7606837607</v>
      </c>
      <c r="DL67" s="213">
        <f>DL43+DL50+DL61+DL55+DL59+DL63+DL65</f>
        <v>747060.68376068387</v>
      </c>
      <c r="DM67" s="213">
        <f>DL67-DJ67</f>
        <v>-439670.08547008538</v>
      </c>
      <c r="DN67" s="212">
        <f>DL67-DK67</f>
        <v>-432763.07692307688</v>
      </c>
      <c r="DO67" s="210">
        <f>DO43+DO50+DO61+DO55+DO59+DO63+DO65</f>
        <v>390088.03418803419</v>
      </c>
      <c r="DP67" s="213">
        <f>DP43+DP50+DP61+DP55+DP59+DP63+DP65</f>
        <v>0</v>
      </c>
      <c r="DQ67" s="213">
        <f>DQ43+DQ50+DQ61+DQ55+DQ59+DQ63+DQ65</f>
        <v>0</v>
      </c>
      <c r="DR67" s="216">
        <f>DR43+DR50+DR61+DR55+DR59+DR63</f>
        <v>0</v>
      </c>
      <c r="DS67" s="210">
        <f>DS43+DS50+DS61+DS55+DS59+DS63+DS65</f>
        <v>354956.41025641031</v>
      </c>
      <c r="DT67" s="213">
        <f>DT43+DT50+DT61+DT55+DT59+DT63+DT65</f>
        <v>0</v>
      </c>
      <c r="DU67" s="213">
        <f>DU43+DU50+DU61+DU55+DU59+DU63+DU65</f>
        <v>0</v>
      </c>
      <c r="DV67" s="216">
        <f>DV43+DV50+DV61+DV55+DV59+DV63</f>
        <v>0</v>
      </c>
      <c r="DW67" s="210">
        <f>DW43+DW50+DW61+DW55+DW59+DW63+DW65</f>
        <v>321179.48717948719</v>
      </c>
      <c r="DX67" s="213">
        <f>DX43+DX50+DX61+DX55+DX59+DX63+DX65</f>
        <v>0</v>
      </c>
      <c r="DY67" s="213">
        <f>DY43+DY50+DY61+DY55+DY59+DY63+DY65</f>
        <v>0</v>
      </c>
      <c r="DZ67" s="216">
        <f>DZ43+DZ50+DZ61+DZ55+DZ59+DZ63</f>
        <v>0</v>
      </c>
      <c r="EA67" s="214">
        <f>EA43+EA50+EA61+EA55+EA59+EA63+EA65</f>
        <v>1066223.9316239317</v>
      </c>
      <c r="EB67" s="215">
        <f>EB43+EB50+EB61+EB55+EB59+EB63+EB65</f>
        <v>0</v>
      </c>
      <c r="EC67" s="213">
        <f>EC43+EC50+EC61+EC55+EC59+EC63+EC65</f>
        <v>0</v>
      </c>
      <c r="ED67" s="213">
        <f>EC67-EA67</f>
        <v>-1066223.9316239317</v>
      </c>
      <c r="EE67" s="212">
        <f>EE43+EE50+EE61+EE55+EE59+EE63</f>
        <v>0</v>
      </c>
      <c r="EF67" s="214">
        <f>EF43+EF50+EF61+EF55+EF59+EF63+EF65</f>
        <v>2252954.700854701</v>
      </c>
      <c r="EG67" s="295">
        <f>EG43+EG50+EG61+EG55+EG59+EG63+EG65</f>
        <v>1179823.7606837607</v>
      </c>
      <c r="EH67" s="293">
        <f>EH43+EH50+EH61+EH55+EH59+EH63+EH65</f>
        <v>747060.68376068387</v>
      </c>
      <c r="EI67" s="217">
        <f>EI43+EI50+EI61+EI55+EI59+EI63</f>
        <v>-1460150.4273504275</v>
      </c>
      <c r="EJ67" s="294">
        <f>EH67-EG67</f>
        <v>-432763.07692307688</v>
      </c>
      <c r="EK67" s="96">
        <f>EF67/6</f>
        <v>375492.45014245017</v>
      </c>
      <c r="EL67" s="97">
        <f>EH67/6</f>
        <v>124510.11396011397</v>
      </c>
      <c r="EM67" s="123">
        <f>EL67/EK67</f>
        <v>0.33159152444444279</v>
      </c>
      <c r="EN67" s="98">
        <f>EL67-EK67</f>
        <v>-250982.33618233621</v>
      </c>
      <c r="EO67" s="98">
        <f>EJ67/6</f>
        <v>-72127.179487179485</v>
      </c>
      <c r="EP67" s="931"/>
    </row>
    <row r="68" spans="1:146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87">
        <f>AM67/3</f>
        <v>400128.42552512832</v>
      </c>
      <c r="AN68" s="887">
        <f>AN67/3</f>
        <v>395775.89456279203</v>
      </c>
      <c r="AO68" s="10"/>
      <c r="AP68" s="10"/>
      <c r="AS68" s="219"/>
      <c r="AT68" s="4">
        <f>AT67/6</f>
        <v>398523.1433124218</v>
      </c>
      <c r="AU68" s="4">
        <f>AU67/6</f>
        <v>396346.87783125351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297"/>
      <c r="BU68" s="10"/>
      <c r="BX68" s="296"/>
      <c r="BY68" s="296"/>
      <c r="CB68" s="296"/>
      <c r="CC68" s="296"/>
      <c r="CF68" s="296"/>
      <c r="CG68" s="296"/>
      <c r="CI68" s="10"/>
      <c r="CJ68" s="10"/>
      <c r="CK68" s="297"/>
      <c r="CL68" s="10"/>
      <c r="CS68" s="5"/>
      <c r="CT68" s="5"/>
      <c r="CY68" s="296"/>
      <c r="CZ68" s="296"/>
      <c r="DC68" s="296"/>
      <c r="DD68" s="296"/>
      <c r="DG68" s="296"/>
      <c r="DH68" s="296"/>
      <c r="DJ68" s="10"/>
      <c r="DK68" s="10"/>
      <c r="DL68" s="297"/>
      <c r="DM68" s="10"/>
      <c r="DP68" s="296"/>
      <c r="DQ68" s="296"/>
      <c r="DT68" s="296"/>
      <c r="DU68" s="296"/>
      <c r="DX68" s="296"/>
      <c r="DY68" s="296"/>
      <c r="EA68" s="10"/>
      <c r="EB68" s="10"/>
      <c r="EC68" s="297"/>
      <c r="ED68" s="10"/>
      <c r="EK68" s="5"/>
      <c r="EL68" s="5"/>
    </row>
    <row r="69" spans="1:146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982">
        <f ca="1">NOW()</f>
        <v>43006.470984143518</v>
      </c>
      <c r="BC69" s="982"/>
      <c r="BD69" s="982"/>
      <c r="BE69" s="982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238"/>
      <c r="BU69" s="238"/>
      <c r="BV69" s="301"/>
      <c r="BW69" s="301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9"/>
      <c r="CJ69" s="9"/>
      <c r="CK69" s="238"/>
      <c r="CL69" s="238"/>
      <c r="CM69" s="301"/>
      <c r="CN69" s="8"/>
      <c r="CP69" s="12"/>
      <c r="CQ69" s="303"/>
      <c r="CR69" s="14" t="s">
        <v>60</v>
      </c>
      <c r="CS69" s="5"/>
      <c r="CT69" s="982">
        <f ca="1">NOW()</f>
        <v>43006.470984027779</v>
      </c>
      <c r="CU69" s="982"/>
      <c r="CV69" s="982"/>
      <c r="CW69" s="982"/>
      <c r="CX69" s="301"/>
      <c r="CY69" s="301"/>
      <c r="CZ69" s="301"/>
      <c r="DA69" s="302"/>
      <c r="DB69" s="301"/>
      <c r="DC69" s="301"/>
      <c r="DD69" s="301"/>
      <c r="DE69" s="302"/>
      <c r="DF69" s="301"/>
      <c r="DG69" s="301"/>
      <c r="DH69" s="301"/>
      <c r="DI69" s="302">
        <v>0</v>
      </c>
      <c r="DJ69" s="9"/>
      <c r="DK69" s="9"/>
      <c r="DL69" s="238"/>
      <c r="DM69" s="238"/>
      <c r="DN69" s="301"/>
      <c r="DO69" s="301"/>
      <c r="DP69" s="301"/>
      <c r="DQ69" s="301"/>
      <c r="DR69" s="301"/>
      <c r="DS69" s="301"/>
      <c r="DT69" s="301"/>
      <c r="DU69" s="301"/>
      <c r="DV69" s="301"/>
      <c r="DW69" s="301"/>
      <c r="DX69" s="301"/>
      <c r="DY69" s="301"/>
      <c r="DZ69" s="301"/>
      <c r="EA69" s="9"/>
      <c r="EB69" s="9"/>
      <c r="EC69" s="238"/>
      <c r="ED69" s="238"/>
      <c r="EE69" s="301"/>
      <c r="EF69" s="8"/>
      <c r="EH69" s="12"/>
      <c r="EI69" s="303"/>
      <c r="EJ69" s="14" t="s">
        <v>60</v>
      </c>
      <c r="EK69" s="5"/>
      <c r="EN69" s="982">
        <f ca="1">NOW()</f>
        <v>43006.470984143518</v>
      </c>
      <c r="EO69" s="982"/>
    </row>
    <row r="70" spans="1:146" s="20" customFormat="1" ht="20.100000000000001" customHeight="1" thickBot="1">
      <c r="A70" s="15"/>
      <c r="B70" s="16"/>
      <c r="C70" s="16"/>
      <c r="D70" s="830"/>
      <c r="E70" s="17"/>
      <c r="F70" s="983" t="str">
        <f>F3</f>
        <v>17/3</v>
      </c>
      <c r="G70" s="984"/>
      <c r="H70" s="984"/>
      <c r="I70" s="985">
        <v>0</v>
      </c>
      <c r="J70" s="983" t="str">
        <f>J3</f>
        <v>17/4</v>
      </c>
      <c r="K70" s="986"/>
      <c r="L70" s="984"/>
      <c r="M70" s="985">
        <v>0</v>
      </c>
      <c r="N70" s="983" t="str">
        <f>N3</f>
        <v>17/5</v>
      </c>
      <c r="O70" s="986"/>
      <c r="P70" s="984"/>
      <c r="Q70" s="985">
        <v>0</v>
      </c>
      <c r="R70" s="983" t="str">
        <f>R3</f>
        <v>17/3-17/5累計</v>
      </c>
      <c r="S70" s="984"/>
      <c r="T70" s="986"/>
      <c r="U70" s="984"/>
      <c r="V70" s="986"/>
      <c r="W70" s="986"/>
      <c r="X70" s="985"/>
      <c r="Y70" s="983" t="str">
        <f>Y3</f>
        <v>17/6</v>
      </c>
      <c r="Z70" s="986"/>
      <c r="AA70" s="984"/>
      <c r="AB70" s="985">
        <v>0</v>
      </c>
      <c r="AC70" s="983" t="str">
        <f>AC3</f>
        <v>17/7</v>
      </c>
      <c r="AD70" s="986"/>
      <c r="AE70" s="984"/>
      <c r="AF70" s="985">
        <v>0</v>
      </c>
      <c r="AG70" s="983" t="str">
        <f>AG3</f>
        <v>17/8</v>
      </c>
      <c r="AH70" s="986"/>
      <c r="AI70" s="984"/>
      <c r="AJ70" s="985">
        <v>0</v>
      </c>
      <c r="AK70" s="983" t="str">
        <f>AK3</f>
        <v>17/6-17/8累計</v>
      </c>
      <c r="AL70" s="986"/>
      <c r="AM70" s="986"/>
      <c r="AN70" s="984"/>
      <c r="AO70" s="986"/>
      <c r="AP70" s="986"/>
      <c r="AQ70" s="985"/>
      <c r="AR70" s="987" t="str">
        <f>AR3</f>
        <v>17/上(17/3-17/8)累計</v>
      </c>
      <c r="AS70" s="988"/>
      <c r="AT70" s="988"/>
      <c r="AU70" s="988"/>
      <c r="AV70" s="988"/>
      <c r="AW70" s="988"/>
      <c r="AX70" s="989"/>
      <c r="AY70" s="18"/>
      <c r="AZ70" s="755"/>
      <c r="BA70" s="19"/>
      <c r="BF70" s="983" t="str">
        <f>BF3</f>
        <v>17/9</v>
      </c>
      <c r="BG70" s="984"/>
      <c r="BH70" s="984"/>
      <c r="BI70" s="985">
        <v>0</v>
      </c>
      <c r="BJ70" s="983" t="str">
        <f>BJ3</f>
        <v>17/10</v>
      </c>
      <c r="BK70" s="986"/>
      <c r="BL70" s="984"/>
      <c r="BM70" s="985">
        <v>0</v>
      </c>
      <c r="BN70" s="983" t="str">
        <f>BN3</f>
        <v>17/11</v>
      </c>
      <c r="BO70" s="986"/>
      <c r="BP70" s="984"/>
      <c r="BQ70" s="985">
        <v>0</v>
      </c>
      <c r="BR70" s="983" t="str">
        <f>BR3</f>
        <v>17/9-17/11累計</v>
      </c>
      <c r="BS70" s="986"/>
      <c r="BT70" s="984"/>
      <c r="BU70" s="986"/>
      <c r="BV70" s="985"/>
      <c r="BW70" s="983" t="str">
        <f>BW3</f>
        <v>17/12</v>
      </c>
      <c r="BX70" s="986"/>
      <c r="BY70" s="984"/>
      <c r="BZ70" s="985">
        <v>0</v>
      </c>
      <c r="CA70" s="996" t="str">
        <f>CA3</f>
        <v>18/1</v>
      </c>
      <c r="CB70" s="984"/>
      <c r="CC70" s="984"/>
      <c r="CD70" s="997">
        <v>0</v>
      </c>
      <c r="CE70" s="983" t="str">
        <f>CE3</f>
        <v>18/2</v>
      </c>
      <c r="CF70" s="986"/>
      <c r="CG70" s="984"/>
      <c r="CH70" s="985">
        <v>0</v>
      </c>
      <c r="CI70" s="983" t="str">
        <f>CI3</f>
        <v>17/12-18/2累計</v>
      </c>
      <c r="CJ70" s="986"/>
      <c r="CK70" s="984"/>
      <c r="CL70" s="986"/>
      <c r="CM70" s="985"/>
      <c r="CN70" s="987" t="str">
        <f>CN3</f>
        <v>17/下(17/12-18/2)累計</v>
      </c>
      <c r="CO70" s="988"/>
      <c r="CP70" s="988"/>
      <c r="CQ70" s="988"/>
      <c r="CR70" s="989"/>
      <c r="CS70" s="18"/>
      <c r="CT70" s="19"/>
      <c r="CV70" s="933"/>
      <c r="CX70" s="993" t="str">
        <f>CX3</f>
        <v>18/3</v>
      </c>
      <c r="CY70" s="994"/>
      <c r="CZ70" s="994"/>
      <c r="DA70" s="995">
        <v>0</v>
      </c>
      <c r="DB70" s="983" t="str">
        <f>DB3</f>
        <v>18/4</v>
      </c>
      <c r="DC70" s="986"/>
      <c r="DD70" s="984"/>
      <c r="DE70" s="985">
        <v>0</v>
      </c>
      <c r="DF70" s="983" t="str">
        <f>DF3</f>
        <v>18/5</v>
      </c>
      <c r="DG70" s="986"/>
      <c r="DH70" s="984"/>
      <c r="DI70" s="985">
        <v>0</v>
      </c>
      <c r="DJ70" s="983" t="str">
        <f>DJ3</f>
        <v>18/3-18/5累計</v>
      </c>
      <c r="DK70" s="986"/>
      <c r="DL70" s="984"/>
      <c r="DM70" s="986"/>
      <c r="DN70" s="985"/>
      <c r="DO70" s="983" t="str">
        <f>DO3</f>
        <v>18/6</v>
      </c>
      <c r="DP70" s="986"/>
      <c r="DQ70" s="984"/>
      <c r="DR70" s="985">
        <v>0</v>
      </c>
      <c r="DS70" s="996" t="str">
        <f>DS3</f>
        <v>18/7</v>
      </c>
      <c r="DT70" s="984"/>
      <c r="DU70" s="984"/>
      <c r="DV70" s="997">
        <v>0</v>
      </c>
      <c r="DW70" s="983" t="str">
        <f>DW3</f>
        <v>18/8</v>
      </c>
      <c r="DX70" s="986"/>
      <c r="DY70" s="984"/>
      <c r="DZ70" s="985">
        <v>0</v>
      </c>
      <c r="EA70" s="983" t="str">
        <f>EA3</f>
        <v>18/6-18/8累計</v>
      </c>
      <c r="EB70" s="986"/>
      <c r="EC70" s="984"/>
      <c r="ED70" s="986"/>
      <c r="EE70" s="985"/>
      <c r="EF70" s="987" t="str">
        <f>EF3</f>
        <v>18/下(18/6-18/8)累計</v>
      </c>
      <c r="EG70" s="988"/>
      <c r="EH70" s="988"/>
      <c r="EI70" s="988"/>
      <c r="EJ70" s="989"/>
      <c r="EK70" s="18"/>
      <c r="EL70" s="19"/>
      <c r="EP70" s="934"/>
    </row>
    <row r="71" spans="1:146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実績</v>
      </c>
      <c r="H71" s="762" t="str">
        <f>H4</f>
        <v>実績</v>
      </c>
      <c r="I71" s="309" t="s">
        <v>21</v>
      </c>
      <c r="J71" s="304" t="s">
        <v>0</v>
      </c>
      <c r="K71" s="305" t="str">
        <f>K4</f>
        <v>実績</v>
      </c>
      <c r="L71" s="762" t="str">
        <f>L4</f>
        <v>実績</v>
      </c>
      <c r="M71" s="309" t="s">
        <v>21</v>
      </c>
      <c r="N71" s="304" t="s">
        <v>0</v>
      </c>
      <c r="O71" s="305" t="str">
        <f>O4</f>
        <v>前回計画</v>
      </c>
      <c r="P71" s="762" t="str">
        <f>P4</f>
        <v>実績</v>
      </c>
      <c r="Q71" s="309" t="s">
        <v>136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762" t="str">
        <f>Z4</f>
        <v>実績</v>
      </c>
      <c r="AA71" s="762" t="str">
        <f>AA4</f>
        <v>実績</v>
      </c>
      <c r="AB71" s="309" t="s">
        <v>139</v>
      </c>
      <c r="AC71" s="304" t="s">
        <v>0</v>
      </c>
      <c r="AD71" s="305" t="str">
        <f>AD4</f>
        <v>今回計画</v>
      </c>
      <c r="AE71" s="762" t="str">
        <f>AE4</f>
        <v>実績</v>
      </c>
      <c r="AF71" s="309" t="s">
        <v>21</v>
      </c>
      <c r="AG71" s="304" t="s">
        <v>0</v>
      </c>
      <c r="AH71" s="305" t="str">
        <f>AH4</f>
        <v>前回計画</v>
      </c>
      <c r="AI71" s="306" t="str">
        <f>AI4</f>
        <v>実績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6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304" t="s">
        <v>0</v>
      </c>
      <c r="BG71" s="305" t="str">
        <f>BG4</f>
        <v>前回計画</v>
      </c>
      <c r="BH71" s="308" t="str">
        <f>BH4</f>
        <v>今回計画</v>
      </c>
      <c r="BI71" s="307" t="s">
        <v>21</v>
      </c>
      <c r="BJ71" s="304" t="s">
        <v>0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304" t="s">
        <v>0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8" t="s">
        <v>0</v>
      </c>
      <c r="BS71" s="34" t="s">
        <v>40</v>
      </c>
      <c r="BT71" s="31" t="str">
        <f>BT4</f>
        <v>実績</v>
      </c>
      <c r="BU71" s="30" t="s">
        <v>89</v>
      </c>
      <c r="BV71" s="312" t="s">
        <v>21</v>
      </c>
      <c r="BW71" s="304" t="s">
        <v>0</v>
      </c>
      <c r="BX71" s="305" t="str">
        <f>BX4</f>
        <v>前回計画</v>
      </c>
      <c r="BY71" s="308" t="str">
        <f>BY4</f>
        <v>今回計画</v>
      </c>
      <c r="BZ71" s="309" t="s">
        <v>101</v>
      </c>
      <c r="CA71" s="304" t="s">
        <v>0</v>
      </c>
      <c r="CB71" s="305" t="str">
        <f>CB4</f>
        <v>前回計画</v>
      </c>
      <c r="CC71" s="308" t="str">
        <f>CC4</f>
        <v>今回計画</v>
      </c>
      <c r="CD71" s="309" t="s">
        <v>21</v>
      </c>
      <c r="CE71" s="304" t="s">
        <v>0</v>
      </c>
      <c r="CF71" s="305" t="str">
        <f>CF4</f>
        <v>前回計画</v>
      </c>
      <c r="CG71" s="308" t="str">
        <f>CG4</f>
        <v>今回計画</v>
      </c>
      <c r="CH71" s="309" t="s">
        <v>21</v>
      </c>
      <c r="CI71" s="28" t="s">
        <v>0</v>
      </c>
      <c r="CJ71" s="34" t="s">
        <v>40</v>
      </c>
      <c r="CK71" s="31" t="str">
        <f>CK4</f>
        <v>今回見通</v>
      </c>
      <c r="CL71" s="34" t="s">
        <v>90</v>
      </c>
      <c r="CM71" s="312" t="s">
        <v>86</v>
      </c>
      <c r="CN71" s="35" t="s">
        <v>0</v>
      </c>
      <c r="CO71" s="43" t="s">
        <v>59</v>
      </c>
      <c r="CP71" s="37" t="str">
        <f>CP4</f>
        <v>今回見通</v>
      </c>
      <c r="CQ71" s="38" t="s">
        <v>45</v>
      </c>
      <c r="CR71" s="39" t="s">
        <v>46</v>
      </c>
      <c r="CS71" s="40" t="s">
        <v>20</v>
      </c>
      <c r="CT71" s="313" t="str">
        <f>CT4</f>
        <v>見通し平均</v>
      </c>
      <c r="CV71" s="6" t="s">
        <v>74</v>
      </c>
      <c r="CW71" s="6" t="s">
        <v>75</v>
      </c>
      <c r="CX71" s="936" t="s">
        <v>0</v>
      </c>
      <c r="CY71" s="937" t="str">
        <f>CY4</f>
        <v>前回計画</v>
      </c>
      <c r="CZ71" s="932" t="str">
        <f>CZ4</f>
        <v>今回計画</v>
      </c>
      <c r="DA71" s="938" t="s">
        <v>21</v>
      </c>
      <c r="DB71" s="304" t="s">
        <v>0</v>
      </c>
      <c r="DC71" s="305" t="str">
        <f>DC4</f>
        <v>前回計画</v>
      </c>
      <c r="DD71" s="308" t="str">
        <f>DD4</f>
        <v>今回計画</v>
      </c>
      <c r="DE71" s="309" t="s">
        <v>21</v>
      </c>
      <c r="DF71" s="304" t="s">
        <v>0</v>
      </c>
      <c r="DG71" s="305" t="str">
        <f>DG4</f>
        <v>前回計画</v>
      </c>
      <c r="DH71" s="308" t="str">
        <f>DH4</f>
        <v>今回計画</v>
      </c>
      <c r="DI71" s="307" t="s">
        <v>99</v>
      </c>
      <c r="DJ71" s="28" t="s">
        <v>0</v>
      </c>
      <c r="DK71" s="34" t="s">
        <v>40</v>
      </c>
      <c r="DL71" s="31" t="str">
        <f>DL4</f>
        <v>実績</v>
      </c>
      <c r="DM71" s="30" t="s">
        <v>88</v>
      </c>
      <c r="DN71" s="312" t="s">
        <v>21</v>
      </c>
      <c r="DO71" s="304" t="s">
        <v>0</v>
      </c>
      <c r="DP71" s="305" t="str">
        <f>DP4</f>
        <v>前回計画</v>
      </c>
      <c r="DQ71" s="308" t="str">
        <f>DQ4</f>
        <v>今回計画</v>
      </c>
      <c r="DR71" s="309" t="s">
        <v>101</v>
      </c>
      <c r="DS71" s="304" t="s">
        <v>0</v>
      </c>
      <c r="DT71" s="305" t="str">
        <f>DT4</f>
        <v>前回計画</v>
      </c>
      <c r="DU71" s="308" t="str">
        <f>DU4</f>
        <v>今回計画</v>
      </c>
      <c r="DV71" s="309" t="s">
        <v>21</v>
      </c>
      <c r="DW71" s="304" t="s">
        <v>0</v>
      </c>
      <c r="DX71" s="305" t="str">
        <f>DX4</f>
        <v>前回計画</v>
      </c>
      <c r="DY71" s="308" t="str">
        <f>DY4</f>
        <v>今回計画</v>
      </c>
      <c r="DZ71" s="309" t="s">
        <v>21</v>
      </c>
      <c r="EA71" s="28" t="s">
        <v>0</v>
      </c>
      <c r="EB71" s="34" t="s">
        <v>40</v>
      </c>
      <c r="EC71" s="31" t="str">
        <f>EC4</f>
        <v>今回見通</v>
      </c>
      <c r="ED71" s="34" t="s">
        <v>90</v>
      </c>
      <c r="EE71" s="312" t="s">
        <v>86</v>
      </c>
      <c r="EF71" s="35" t="s">
        <v>0</v>
      </c>
      <c r="EG71" s="43" t="s">
        <v>59</v>
      </c>
      <c r="EH71" s="37" t="str">
        <f>EH4</f>
        <v>今回見通</v>
      </c>
      <c r="EI71" s="38" t="s">
        <v>45</v>
      </c>
      <c r="EJ71" s="39" t="s">
        <v>46</v>
      </c>
      <c r="EK71" s="40" t="s">
        <v>20</v>
      </c>
      <c r="EL71" s="313" t="str">
        <f>EL4</f>
        <v>見通し平均</v>
      </c>
      <c r="EN71" s="6" t="s">
        <v>74</v>
      </c>
      <c r="EO71" s="6" t="s">
        <v>75</v>
      </c>
    </row>
    <row r="72" spans="1:146" s="64" customFormat="1" ht="20.100000000000001" customHeight="1">
      <c r="A72" s="44"/>
      <c r="B72" s="45"/>
      <c r="C72" s="1008" t="s">
        <v>56</v>
      </c>
      <c r="D72" s="1009"/>
      <c r="E72" s="465"/>
      <c r="F72" s="314">
        <v>7000</v>
      </c>
      <c r="G72" s="315">
        <v>17866</v>
      </c>
      <c r="H72" s="763">
        <v>17866</v>
      </c>
      <c r="I72" s="319">
        <f>H72-G72</f>
        <v>0</v>
      </c>
      <c r="J72" s="314">
        <v>7700</v>
      </c>
      <c r="K72" s="315">
        <v>6780.8155200000001</v>
      </c>
      <c r="L72" s="763">
        <v>6780.8155200000001</v>
      </c>
      <c r="M72" s="317">
        <f>L72-K72</f>
        <v>0</v>
      </c>
      <c r="N72" s="314">
        <v>8400</v>
      </c>
      <c r="O72" s="315">
        <v>7761</v>
      </c>
      <c r="P72" s="763">
        <v>7761</v>
      </c>
      <c r="Q72" s="317">
        <f>P72-O72</f>
        <v>0</v>
      </c>
      <c r="R72" s="805">
        <f>F72+J72+N72</f>
        <v>23100</v>
      </c>
      <c r="S72" s="806">
        <v>23100</v>
      </c>
      <c r="T72" s="807">
        <f>H72+K72+O72</f>
        <v>32407.81552</v>
      </c>
      <c r="U72" s="808">
        <f>H72+L72+P72</f>
        <v>32407.81552</v>
      </c>
      <c r="V72" s="808">
        <f>U72-R72</f>
        <v>9307.8155200000001</v>
      </c>
      <c r="W72" s="71">
        <f>U72-S72</f>
        <v>9307.8155200000001</v>
      </c>
      <c r="X72" s="322">
        <f>U72-T72</f>
        <v>0</v>
      </c>
      <c r="Y72" s="314">
        <v>8400</v>
      </c>
      <c r="Z72" s="763">
        <v>9248.2200799999991</v>
      </c>
      <c r="AA72" s="763">
        <v>9248.2200799999991</v>
      </c>
      <c r="AB72" s="319">
        <f>AA72-Z72</f>
        <v>0</v>
      </c>
      <c r="AC72" s="314">
        <v>8400</v>
      </c>
      <c r="AD72" s="315">
        <v>7161.13076</v>
      </c>
      <c r="AE72" s="763">
        <v>7161.13076</v>
      </c>
      <c r="AF72" s="317">
        <f>AE72-AD72</f>
        <v>0</v>
      </c>
      <c r="AG72" s="314">
        <v>7800</v>
      </c>
      <c r="AH72" s="315">
        <v>7800</v>
      </c>
      <c r="AI72" s="316">
        <v>5442.3189999999995</v>
      </c>
      <c r="AJ72" s="317">
        <f>AI72-AH72</f>
        <v>-2357.6810000000005</v>
      </c>
      <c r="AK72" s="809">
        <f>Y72+AC72+AG72</f>
        <v>24600</v>
      </c>
      <c r="AL72" s="806">
        <v>24600</v>
      </c>
      <c r="AM72" s="810">
        <f>Z72+AD72+AH72</f>
        <v>24209.350839999999</v>
      </c>
      <c r="AN72" s="808">
        <f>AA72+AE72+AI72</f>
        <v>21851.669839999999</v>
      </c>
      <c r="AO72" s="807">
        <f>AN72-AK72</f>
        <v>-2748.3301600000013</v>
      </c>
      <c r="AP72" s="71">
        <f>AN72-AL72</f>
        <v>-2748.3301600000013</v>
      </c>
      <c r="AQ72" s="322">
        <f>AN72-AM72</f>
        <v>-2357.6810000000005</v>
      </c>
      <c r="AR72" s="480">
        <f>AK72+R72</f>
        <v>47700</v>
      </c>
      <c r="AS72" s="811">
        <f>AL72+S72</f>
        <v>47700</v>
      </c>
      <c r="AT72" s="812">
        <f>T72+AM72</f>
        <v>56617.166360000003</v>
      </c>
      <c r="AU72" s="813">
        <f>SUM(U72,AN72)</f>
        <v>54259.485359999999</v>
      </c>
      <c r="AV72" s="803">
        <f>AU72-AR72</f>
        <v>6559.4853599999988</v>
      </c>
      <c r="AW72" s="71">
        <f>AU72-AS72</f>
        <v>6559.4853599999988</v>
      </c>
      <c r="AX72" s="235">
        <f>AU72-AT72</f>
        <v>-2357.6810000000041</v>
      </c>
      <c r="AY72" s="62"/>
      <c r="AZ72" s="63"/>
      <c r="BA72" s="63"/>
      <c r="BF72" s="424">
        <v>8200</v>
      </c>
      <c r="BG72" s="425">
        <v>8200</v>
      </c>
      <c r="BH72" s="428"/>
      <c r="BI72" s="817">
        <f>BH72-BG72</f>
        <v>-8200</v>
      </c>
      <c r="BJ72" s="424">
        <v>6500</v>
      </c>
      <c r="BK72" s="425">
        <v>6500</v>
      </c>
      <c r="BL72" s="428"/>
      <c r="BM72" s="427">
        <f>BL72-BK72</f>
        <v>-6500</v>
      </c>
      <c r="BN72" s="424">
        <v>6300</v>
      </c>
      <c r="BO72" s="425">
        <v>6300</v>
      </c>
      <c r="BP72" s="428"/>
      <c r="BQ72" s="817">
        <f>BP72-BO72</f>
        <v>-6300</v>
      </c>
      <c r="BR72" s="821">
        <f t="shared" ref="BR72:BT75" si="544">BF72+BJ72+BN72</f>
        <v>21000</v>
      </c>
      <c r="BS72" s="802">
        <f t="shared" si="544"/>
        <v>21000</v>
      </c>
      <c r="BT72" s="53">
        <f t="shared" si="544"/>
        <v>0</v>
      </c>
      <c r="BU72" s="53">
        <f>BT72-BR72</f>
        <v>-21000</v>
      </c>
      <c r="BV72" s="232">
        <f>BT72-BS72</f>
        <v>-21000</v>
      </c>
      <c r="BW72" s="424">
        <v>6300</v>
      </c>
      <c r="BX72" s="425"/>
      <c r="BY72" s="428"/>
      <c r="BZ72" s="427">
        <f>BY72-BX72</f>
        <v>0</v>
      </c>
      <c r="CA72" s="424">
        <v>5500</v>
      </c>
      <c r="CB72" s="425"/>
      <c r="CC72" s="428"/>
      <c r="CD72" s="427">
        <f>CC72-CB72</f>
        <v>0</v>
      </c>
      <c r="CE72" s="424">
        <v>3500</v>
      </c>
      <c r="CF72" s="425"/>
      <c r="CG72" s="428"/>
      <c r="CH72" s="427">
        <f>CG72-CF72</f>
        <v>0</v>
      </c>
      <c r="CI72" s="821">
        <f t="shared" ref="CI72:CK75" si="545">BW72+CA72+CE72</f>
        <v>15300</v>
      </c>
      <c r="CJ72" s="53">
        <f t="shared" si="545"/>
        <v>0</v>
      </c>
      <c r="CK72" s="52">
        <f t="shared" si="545"/>
        <v>0</v>
      </c>
      <c r="CL72" s="56">
        <f>CK72-CI72</f>
        <v>-15300</v>
      </c>
      <c r="CM72" s="322">
        <f>CK72-CJ72</f>
        <v>0</v>
      </c>
      <c r="CN72" s="228">
        <f>CI72+BR72</f>
        <v>36300</v>
      </c>
      <c r="CO72" s="65">
        <f>BS72+CJ72</f>
        <v>21000</v>
      </c>
      <c r="CP72" s="324">
        <f>SUM(BT72,CK72)</f>
        <v>0</v>
      </c>
      <c r="CQ72" s="325">
        <f>CP72-CN72</f>
        <v>-36300</v>
      </c>
      <c r="CR72" s="235">
        <f>CP72-CO72</f>
        <v>-21000</v>
      </c>
      <c r="CS72" s="137"/>
      <c r="CT72" s="63"/>
      <c r="CX72" s="939">
        <v>8200</v>
      </c>
      <c r="CY72" s="940">
        <v>8200</v>
      </c>
      <c r="CZ72" s="428"/>
      <c r="DA72" s="941">
        <f>CZ72-CY72</f>
        <v>-8200</v>
      </c>
      <c r="DB72" s="424">
        <v>6500</v>
      </c>
      <c r="DC72" s="425">
        <v>6500</v>
      </c>
      <c r="DD72" s="428"/>
      <c r="DE72" s="427">
        <f>DD72-DC72</f>
        <v>-6500</v>
      </c>
      <c r="DF72" s="424">
        <v>6300</v>
      </c>
      <c r="DG72" s="425">
        <v>6300</v>
      </c>
      <c r="DH72" s="428"/>
      <c r="DI72" s="817">
        <f>DH72-DG72</f>
        <v>-6300</v>
      </c>
      <c r="DJ72" s="821">
        <f t="shared" ref="DJ72:DJ75" si="546">CX72+DB72+DF72</f>
        <v>21000</v>
      </c>
      <c r="DK72" s="802">
        <f t="shared" ref="DK72:DK75" si="547">CY72+DC72+DG72</f>
        <v>21000</v>
      </c>
      <c r="DL72" s="53">
        <f t="shared" ref="DL72:DL75" si="548">CZ72+DD72+DH72</f>
        <v>0</v>
      </c>
      <c r="DM72" s="53">
        <f>DL72-DJ72</f>
        <v>-21000</v>
      </c>
      <c r="DN72" s="232">
        <f>DL72-DK72</f>
        <v>-21000</v>
      </c>
      <c r="DO72" s="424">
        <v>6300</v>
      </c>
      <c r="DP72" s="425"/>
      <c r="DQ72" s="428"/>
      <c r="DR72" s="427">
        <f>DQ72-DP72</f>
        <v>0</v>
      </c>
      <c r="DS72" s="424">
        <v>5500</v>
      </c>
      <c r="DT72" s="425"/>
      <c r="DU72" s="428"/>
      <c r="DV72" s="427">
        <f>DU72-DT72</f>
        <v>0</v>
      </c>
      <c r="DW72" s="424">
        <v>3500</v>
      </c>
      <c r="DX72" s="425"/>
      <c r="DY72" s="428"/>
      <c r="DZ72" s="427">
        <f>DY72-DX72</f>
        <v>0</v>
      </c>
      <c r="EA72" s="821">
        <f t="shared" ref="EA72:EA75" si="549">DO72+DS72+DW72</f>
        <v>15300</v>
      </c>
      <c r="EB72" s="53">
        <f t="shared" ref="EB72:EB75" si="550">DP72+DT72+DX72</f>
        <v>0</v>
      </c>
      <c r="EC72" s="52">
        <f t="shared" ref="EC72:EC75" si="551">DQ72+DU72+DY72</f>
        <v>0</v>
      </c>
      <c r="ED72" s="56">
        <f>EC72-EA72</f>
        <v>-15300</v>
      </c>
      <c r="EE72" s="322">
        <f>EC72-EB72</f>
        <v>0</v>
      </c>
      <c r="EF72" s="228">
        <f>EA72+DJ72</f>
        <v>36300</v>
      </c>
      <c r="EG72" s="65">
        <f>DK72+EB72</f>
        <v>21000</v>
      </c>
      <c r="EH72" s="324">
        <f>SUM(DL72,EC72)</f>
        <v>0</v>
      </c>
      <c r="EI72" s="325">
        <f>EH72-EF72</f>
        <v>-36300</v>
      </c>
      <c r="EJ72" s="235">
        <f>EH72-EG72</f>
        <v>-21000</v>
      </c>
      <c r="EK72" s="137"/>
      <c r="EL72" s="63"/>
    </row>
    <row r="73" spans="1:146" s="64" customFormat="1" ht="20.100000000000001" customHeight="1">
      <c r="A73" s="44"/>
      <c r="B73" s="242"/>
      <c r="C73" s="242"/>
      <c r="D73" s="829" t="s">
        <v>124</v>
      </c>
      <c r="E73" s="798"/>
      <c r="F73" s="424">
        <v>5500</v>
      </c>
      <c r="G73" s="425">
        <v>0</v>
      </c>
      <c r="H73" s="773">
        <v>0</v>
      </c>
      <c r="I73" s="427"/>
      <c r="J73" s="424">
        <v>9050</v>
      </c>
      <c r="K73" s="425">
        <v>171.71199999999999</v>
      </c>
      <c r="L73" s="773">
        <v>171.71199999999999</v>
      </c>
      <c r="M73" s="817">
        <f t="shared" ref="M73:M74" si="552">L73-K73</f>
        <v>0</v>
      </c>
      <c r="N73" s="424">
        <v>9050</v>
      </c>
      <c r="O73" s="425">
        <v>2042.9970000000001</v>
      </c>
      <c r="P73" s="773">
        <v>2042.9970000000001</v>
      </c>
      <c r="Q73" s="817">
        <f t="shared" ref="Q73:Q74" si="553">P73-O73</f>
        <v>0</v>
      </c>
      <c r="R73" s="818">
        <f t="shared" ref="R73:R74" si="554">F73+J73+N73</f>
        <v>23600</v>
      </c>
      <c r="S73" s="819">
        <v>31660</v>
      </c>
      <c r="T73" s="802">
        <f>H73+K73+O73</f>
        <v>2214.7089999999998</v>
      </c>
      <c r="U73" s="53">
        <f t="shared" ref="U73:U74" si="555">H73+L73+P73</f>
        <v>2214.7089999999998</v>
      </c>
      <c r="V73" s="53">
        <f t="shared" ref="V73:V74" si="556">U73-R73</f>
        <v>-21385.291000000001</v>
      </c>
      <c r="W73" s="820">
        <f t="shared" ref="W73:W74" si="557">U73-S73</f>
        <v>-29445.291000000001</v>
      </c>
      <c r="X73" s="232">
        <f t="shared" ref="X73:X74" si="558">U73-T73</f>
        <v>0</v>
      </c>
      <c r="Y73" s="424">
        <v>18100</v>
      </c>
      <c r="Z73" s="773">
        <v>6884.0439999999999</v>
      </c>
      <c r="AA73" s="773">
        <v>6884.0439999999999</v>
      </c>
      <c r="AB73" s="427">
        <f t="shared" ref="AB73:AB74" si="559">AA73-Z73</f>
        <v>0</v>
      </c>
      <c r="AC73" s="424">
        <v>20800</v>
      </c>
      <c r="AD73" s="425">
        <v>5869.692</v>
      </c>
      <c r="AE73" s="773">
        <v>5869.692</v>
      </c>
      <c r="AF73" s="817">
        <f t="shared" ref="AF73:AF74" si="560">AE73-AD73</f>
        <v>0</v>
      </c>
      <c r="AG73" s="424">
        <v>23700</v>
      </c>
      <c r="AH73" s="425">
        <v>12500</v>
      </c>
      <c r="AI73" s="426">
        <v>9712.3220000000001</v>
      </c>
      <c r="AJ73" s="817">
        <f t="shared" ref="AJ73:AJ74" si="561">AI73-AH73</f>
        <v>-2787.6779999999999</v>
      </c>
      <c r="AK73" s="821">
        <f t="shared" ref="AK73:AK74" si="562">Y73+AC73+AG73</f>
        <v>62600</v>
      </c>
      <c r="AL73" s="819">
        <v>74000</v>
      </c>
      <c r="AM73" s="802">
        <f t="shared" ref="AM73:AM74" si="563">Z73+AD73+AH73</f>
        <v>25253.736000000001</v>
      </c>
      <c r="AN73" s="53">
        <f t="shared" ref="AN73:AN74" si="564">AA73+AE73+AI73</f>
        <v>22466.058000000001</v>
      </c>
      <c r="AO73" s="802">
        <f t="shared" ref="AO73:AO74" si="565">AN73-AK73</f>
        <v>-40133.941999999995</v>
      </c>
      <c r="AP73" s="820">
        <f t="shared" ref="AP73:AP74" si="566">AN73-AL73</f>
        <v>-51533.941999999995</v>
      </c>
      <c r="AQ73" s="232">
        <f t="shared" ref="AQ73:AQ74" si="567">AN73-AM73</f>
        <v>-2787.6779999999999</v>
      </c>
      <c r="AR73" s="228">
        <f t="shared" ref="AR73:AR74" si="568">AK73+R73</f>
        <v>86200</v>
      </c>
      <c r="AS73" s="230">
        <f t="shared" ref="AS73:AS74" si="569">AL73+S73</f>
        <v>105660</v>
      </c>
      <c r="AT73" s="822">
        <f t="shared" ref="AT73:AT74" si="570">T73+AM73</f>
        <v>27468.445</v>
      </c>
      <c r="AU73" s="324">
        <f t="shared" ref="AU73:AU74" si="571">SUM(U73,AN73)</f>
        <v>24680.767</v>
      </c>
      <c r="AV73" s="823">
        <f t="shared" ref="AV73:AV74" si="572">AU73-AR73</f>
        <v>-61519.233</v>
      </c>
      <c r="AW73" s="820">
        <f t="shared" ref="AW73:AW74" si="573">AU73-AS73</f>
        <v>-80979.233000000007</v>
      </c>
      <c r="AX73" s="373">
        <f t="shared" ref="AX73:AX74" si="574">AU73-AT73</f>
        <v>-2787.6779999999999</v>
      </c>
      <c r="AY73" s="62"/>
      <c r="AZ73" s="63"/>
      <c r="BA73" s="63"/>
      <c r="BF73" s="424">
        <v>19500</v>
      </c>
      <c r="BG73" s="425">
        <v>19500</v>
      </c>
      <c r="BH73" s="428"/>
      <c r="BI73" s="817"/>
      <c r="BJ73" s="424">
        <v>21000</v>
      </c>
      <c r="BK73" s="425">
        <v>21000</v>
      </c>
      <c r="BL73" s="428"/>
      <c r="BM73" s="427"/>
      <c r="BN73" s="424">
        <v>21000</v>
      </c>
      <c r="BO73" s="425">
        <v>21000</v>
      </c>
      <c r="BP73" s="428"/>
      <c r="BQ73" s="817"/>
      <c r="BR73" s="821">
        <f t="shared" ref="BR73:BR74" si="575">BF73+BJ73+BN73</f>
        <v>61500</v>
      </c>
      <c r="BS73" s="802">
        <f t="shared" ref="BS73:BS74" si="576">BG73+BK73+BO73</f>
        <v>61500</v>
      </c>
      <c r="BT73" s="53">
        <f t="shared" ref="BT73:BT74" si="577">BH73+BL73+BP73</f>
        <v>0</v>
      </c>
      <c r="BU73" s="53">
        <f>BT73-BR73</f>
        <v>-61500</v>
      </c>
      <c r="BV73" s="232"/>
      <c r="BW73" s="424">
        <v>22600</v>
      </c>
      <c r="BX73" s="425"/>
      <c r="BY73" s="428"/>
      <c r="BZ73" s="427"/>
      <c r="CA73" s="897">
        <v>16000</v>
      </c>
      <c r="CB73" s="895"/>
      <c r="CC73" s="428"/>
      <c r="CD73" s="427"/>
      <c r="CE73" s="424">
        <v>10000</v>
      </c>
      <c r="CF73" s="425"/>
      <c r="CG73" s="428"/>
      <c r="CH73" s="427"/>
      <c r="CI73" s="821">
        <f t="shared" ref="CI73:CI74" si="578">BW73+CA73+CE73</f>
        <v>48600</v>
      </c>
      <c r="CJ73" s="53">
        <f t="shared" ref="CJ73:CJ74" si="579">BX73+CB73+CF73</f>
        <v>0</v>
      </c>
      <c r="CK73" s="52">
        <f t="shared" ref="CK73:CK74" si="580">BY73+CC73+CG73</f>
        <v>0</v>
      </c>
      <c r="CL73" s="56">
        <f t="shared" ref="CL73:CL74" si="581">CK73-CI73</f>
        <v>-48600</v>
      </c>
      <c r="CM73" s="322">
        <f t="shared" ref="CM73:CM74" si="582">CK73-CJ73</f>
        <v>0</v>
      </c>
      <c r="CN73" s="228">
        <f t="shared" ref="CN73:CN74" si="583">CI73+BR73</f>
        <v>110100</v>
      </c>
      <c r="CO73" s="65"/>
      <c r="CP73" s="324"/>
      <c r="CQ73" s="823"/>
      <c r="CR73" s="373"/>
      <c r="CS73" s="137"/>
      <c r="CT73" s="63"/>
      <c r="CX73" s="939">
        <v>19500</v>
      </c>
      <c r="CY73" s="940">
        <v>19500</v>
      </c>
      <c r="CZ73" s="428"/>
      <c r="DA73" s="941"/>
      <c r="DB73" s="424">
        <v>21000</v>
      </c>
      <c r="DC73" s="425">
        <v>21000</v>
      </c>
      <c r="DD73" s="428"/>
      <c r="DE73" s="427"/>
      <c r="DF73" s="424">
        <v>21000</v>
      </c>
      <c r="DG73" s="425">
        <v>21000</v>
      </c>
      <c r="DH73" s="428"/>
      <c r="DI73" s="817"/>
      <c r="DJ73" s="821">
        <f t="shared" si="546"/>
        <v>61500</v>
      </c>
      <c r="DK73" s="802">
        <f t="shared" si="547"/>
        <v>61500</v>
      </c>
      <c r="DL73" s="53">
        <f t="shared" si="548"/>
        <v>0</v>
      </c>
      <c r="DM73" s="53">
        <f>DL73-DJ73</f>
        <v>-61500</v>
      </c>
      <c r="DN73" s="232"/>
      <c r="DO73" s="424">
        <v>22600</v>
      </c>
      <c r="DP73" s="425"/>
      <c r="DQ73" s="428"/>
      <c r="DR73" s="427"/>
      <c r="DS73" s="897">
        <v>16000</v>
      </c>
      <c r="DT73" s="895"/>
      <c r="DU73" s="428"/>
      <c r="DV73" s="427"/>
      <c r="DW73" s="424">
        <v>10000</v>
      </c>
      <c r="DX73" s="425"/>
      <c r="DY73" s="428"/>
      <c r="DZ73" s="427"/>
      <c r="EA73" s="821">
        <f t="shared" si="549"/>
        <v>48600</v>
      </c>
      <c r="EB73" s="53">
        <f t="shared" si="550"/>
        <v>0</v>
      </c>
      <c r="EC73" s="52">
        <f t="shared" si="551"/>
        <v>0</v>
      </c>
      <c r="ED73" s="56">
        <f t="shared" ref="ED73:ED74" si="584">EC73-EA73</f>
        <v>-48600</v>
      </c>
      <c r="EE73" s="322">
        <f t="shared" ref="EE73:EE74" si="585">EC73-EB73</f>
        <v>0</v>
      </c>
      <c r="EF73" s="228">
        <f t="shared" ref="EF73:EF74" si="586">EA73+DJ73</f>
        <v>110100</v>
      </c>
      <c r="EG73" s="65"/>
      <c r="EH73" s="324"/>
      <c r="EI73" s="823"/>
      <c r="EJ73" s="373"/>
      <c r="EK73" s="137"/>
      <c r="EL73" s="63"/>
    </row>
    <row r="74" spans="1:146" s="64" customFormat="1" ht="20.100000000000001" customHeight="1">
      <c r="A74" s="44"/>
      <c r="B74" s="242"/>
      <c r="C74" s="242"/>
      <c r="D74" s="829" t="s">
        <v>122</v>
      </c>
      <c r="E74" s="804"/>
      <c r="F74" s="424">
        <v>3860</v>
      </c>
      <c r="G74" s="425">
        <v>0</v>
      </c>
      <c r="H74" s="773">
        <v>0</v>
      </c>
      <c r="I74" s="427"/>
      <c r="J74" s="424">
        <v>4650</v>
      </c>
      <c r="K74" s="425">
        <v>0</v>
      </c>
      <c r="L74" s="773">
        <v>0</v>
      </c>
      <c r="M74" s="817">
        <f t="shared" si="552"/>
        <v>0</v>
      </c>
      <c r="N74" s="424">
        <v>4650</v>
      </c>
      <c r="O74" s="425">
        <v>38.880000000000003</v>
      </c>
      <c r="P74" s="773">
        <v>38.880000000000003</v>
      </c>
      <c r="Q74" s="817">
        <f t="shared" si="553"/>
        <v>0</v>
      </c>
      <c r="R74" s="818">
        <f t="shared" si="554"/>
        <v>13160</v>
      </c>
      <c r="S74" s="819">
        <v>17200</v>
      </c>
      <c r="T74" s="802">
        <f>H74+K74+O74</f>
        <v>38.880000000000003</v>
      </c>
      <c r="U74" s="53">
        <f t="shared" si="555"/>
        <v>38.880000000000003</v>
      </c>
      <c r="V74" s="53">
        <f t="shared" si="556"/>
        <v>-13121.12</v>
      </c>
      <c r="W74" s="820">
        <f t="shared" si="557"/>
        <v>-17161.12</v>
      </c>
      <c r="X74" s="232">
        <f t="shared" si="558"/>
        <v>0</v>
      </c>
      <c r="Y74" s="424">
        <v>7600</v>
      </c>
      <c r="Z74" s="773">
        <v>259.34899999999999</v>
      </c>
      <c r="AA74" s="773">
        <v>259.34899999999999</v>
      </c>
      <c r="AB74" s="427">
        <f t="shared" si="559"/>
        <v>0</v>
      </c>
      <c r="AC74" s="424">
        <v>9200</v>
      </c>
      <c r="AD74" s="425">
        <v>563.59299999999996</v>
      </c>
      <c r="AE74" s="773">
        <v>563.59299999999996</v>
      </c>
      <c r="AF74" s="817">
        <f t="shared" si="560"/>
        <v>0</v>
      </c>
      <c r="AG74" s="424">
        <v>10780</v>
      </c>
      <c r="AH74" s="425">
        <v>4000</v>
      </c>
      <c r="AI74" s="426">
        <v>882.31100000000004</v>
      </c>
      <c r="AJ74" s="817">
        <f t="shared" si="561"/>
        <v>-3117.6889999999999</v>
      </c>
      <c r="AK74" s="821">
        <f t="shared" si="562"/>
        <v>27580</v>
      </c>
      <c r="AL74" s="819">
        <v>40000</v>
      </c>
      <c r="AM74" s="802">
        <f t="shared" si="563"/>
        <v>4822.942</v>
      </c>
      <c r="AN74" s="53">
        <f t="shared" si="564"/>
        <v>1705.2530000000002</v>
      </c>
      <c r="AO74" s="802">
        <f t="shared" si="565"/>
        <v>-25874.746999999999</v>
      </c>
      <c r="AP74" s="820">
        <f t="shared" si="566"/>
        <v>-38294.747000000003</v>
      </c>
      <c r="AQ74" s="232">
        <f t="shared" si="567"/>
        <v>-3117.6889999999999</v>
      </c>
      <c r="AR74" s="228">
        <f t="shared" si="568"/>
        <v>40740</v>
      </c>
      <c r="AS74" s="230">
        <f t="shared" si="569"/>
        <v>57200</v>
      </c>
      <c r="AT74" s="822">
        <f t="shared" si="570"/>
        <v>4861.8220000000001</v>
      </c>
      <c r="AU74" s="324">
        <f t="shared" si="571"/>
        <v>1744.1330000000003</v>
      </c>
      <c r="AV74" s="823">
        <f t="shared" si="572"/>
        <v>-38995.866999999998</v>
      </c>
      <c r="AW74" s="53">
        <f t="shared" si="573"/>
        <v>-55455.866999999998</v>
      </c>
      <c r="AX74" s="611">
        <f t="shared" si="574"/>
        <v>-3117.6889999999999</v>
      </c>
      <c r="AY74" s="62"/>
      <c r="AZ74" s="63"/>
      <c r="BA74" s="63"/>
      <c r="BF74" s="896">
        <v>7000</v>
      </c>
      <c r="BG74" s="315">
        <v>7000</v>
      </c>
      <c r="BH74" s="318"/>
      <c r="BI74" s="815"/>
      <c r="BJ74" s="896">
        <v>9000</v>
      </c>
      <c r="BK74" s="315">
        <v>9000</v>
      </c>
      <c r="BL74" s="318"/>
      <c r="BM74" s="814"/>
      <c r="BN74" s="896">
        <v>8900</v>
      </c>
      <c r="BO74" s="315">
        <v>9000</v>
      </c>
      <c r="BP74" s="318"/>
      <c r="BQ74" s="815"/>
      <c r="BR74" s="50">
        <f t="shared" si="575"/>
        <v>24900</v>
      </c>
      <c r="BS74" s="56">
        <f t="shared" si="576"/>
        <v>25000</v>
      </c>
      <c r="BT74" s="52">
        <f t="shared" si="577"/>
        <v>0</v>
      </c>
      <c r="BU74" s="52">
        <f>BT74-BR74</f>
        <v>-24900</v>
      </c>
      <c r="BV74" s="899"/>
      <c r="BW74" s="896">
        <v>9000</v>
      </c>
      <c r="BX74" s="315"/>
      <c r="BY74" s="318"/>
      <c r="BZ74" s="814"/>
      <c r="CA74" s="896">
        <v>7000</v>
      </c>
      <c r="CB74" s="315"/>
      <c r="CC74" s="318"/>
      <c r="CD74" s="814"/>
      <c r="CE74" s="896">
        <v>4400</v>
      </c>
      <c r="CF74" s="315"/>
      <c r="CG74" s="318"/>
      <c r="CH74" s="814"/>
      <c r="CI74" s="50">
        <f t="shared" si="578"/>
        <v>20400</v>
      </c>
      <c r="CJ74" s="52">
        <f t="shared" si="579"/>
        <v>0</v>
      </c>
      <c r="CK74" s="52">
        <f t="shared" si="580"/>
        <v>0</v>
      </c>
      <c r="CL74" s="56">
        <f t="shared" si="581"/>
        <v>-20400</v>
      </c>
      <c r="CM74" s="322">
        <f t="shared" si="582"/>
        <v>0</v>
      </c>
      <c r="CN74" s="228">
        <f t="shared" si="583"/>
        <v>45300</v>
      </c>
      <c r="CO74" s="65"/>
      <c r="CP74" s="58"/>
      <c r="CQ74" s="324"/>
      <c r="CR74" s="611"/>
      <c r="CS74" s="137"/>
      <c r="CT74" s="63"/>
      <c r="CX74" s="942">
        <v>7000</v>
      </c>
      <c r="CY74" s="943">
        <v>7000</v>
      </c>
      <c r="CZ74" s="318"/>
      <c r="DA74" s="944"/>
      <c r="DB74" s="896">
        <v>9000</v>
      </c>
      <c r="DC74" s="315">
        <v>9000</v>
      </c>
      <c r="DD74" s="318"/>
      <c r="DE74" s="814"/>
      <c r="DF74" s="896">
        <v>8900</v>
      </c>
      <c r="DG74" s="315">
        <v>9000</v>
      </c>
      <c r="DH74" s="318"/>
      <c r="DI74" s="815"/>
      <c r="DJ74" s="50">
        <f t="shared" si="546"/>
        <v>24900</v>
      </c>
      <c r="DK74" s="56">
        <f t="shared" si="547"/>
        <v>25000</v>
      </c>
      <c r="DL74" s="52">
        <f t="shared" si="548"/>
        <v>0</v>
      </c>
      <c r="DM74" s="52">
        <f>DL74-DJ74</f>
        <v>-24900</v>
      </c>
      <c r="DN74" s="899"/>
      <c r="DO74" s="896">
        <v>9000</v>
      </c>
      <c r="DP74" s="315"/>
      <c r="DQ74" s="318"/>
      <c r="DR74" s="814"/>
      <c r="DS74" s="896">
        <v>7000</v>
      </c>
      <c r="DT74" s="315"/>
      <c r="DU74" s="318"/>
      <c r="DV74" s="814"/>
      <c r="DW74" s="896">
        <v>4400</v>
      </c>
      <c r="DX74" s="315"/>
      <c r="DY74" s="318"/>
      <c r="DZ74" s="814"/>
      <c r="EA74" s="50">
        <f t="shared" si="549"/>
        <v>20400</v>
      </c>
      <c r="EB74" s="52">
        <f t="shared" si="550"/>
        <v>0</v>
      </c>
      <c r="EC74" s="52">
        <f t="shared" si="551"/>
        <v>0</v>
      </c>
      <c r="ED74" s="56">
        <f t="shared" si="584"/>
        <v>-20400</v>
      </c>
      <c r="EE74" s="322">
        <f t="shared" si="585"/>
        <v>0</v>
      </c>
      <c r="EF74" s="228">
        <f t="shared" si="586"/>
        <v>45300</v>
      </c>
      <c r="EG74" s="65"/>
      <c r="EH74" s="58"/>
      <c r="EI74" s="324"/>
      <c r="EJ74" s="611"/>
      <c r="EK74" s="137"/>
      <c r="EL74" s="63"/>
    </row>
    <row r="75" spans="1:146" s="5" customFormat="1" ht="20.100000000000001" customHeight="1">
      <c r="A75" s="66"/>
      <c r="B75" s="67"/>
      <c r="C75" s="1002" t="s">
        <v>54</v>
      </c>
      <c r="D75" s="1003"/>
      <c r="E75" s="795"/>
      <c r="F75" s="375">
        <v>63800</v>
      </c>
      <c r="G75" s="462">
        <f>G77-G72</f>
        <v>85293.527000000002</v>
      </c>
      <c r="H75" s="774">
        <f>H77-H72</f>
        <v>85293.527000000002</v>
      </c>
      <c r="I75" s="814">
        <f>H75-G75</f>
        <v>0</v>
      </c>
      <c r="J75" s="375">
        <v>71000</v>
      </c>
      <c r="K75" s="462">
        <v>85279.44084000001</v>
      </c>
      <c r="L75" s="774">
        <v>85279.44084000001</v>
      </c>
      <c r="M75" s="815">
        <f>L75-K75</f>
        <v>0</v>
      </c>
      <c r="N75" s="375">
        <v>71000</v>
      </c>
      <c r="O75" s="462">
        <v>83598.676529999997</v>
      </c>
      <c r="P75" s="774">
        <v>83598.676529999997</v>
      </c>
      <c r="Q75" s="815">
        <f>P75-O75</f>
        <v>0</v>
      </c>
      <c r="R75" s="320">
        <f>F75+J75+N75</f>
        <v>205800</v>
      </c>
      <c r="S75" s="321">
        <v>223500</v>
      </c>
      <c r="T75" s="51">
        <f>H75+K75+O75</f>
        <v>254171.64436999999</v>
      </c>
      <c r="U75" s="323">
        <f>H75+L75+P75</f>
        <v>254171.64436999999</v>
      </c>
      <c r="V75" s="323">
        <f>U75-R75</f>
        <v>48371.644369999995</v>
      </c>
      <c r="W75" s="824">
        <f t="shared" ref="W75:W108" si="587">U75-S75</f>
        <v>30671.644369999995</v>
      </c>
      <c r="X75" s="244">
        <f>U75-T75</f>
        <v>0</v>
      </c>
      <c r="Y75" s="375">
        <v>71000</v>
      </c>
      <c r="Z75" s="774">
        <v>101383.30992</v>
      </c>
      <c r="AA75" s="774">
        <v>101383.30992</v>
      </c>
      <c r="AB75" s="814">
        <f t="shared" ref="AB75" si="588">AA75-Z75</f>
        <v>0</v>
      </c>
      <c r="AC75" s="375">
        <v>78100</v>
      </c>
      <c r="AD75" s="462">
        <v>85387.95342999998</v>
      </c>
      <c r="AE75" s="774">
        <v>85387.95342999998</v>
      </c>
      <c r="AF75" s="814">
        <f t="shared" ref="AF75" si="589">AE75-AD75</f>
        <v>0</v>
      </c>
      <c r="AG75" s="375">
        <v>85200</v>
      </c>
      <c r="AH75" s="462">
        <v>80000</v>
      </c>
      <c r="AI75" s="463">
        <v>86504.784769999984</v>
      </c>
      <c r="AJ75" s="814">
        <f>AI75-AH75</f>
        <v>6504.7847699999838</v>
      </c>
      <c r="AK75" s="50">
        <f>Y75+AC75+AG75</f>
        <v>234300</v>
      </c>
      <c r="AL75" s="321">
        <v>243600</v>
      </c>
      <c r="AM75" s="51">
        <f>Z75+AD75+AH75</f>
        <v>266771.26334999996</v>
      </c>
      <c r="AN75" s="323">
        <f>AA75+AE75+AI75</f>
        <v>273276.04811999993</v>
      </c>
      <c r="AO75" s="51">
        <f>AN75-AK75</f>
        <v>38976.048119999934</v>
      </c>
      <c r="AP75" s="824">
        <f t="shared" ref="AP75:AP108" si="590">AN75-AL75</f>
        <v>29676.048119999934</v>
      </c>
      <c r="AQ75" s="244">
        <f>AN75-AM75</f>
        <v>6504.7847699999693</v>
      </c>
      <c r="AR75" s="816">
        <f>AK75+R75</f>
        <v>440100</v>
      </c>
      <c r="AS75" s="323">
        <f>AL75+S75</f>
        <v>467100</v>
      </c>
      <c r="AT75" s="878">
        <f>T75+AM75</f>
        <v>520942.90771999996</v>
      </c>
      <c r="AU75" s="422">
        <f>SUM(U75,AN75)</f>
        <v>527447.69248999993</v>
      </c>
      <c r="AV75" s="329">
        <f>AU75-AR75</f>
        <v>87347.692489999929</v>
      </c>
      <c r="AW75" s="824">
        <f t="shared" ref="AW75:AW108" si="591">AU75-AS75</f>
        <v>60347.692489999929</v>
      </c>
      <c r="AX75" s="235">
        <f>AU75-AT75</f>
        <v>6504.7847699999693</v>
      </c>
      <c r="AY75" s="74"/>
      <c r="AZ75" s="75"/>
      <c r="BA75" s="75"/>
      <c r="BF75" s="269">
        <v>86600</v>
      </c>
      <c r="BG75" s="326">
        <v>86600</v>
      </c>
      <c r="BH75" s="879"/>
      <c r="BI75" s="317">
        <f>BH75-BG75</f>
        <v>-86600</v>
      </c>
      <c r="BJ75" s="269">
        <v>93000</v>
      </c>
      <c r="BK75" s="326">
        <v>93000</v>
      </c>
      <c r="BL75" s="879"/>
      <c r="BM75" s="319">
        <f>BL75-BK75</f>
        <v>-93000</v>
      </c>
      <c r="BN75" s="269">
        <v>85000</v>
      </c>
      <c r="BO75" s="326">
        <v>85000</v>
      </c>
      <c r="BP75" s="879"/>
      <c r="BQ75" s="317">
        <f>BP75-BO75</f>
        <v>-85000</v>
      </c>
      <c r="BR75" s="50">
        <f t="shared" si="544"/>
        <v>264600</v>
      </c>
      <c r="BS75" s="233">
        <f t="shared" si="544"/>
        <v>264600</v>
      </c>
      <c r="BT75" s="230">
        <f t="shared" si="544"/>
        <v>0</v>
      </c>
      <c r="BU75" s="230">
        <f>BT75-BR75</f>
        <v>-264600</v>
      </c>
      <c r="BV75" s="232">
        <f>BT75-BS75</f>
        <v>-264600</v>
      </c>
      <c r="BW75" s="269">
        <v>86400</v>
      </c>
      <c r="BX75" s="326"/>
      <c r="BY75" s="879"/>
      <c r="BZ75" s="319">
        <f>BY75-BX75</f>
        <v>0</v>
      </c>
      <c r="CA75" s="269">
        <v>59300</v>
      </c>
      <c r="CB75" s="326"/>
      <c r="CC75" s="879"/>
      <c r="CD75" s="319">
        <f>CC75-CB75</f>
        <v>0</v>
      </c>
      <c r="CE75" s="269">
        <v>37300</v>
      </c>
      <c r="CF75" s="326"/>
      <c r="CG75" s="879"/>
      <c r="CH75" s="319">
        <f>CG75-CF75</f>
        <v>0</v>
      </c>
      <c r="CI75" s="50">
        <f t="shared" si="545"/>
        <v>183000</v>
      </c>
      <c r="CJ75" s="233">
        <f t="shared" si="545"/>
        <v>0</v>
      </c>
      <c r="CK75" s="230">
        <f t="shared" si="545"/>
        <v>0</v>
      </c>
      <c r="CL75" s="233">
        <f>CK75-CI75</f>
        <v>-183000</v>
      </c>
      <c r="CM75" s="232">
        <f>CK75-CJ75</f>
        <v>0</v>
      </c>
      <c r="CN75" s="228">
        <f>CI75+BR75</f>
        <v>447600</v>
      </c>
      <c r="CO75" s="76">
        <f>BS75+CJ75</f>
        <v>264600</v>
      </c>
      <c r="CP75" s="328">
        <f>SUM(BT75,CK75)</f>
        <v>0</v>
      </c>
      <c r="CQ75" s="329">
        <f>CP75-CN75</f>
        <v>-447600</v>
      </c>
      <c r="CR75" s="235">
        <f>CP75-CO75</f>
        <v>-264600</v>
      </c>
      <c r="CS75" s="137"/>
      <c r="CT75" s="75"/>
      <c r="CX75" s="945">
        <v>86600</v>
      </c>
      <c r="CY75" s="946">
        <v>86600</v>
      </c>
      <c r="CZ75" s="879"/>
      <c r="DA75" s="947">
        <f>CZ75-CY75</f>
        <v>-86600</v>
      </c>
      <c r="DB75" s="269">
        <v>93000</v>
      </c>
      <c r="DC75" s="326">
        <v>93000</v>
      </c>
      <c r="DD75" s="879"/>
      <c r="DE75" s="319">
        <f>DD75-DC75</f>
        <v>-93000</v>
      </c>
      <c r="DF75" s="269">
        <v>85000</v>
      </c>
      <c r="DG75" s="326">
        <v>85000</v>
      </c>
      <c r="DH75" s="879"/>
      <c r="DI75" s="317">
        <f>DH75-DG75</f>
        <v>-85000</v>
      </c>
      <c r="DJ75" s="50">
        <f t="shared" si="546"/>
        <v>264600</v>
      </c>
      <c r="DK75" s="233">
        <f t="shared" si="547"/>
        <v>264600</v>
      </c>
      <c r="DL75" s="230">
        <f t="shared" si="548"/>
        <v>0</v>
      </c>
      <c r="DM75" s="230">
        <f>DL75-DJ75</f>
        <v>-264600</v>
      </c>
      <c r="DN75" s="232">
        <f>DL75-DK75</f>
        <v>-264600</v>
      </c>
      <c r="DO75" s="269">
        <v>86400</v>
      </c>
      <c r="DP75" s="326"/>
      <c r="DQ75" s="879"/>
      <c r="DR75" s="319">
        <f>DQ75-DP75</f>
        <v>0</v>
      </c>
      <c r="DS75" s="269">
        <v>59300</v>
      </c>
      <c r="DT75" s="326"/>
      <c r="DU75" s="879"/>
      <c r="DV75" s="319">
        <f>DU75-DT75</f>
        <v>0</v>
      </c>
      <c r="DW75" s="269">
        <v>37300</v>
      </c>
      <c r="DX75" s="326"/>
      <c r="DY75" s="879"/>
      <c r="DZ75" s="319">
        <f>DY75-DX75</f>
        <v>0</v>
      </c>
      <c r="EA75" s="50">
        <f t="shared" si="549"/>
        <v>183000</v>
      </c>
      <c r="EB75" s="233">
        <f t="shared" si="550"/>
        <v>0</v>
      </c>
      <c r="EC75" s="230">
        <f t="shared" si="551"/>
        <v>0</v>
      </c>
      <c r="ED75" s="233">
        <f>EC75-EA75</f>
        <v>-183000</v>
      </c>
      <c r="EE75" s="232">
        <f>EC75-EB75</f>
        <v>0</v>
      </c>
      <c r="EF75" s="228">
        <f>EA75+DJ75</f>
        <v>447600</v>
      </c>
      <c r="EG75" s="76">
        <f>DK75+EB75</f>
        <v>264600</v>
      </c>
      <c r="EH75" s="328">
        <f>SUM(DL75,EC75)</f>
        <v>0</v>
      </c>
      <c r="EI75" s="329">
        <f>EH75-EF75</f>
        <v>-447600</v>
      </c>
      <c r="EJ75" s="235">
        <f>EH75-EG75</f>
        <v>-264600</v>
      </c>
      <c r="EK75" s="137"/>
      <c r="EL75" s="75"/>
    </row>
    <row r="76" spans="1:146" s="352" customFormat="1" ht="20.100000000000001" customHeight="1">
      <c r="A76" s="330"/>
      <c r="B76" s="330" t="s">
        <v>5</v>
      </c>
      <c r="C76" s="331"/>
      <c r="D76" s="794"/>
      <c r="E76" s="845"/>
      <c r="F76" s="332"/>
      <c r="G76" s="333"/>
      <c r="H76" s="765"/>
      <c r="I76" s="335">
        <f>H77/G77</f>
        <v>1</v>
      </c>
      <c r="J76" s="332"/>
      <c r="K76" s="333"/>
      <c r="L76" s="765"/>
      <c r="M76" s="335">
        <f>L77/K77</f>
        <v>1</v>
      </c>
      <c r="N76" s="332"/>
      <c r="O76" s="333"/>
      <c r="P76" s="765"/>
      <c r="Q76" s="335">
        <f>P77/O77</f>
        <v>1</v>
      </c>
      <c r="R76" s="337"/>
      <c r="S76" s="338"/>
      <c r="T76" s="339"/>
      <c r="U76" s="81"/>
      <c r="V76" s="340">
        <f>U77/R77</f>
        <v>1.2519854079947574</v>
      </c>
      <c r="W76" s="86">
        <f>U77/S77</f>
        <v>1.1621227083941605</v>
      </c>
      <c r="X76" s="80">
        <f>U77/T77</f>
        <v>1</v>
      </c>
      <c r="Y76" s="332"/>
      <c r="Z76" s="765"/>
      <c r="AA76" s="765"/>
      <c r="AB76" s="335">
        <f>AA77/Z77</f>
        <v>1</v>
      </c>
      <c r="AC76" s="332"/>
      <c r="AD76" s="333"/>
      <c r="AE76" s="765"/>
      <c r="AF76" s="342">
        <f>AE77/AD77</f>
        <v>1</v>
      </c>
      <c r="AG76" s="332"/>
      <c r="AH76" s="333"/>
      <c r="AI76" s="334"/>
      <c r="AJ76" s="342">
        <f>AI77/AH77</f>
        <v>1.0472335281321183</v>
      </c>
      <c r="AK76" s="343"/>
      <c r="AL76" s="338"/>
      <c r="AM76" s="339"/>
      <c r="AN76" s="81"/>
      <c r="AO76" s="344">
        <f>AN77/AK77</f>
        <v>1.1399293857087678</v>
      </c>
      <c r="AP76" s="86">
        <f>AN77/AL77</f>
        <v>1.1004016329604771</v>
      </c>
      <c r="AQ76" s="256">
        <f>AN77/AM77</f>
        <v>1.0142521651538341</v>
      </c>
      <c r="AR76" s="345"/>
      <c r="AS76" s="346"/>
      <c r="AT76" s="347"/>
      <c r="AU76" s="348"/>
      <c r="AV76" s="349">
        <f>AU77/AR77</f>
        <v>1.1925116397088971</v>
      </c>
      <c r="AW76" s="86">
        <f>AU77/AS77</f>
        <v>1.1299673229409479</v>
      </c>
      <c r="AX76" s="206">
        <f>AU77/AT77</f>
        <v>1.0071803851341457</v>
      </c>
      <c r="AY76" s="350"/>
      <c r="AZ76" s="351"/>
      <c r="BA76" s="351"/>
      <c r="BF76" s="332"/>
      <c r="BG76" s="333"/>
      <c r="BH76" s="336"/>
      <c r="BI76" s="335">
        <f>BH77/BG77</f>
        <v>0</v>
      </c>
      <c r="BJ76" s="332"/>
      <c r="BK76" s="333"/>
      <c r="BL76" s="336"/>
      <c r="BM76" s="335">
        <f>BL77/BK77</f>
        <v>0</v>
      </c>
      <c r="BN76" s="332"/>
      <c r="BO76" s="333"/>
      <c r="BP76" s="336"/>
      <c r="BQ76" s="335">
        <f>BP77/BO77</f>
        <v>0</v>
      </c>
      <c r="BR76" s="343"/>
      <c r="BS76" s="339"/>
      <c r="BT76" s="81"/>
      <c r="BU76" s="340">
        <f>BT77/BR77</f>
        <v>0</v>
      </c>
      <c r="BV76" s="80">
        <f>BT77/BS77</f>
        <v>0</v>
      </c>
      <c r="BW76" s="332"/>
      <c r="BX76" s="333"/>
      <c r="BY76" s="336"/>
      <c r="BZ76" s="335" t="e">
        <f>BY77/BX77</f>
        <v>#DIV/0!</v>
      </c>
      <c r="CA76" s="332"/>
      <c r="CB76" s="333"/>
      <c r="CC76" s="336"/>
      <c r="CD76" s="342" t="e">
        <f>CC77/CB77</f>
        <v>#DIV/0!</v>
      </c>
      <c r="CE76" s="332"/>
      <c r="CF76" s="333"/>
      <c r="CG76" s="336"/>
      <c r="CH76" s="342" t="e">
        <f>CG77/CF77</f>
        <v>#DIV/0!</v>
      </c>
      <c r="CI76" s="343"/>
      <c r="CJ76" s="339"/>
      <c r="CK76" s="81"/>
      <c r="CL76" s="344">
        <f>CK77/CI77</f>
        <v>0</v>
      </c>
      <c r="CM76" s="256" t="e">
        <f>CK77/CJ77</f>
        <v>#DIV/0!</v>
      </c>
      <c r="CN76" s="345"/>
      <c r="CO76" s="347"/>
      <c r="CP76" s="348"/>
      <c r="CQ76" s="349">
        <f>CP77/CN77</f>
        <v>0</v>
      </c>
      <c r="CR76" s="206">
        <f>CP77/CO77</f>
        <v>0</v>
      </c>
      <c r="CS76" s="137"/>
      <c r="CT76" s="351"/>
      <c r="CX76" s="948"/>
      <c r="CY76" s="949"/>
      <c r="CZ76" s="336"/>
      <c r="DA76" s="950">
        <f>CZ77/CY77</f>
        <v>0</v>
      </c>
      <c r="DB76" s="332"/>
      <c r="DC76" s="333"/>
      <c r="DD76" s="336"/>
      <c r="DE76" s="335">
        <f>DD77/DC77</f>
        <v>0</v>
      </c>
      <c r="DF76" s="332"/>
      <c r="DG76" s="333"/>
      <c r="DH76" s="336"/>
      <c r="DI76" s="335">
        <f>DH77/DG77</f>
        <v>0</v>
      </c>
      <c r="DJ76" s="343"/>
      <c r="DK76" s="339"/>
      <c r="DL76" s="81"/>
      <c r="DM76" s="340">
        <f>DL77/DJ77</f>
        <v>0</v>
      </c>
      <c r="DN76" s="80">
        <f>DL77/DK77</f>
        <v>0</v>
      </c>
      <c r="DO76" s="332"/>
      <c r="DP76" s="333"/>
      <c r="DQ76" s="336"/>
      <c r="DR76" s="335" t="e">
        <f>DQ77/DP77</f>
        <v>#DIV/0!</v>
      </c>
      <c r="DS76" s="332"/>
      <c r="DT76" s="333"/>
      <c r="DU76" s="336"/>
      <c r="DV76" s="342" t="e">
        <f>DU77/DT77</f>
        <v>#DIV/0!</v>
      </c>
      <c r="DW76" s="332"/>
      <c r="DX76" s="333"/>
      <c r="DY76" s="336"/>
      <c r="DZ76" s="342" t="e">
        <f>DY77/DX77</f>
        <v>#DIV/0!</v>
      </c>
      <c r="EA76" s="343"/>
      <c r="EB76" s="339"/>
      <c r="EC76" s="81"/>
      <c r="ED76" s="344">
        <f>EC77/EA77</f>
        <v>0</v>
      </c>
      <c r="EE76" s="256" t="e">
        <f>EC77/EB77</f>
        <v>#DIV/0!</v>
      </c>
      <c r="EF76" s="345"/>
      <c r="EG76" s="347"/>
      <c r="EH76" s="348"/>
      <c r="EI76" s="349">
        <f>EH77/EF77</f>
        <v>0</v>
      </c>
      <c r="EJ76" s="206">
        <f>EH77/EG77</f>
        <v>0</v>
      </c>
      <c r="EK76" s="137"/>
      <c r="EL76" s="351"/>
    </row>
    <row r="77" spans="1:146" s="97" customFormat="1" ht="20.100000000000001" customHeight="1">
      <c r="A77" s="353"/>
      <c r="B77" s="354" t="s">
        <v>11</v>
      </c>
      <c r="C77" s="355"/>
      <c r="D77" s="355"/>
      <c r="E77" s="185"/>
      <c r="F77" s="356">
        <f>F72+F75</f>
        <v>70800</v>
      </c>
      <c r="G77" s="357">
        <v>103159.527</v>
      </c>
      <c r="H77" s="766">
        <v>103159.527</v>
      </c>
      <c r="I77" s="359">
        <f>H77-G77</f>
        <v>0</v>
      </c>
      <c r="J77" s="356">
        <f>J72+J75</f>
        <v>78700</v>
      </c>
      <c r="K77" s="357">
        <f>K72+K75</f>
        <v>92060.256360000014</v>
      </c>
      <c r="L77" s="766">
        <f>L72+L75</f>
        <v>92060.256360000014</v>
      </c>
      <c r="M77" s="359">
        <f>L77-K77</f>
        <v>0</v>
      </c>
      <c r="N77" s="356">
        <f>N72+N75</f>
        <v>79400</v>
      </c>
      <c r="O77" s="357">
        <f>O72+O75</f>
        <v>91359.676529999997</v>
      </c>
      <c r="P77" s="766">
        <f>P72+P75</f>
        <v>91359.676529999997</v>
      </c>
      <c r="Q77" s="359">
        <f>P77-O77</f>
        <v>0</v>
      </c>
      <c r="R77" s="361">
        <f>F77+J77+N77</f>
        <v>228900</v>
      </c>
      <c r="S77" s="362">
        <f>S72+S75</f>
        <v>246600</v>
      </c>
      <c r="T77" s="112">
        <f>H77+K77+O77</f>
        <v>286579.45989</v>
      </c>
      <c r="U77" s="113">
        <f t="shared" ref="U77:U79" si="592">H77+L77+P77</f>
        <v>286579.45989</v>
      </c>
      <c r="V77" s="110">
        <f>U77-R77</f>
        <v>57679.459889999998</v>
      </c>
      <c r="W77" s="108">
        <f t="shared" si="587"/>
        <v>39979.459889999998</v>
      </c>
      <c r="X77" s="117">
        <f>U77-T77</f>
        <v>0</v>
      </c>
      <c r="Y77" s="356">
        <f>Y72+Y75</f>
        <v>79400</v>
      </c>
      <c r="Z77" s="766">
        <f>Z72+Z75</f>
        <v>110631.53</v>
      </c>
      <c r="AA77" s="766">
        <f>AA72+AA75</f>
        <v>110631.53</v>
      </c>
      <c r="AB77" s="359">
        <f>AA77-Z77</f>
        <v>0</v>
      </c>
      <c r="AC77" s="356">
        <f>AC72+AC75</f>
        <v>86500</v>
      </c>
      <c r="AD77" s="357">
        <f>AD72+AD75</f>
        <v>92549.08418999998</v>
      </c>
      <c r="AE77" s="766">
        <f>AE72+AE75</f>
        <v>92549.08418999998</v>
      </c>
      <c r="AF77" s="359">
        <f>AE77-AD77</f>
        <v>0</v>
      </c>
      <c r="AG77" s="356">
        <f>AG72+AG75</f>
        <v>93000</v>
      </c>
      <c r="AH77" s="357">
        <f>AH72+AH75</f>
        <v>87800</v>
      </c>
      <c r="AI77" s="358">
        <f>AI72+AI75</f>
        <v>91947.103769999987</v>
      </c>
      <c r="AJ77" s="359">
        <f>AI77-AH77</f>
        <v>4147.103769999987</v>
      </c>
      <c r="AK77" s="111">
        <f>Y77+AC77+AG77</f>
        <v>258900</v>
      </c>
      <c r="AL77" s="362">
        <f>AL72+AL75</f>
        <v>268200</v>
      </c>
      <c r="AM77" s="112">
        <f t="shared" ref="AM77:AN79" si="593">Z77+AD77+AH77</f>
        <v>290980.61418999999</v>
      </c>
      <c r="AN77" s="113">
        <f t="shared" si="593"/>
        <v>295127.71795999998</v>
      </c>
      <c r="AO77" s="186">
        <f>AN77-AK77</f>
        <v>36227.71795999998</v>
      </c>
      <c r="AP77" s="108">
        <f t="shared" si="590"/>
        <v>26927.71795999998</v>
      </c>
      <c r="AQ77" s="55">
        <f>AN77-AM77</f>
        <v>4147.103769999987</v>
      </c>
      <c r="AR77" s="130">
        <f>SUM(R77,AK77)</f>
        <v>487800</v>
      </c>
      <c r="AS77" s="132">
        <f>AS72+AS75</f>
        <v>514800</v>
      </c>
      <c r="AT77" s="140">
        <f>T77+AM77</f>
        <v>577560.07407999993</v>
      </c>
      <c r="AU77" s="187">
        <f>SUM(U77,AN77)</f>
        <v>581707.17784999998</v>
      </c>
      <c r="AV77" s="188">
        <f>AU77-AR77</f>
        <v>93907.177849999978</v>
      </c>
      <c r="AW77" s="108">
        <f t="shared" si="591"/>
        <v>66907.177849999978</v>
      </c>
      <c r="AX77" s="363">
        <f>AU77-AT77</f>
        <v>4147.1037700000452</v>
      </c>
      <c r="AY77" s="137">
        <f>AR77/6</f>
        <v>81300</v>
      </c>
      <c r="AZ77" s="97">
        <f>AS77/6</f>
        <v>85800</v>
      </c>
      <c r="BA77" s="138">
        <f>AU77/6</f>
        <v>96951.196308333325</v>
      </c>
      <c r="BB77" s="364">
        <f>BA77/AY77</f>
        <v>1.1925116397088971</v>
      </c>
      <c r="BC77" s="6">
        <f>BA77-AY77</f>
        <v>15651.196308333325</v>
      </c>
      <c r="BD77" s="98">
        <f>BA77-AZ77</f>
        <v>11151.196308333325</v>
      </c>
      <c r="BE77" s="6">
        <f>AX77/6</f>
        <v>691.18396166667424</v>
      </c>
      <c r="BF77" s="356">
        <f>BF72+BF75</f>
        <v>94800</v>
      </c>
      <c r="BG77" s="357">
        <f>BG72+BG75</f>
        <v>94800</v>
      </c>
      <c r="BH77" s="360">
        <f>BH72+BH75</f>
        <v>0</v>
      </c>
      <c r="BI77" s="359">
        <f>BH77-BG77</f>
        <v>-94800</v>
      </c>
      <c r="BJ77" s="356">
        <f>BJ72+BJ75</f>
        <v>99500</v>
      </c>
      <c r="BK77" s="357">
        <f>BK72+BK75</f>
        <v>99500</v>
      </c>
      <c r="BL77" s="360">
        <f>BL72+BL75</f>
        <v>0</v>
      </c>
      <c r="BM77" s="359">
        <f>BL77-BK77</f>
        <v>-99500</v>
      </c>
      <c r="BN77" s="356">
        <f>BN72+BN75</f>
        <v>91300</v>
      </c>
      <c r="BO77" s="357">
        <f>BO72+BO75</f>
        <v>91300</v>
      </c>
      <c r="BP77" s="360">
        <f>BP72+BP75</f>
        <v>0</v>
      </c>
      <c r="BQ77" s="359">
        <f>BP77-BO77</f>
        <v>-91300</v>
      </c>
      <c r="BR77" s="111">
        <f t="shared" ref="BR77:BT79" si="594">BF77+BJ77+BN77</f>
        <v>285600</v>
      </c>
      <c r="BS77" s="112">
        <f t="shared" si="594"/>
        <v>285600</v>
      </c>
      <c r="BT77" s="113">
        <f t="shared" si="594"/>
        <v>0</v>
      </c>
      <c r="BU77" s="110">
        <f>BT77-BR77</f>
        <v>-285600</v>
      </c>
      <c r="BV77" s="117">
        <f>BT77-BS77</f>
        <v>-285600</v>
      </c>
      <c r="BW77" s="356">
        <f>BW72+BW75</f>
        <v>92700</v>
      </c>
      <c r="BX77" s="357">
        <f>BX72+BX75</f>
        <v>0</v>
      </c>
      <c r="BY77" s="360">
        <f>BY72+BY75</f>
        <v>0</v>
      </c>
      <c r="BZ77" s="359">
        <f>BY77-BX77</f>
        <v>0</v>
      </c>
      <c r="CA77" s="356">
        <f>CA72+CA75</f>
        <v>64800</v>
      </c>
      <c r="CB77" s="357">
        <f>CB72+CB75</f>
        <v>0</v>
      </c>
      <c r="CC77" s="360">
        <f>CC72+CC75</f>
        <v>0</v>
      </c>
      <c r="CD77" s="359">
        <f>CC77-CB77</f>
        <v>0</v>
      </c>
      <c r="CE77" s="356">
        <f>CE72+CE75</f>
        <v>40800</v>
      </c>
      <c r="CF77" s="357">
        <f>CF72+CF75</f>
        <v>0</v>
      </c>
      <c r="CG77" s="360">
        <f>CG72+CG75</f>
        <v>0</v>
      </c>
      <c r="CH77" s="359">
        <f>CG77-CF77</f>
        <v>0</v>
      </c>
      <c r="CI77" s="111">
        <f t="shared" ref="CI77:CK79" si="595">BW77+CA77+CE77</f>
        <v>198300</v>
      </c>
      <c r="CJ77" s="112">
        <f t="shared" si="595"/>
        <v>0</v>
      </c>
      <c r="CK77" s="113">
        <f t="shared" si="595"/>
        <v>0</v>
      </c>
      <c r="CL77" s="186">
        <f>CK77-CI77</f>
        <v>-198300</v>
      </c>
      <c r="CM77" s="55">
        <f>CK77-CJ77</f>
        <v>0</v>
      </c>
      <c r="CN77" s="130">
        <f>SUM(BR77,CI77)</f>
        <v>483900</v>
      </c>
      <c r="CO77" s="140">
        <f>BS77+CJ77</f>
        <v>285600</v>
      </c>
      <c r="CP77" s="187">
        <f>SUM(BT77,CK77)</f>
        <v>0</v>
      </c>
      <c r="CQ77" s="188">
        <f>CP77-CN77</f>
        <v>-483900</v>
      </c>
      <c r="CR77" s="363">
        <f>CP77-CO77</f>
        <v>-285600</v>
      </c>
      <c r="CS77" s="137">
        <f t="shared" ref="CS77:CS110" si="596">CN77/6</f>
        <v>80650</v>
      </c>
      <c r="CT77" s="138">
        <f>CP77/6</f>
        <v>0</v>
      </c>
      <c r="CU77" s="364">
        <f>CT77/CS77</f>
        <v>0</v>
      </c>
      <c r="CV77" s="6">
        <f>CT77-CS77</f>
        <v>-80650</v>
      </c>
      <c r="CW77" s="6">
        <f>CR77/6</f>
        <v>-47600</v>
      </c>
      <c r="CX77" s="951">
        <f>CX72+CX75</f>
        <v>94800</v>
      </c>
      <c r="CY77" s="952">
        <f>CY72+CY75</f>
        <v>94800</v>
      </c>
      <c r="CZ77" s="360">
        <f>CZ72+CZ75</f>
        <v>0</v>
      </c>
      <c r="DA77" s="953">
        <f>CZ77-CY77</f>
        <v>-94800</v>
      </c>
      <c r="DB77" s="356">
        <f>DB72+DB75</f>
        <v>99500</v>
      </c>
      <c r="DC77" s="357">
        <f>DC72+DC75</f>
        <v>99500</v>
      </c>
      <c r="DD77" s="360">
        <f>DD72+DD75</f>
        <v>0</v>
      </c>
      <c r="DE77" s="359">
        <f>DD77-DC77</f>
        <v>-99500</v>
      </c>
      <c r="DF77" s="356">
        <f>DF72+DF75</f>
        <v>91300</v>
      </c>
      <c r="DG77" s="357">
        <f>DG72+DG75</f>
        <v>91300</v>
      </c>
      <c r="DH77" s="360">
        <f>DH72+DH75</f>
        <v>0</v>
      </c>
      <c r="DI77" s="359">
        <f>DH77-DG77</f>
        <v>-91300</v>
      </c>
      <c r="DJ77" s="111">
        <f t="shared" ref="DJ77:DJ79" si="597">CX77+DB77+DF77</f>
        <v>285600</v>
      </c>
      <c r="DK77" s="112">
        <f t="shared" ref="DK77:DK79" si="598">CY77+DC77+DG77</f>
        <v>285600</v>
      </c>
      <c r="DL77" s="113">
        <f t="shared" ref="DL77:DL79" si="599">CZ77+DD77+DH77</f>
        <v>0</v>
      </c>
      <c r="DM77" s="110">
        <f>DL77-DJ77</f>
        <v>-285600</v>
      </c>
      <c r="DN77" s="117">
        <f>DL77-DK77</f>
        <v>-285600</v>
      </c>
      <c r="DO77" s="356">
        <f>DO72+DO75</f>
        <v>92700</v>
      </c>
      <c r="DP77" s="357">
        <f>DP72+DP75</f>
        <v>0</v>
      </c>
      <c r="DQ77" s="360">
        <f>DQ72+DQ75</f>
        <v>0</v>
      </c>
      <c r="DR77" s="359">
        <f>DQ77-DP77</f>
        <v>0</v>
      </c>
      <c r="DS77" s="356">
        <f>DS72+DS75</f>
        <v>64800</v>
      </c>
      <c r="DT77" s="357">
        <f>DT72+DT75</f>
        <v>0</v>
      </c>
      <c r="DU77" s="360">
        <f>DU72+DU75</f>
        <v>0</v>
      </c>
      <c r="DV77" s="359">
        <f>DU77-DT77</f>
        <v>0</v>
      </c>
      <c r="DW77" s="356">
        <f>DW72+DW75</f>
        <v>40800</v>
      </c>
      <c r="DX77" s="357">
        <f>DX72+DX75</f>
        <v>0</v>
      </c>
      <c r="DY77" s="360">
        <f>DY72+DY75</f>
        <v>0</v>
      </c>
      <c r="DZ77" s="359">
        <f>DY77-DX77</f>
        <v>0</v>
      </c>
      <c r="EA77" s="111">
        <f t="shared" ref="EA77:EA79" si="600">DO77+DS77+DW77</f>
        <v>198300</v>
      </c>
      <c r="EB77" s="112">
        <f t="shared" ref="EB77:EB79" si="601">DP77+DT77+DX77</f>
        <v>0</v>
      </c>
      <c r="EC77" s="113">
        <f t="shared" ref="EC77:EC79" si="602">DQ77+DU77+DY77</f>
        <v>0</v>
      </c>
      <c r="ED77" s="186">
        <f>EC77-EA77</f>
        <v>-198300</v>
      </c>
      <c r="EE77" s="55">
        <f>EC77-EB77</f>
        <v>0</v>
      </c>
      <c r="EF77" s="130">
        <f>SUM(DJ77,EA77)</f>
        <v>483900</v>
      </c>
      <c r="EG77" s="140">
        <f>DK77+EB77</f>
        <v>285600</v>
      </c>
      <c r="EH77" s="187">
        <f>SUM(DL77,EC77)</f>
        <v>0</v>
      </c>
      <c r="EI77" s="188">
        <f>EH77-EF77</f>
        <v>-483900</v>
      </c>
      <c r="EJ77" s="363">
        <f>EH77-EG77</f>
        <v>-285600</v>
      </c>
      <c r="EK77" s="137">
        <f t="shared" ref="EK77" si="603">EF77/6</f>
        <v>80650</v>
      </c>
      <c r="EL77" s="138">
        <f>EH77/6</f>
        <v>0</v>
      </c>
      <c r="EM77" s="364">
        <f>EL77/EK77</f>
        <v>0</v>
      </c>
      <c r="EN77" s="6">
        <f>EL77-EK77</f>
        <v>-80650</v>
      </c>
      <c r="EO77" s="6">
        <f>EJ77/6</f>
        <v>-47600</v>
      </c>
    </row>
    <row r="78" spans="1:146" s="97" customFormat="1" ht="20.100000000000001" customHeight="1">
      <c r="A78" s="353"/>
      <c r="B78" s="184"/>
      <c r="C78" s="365"/>
      <c r="D78" s="831" t="s">
        <v>65</v>
      </c>
      <c r="E78" s="836"/>
      <c r="F78" s="268">
        <v>8980</v>
      </c>
      <c r="G78" s="366">
        <v>10588.91</v>
      </c>
      <c r="H78" s="767">
        <v>10588.91</v>
      </c>
      <c r="I78" s="319">
        <f>H78-G78</f>
        <v>0</v>
      </c>
      <c r="J78" s="268">
        <v>9740</v>
      </c>
      <c r="K78" s="366">
        <v>12093</v>
      </c>
      <c r="L78" s="767">
        <v>12093</v>
      </c>
      <c r="M78" s="317">
        <f>L78-K78</f>
        <v>0</v>
      </c>
      <c r="N78" s="268">
        <v>9750</v>
      </c>
      <c r="O78" s="366">
        <v>8460.3160000000007</v>
      </c>
      <c r="P78" s="767">
        <v>8460.3160000000007</v>
      </c>
      <c r="Q78" s="317">
        <f>P78-O78</f>
        <v>0</v>
      </c>
      <c r="R78" s="370">
        <f>F78+J78+N78</f>
        <v>28470</v>
      </c>
      <c r="S78" s="371">
        <v>30400</v>
      </c>
      <c r="T78" s="144">
        <f>H78+K78+O78</f>
        <v>31142.226000000002</v>
      </c>
      <c r="U78" s="145">
        <f t="shared" si="592"/>
        <v>31142.226000000002</v>
      </c>
      <c r="V78" s="47">
        <f>U78-R78</f>
        <v>2672.2260000000024</v>
      </c>
      <c r="W78" s="141">
        <f t="shared" si="587"/>
        <v>742.22600000000239</v>
      </c>
      <c r="X78" s="142">
        <f>U78-T78</f>
        <v>0</v>
      </c>
      <c r="Y78" s="268">
        <v>8300</v>
      </c>
      <c r="Z78" s="767">
        <v>8263.83</v>
      </c>
      <c r="AA78" s="767">
        <v>8263.83</v>
      </c>
      <c r="AB78" s="319">
        <f>ROUND(AB81*0.95*0.02,-1)</f>
        <v>0</v>
      </c>
      <c r="AC78" s="268">
        <v>7700</v>
      </c>
      <c r="AD78" s="366">
        <v>6792.8739999999998</v>
      </c>
      <c r="AE78" s="767">
        <v>6792.8739999999998</v>
      </c>
      <c r="AF78" s="368">
        <f>ROUND(AF81*0.95*0.02,-1)</f>
        <v>0</v>
      </c>
      <c r="AG78" s="268">
        <v>6380</v>
      </c>
      <c r="AH78" s="366">
        <v>5130</v>
      </c>
      <c r="AI78" s="367">
        <v>8856.0879999999997</v>
      </c>
      <c r="AJ78" s="368">
        <f>AI78-AH78</f>
        <v>3726.0879999999997</v>
      </c>
      <c r="AK78" s="143">
        <f>Y78+AC78+AG78</f>
        <v>22380</v>
      </c>
      <c r="AL78" s="371">
        <v>20450</v>
      </c>
      <c r="AM78" s="144">
        <f t="shared" si="593"/>
        <v>20186.703999999998</v>
      </c>
      <c r="AN78" s="145">
        <f t="shared" si="593"/>
        <v>23912.792000000001</v>
      </c>
      <c r="AO78" s="146">
        <f>AN78-AK78</f>
        <v>1532.7920000000013</v>
      </c>
      <c r="AP78" s="141">
        <f t="shared" si="590"/>
        <v>3462.7920000000013</v>
      </c>
      <c r="AQ78" s="142">
        <f>AN78-AM78</f>
        <v>3726.0880000000034</v>
      </c>
      <c r="AR78" s="143">
        <f>AK78+R78</f>
        <v>50850</v>
      </c>
      <c r="AS78" s="323">
        <f>AL78+S78</f>
        <v>50850</v>
      </c>
      <c r="AT78" s="372">
        <f>T78+AM78</f>
        <v>51328.93</v>
      </c>
      <c r="AU78" s="148">
        <f>SUM(U78,AN78)</f>
        <v>55055.018000000004</v>
      </c>
      <c r="AV78" s="193">
        <f>AU78-AR78</f>
        <v>4205.0180000000037</v>
      </c>
      <c r="AW78" s="141">
        <f t="shared" si="591"/>
        <v>4205.0180000000037</v>
      </c>
      <c r="AX78" s="373">
        <f>AU78-AT78</f>
        <v>3726.0880000000034</v>
      </c>
      <c r="AY78" s="137"/>
      <c r="AZ78" s="138"/>
      <c r="BA78" s="138"/>
      <c r="BF78" s="268">
        <v>7640</v>
      </c>
      <c r="BG78" s="366">
        <v>7640</v>
      </c>
      <c r="BH78" s="369"/>
      <c r="BI78" s="368">
        <f>BH78-BG78</f>
        <v>-7640</v>
      </c>
      <c r="BJ78" s="268">
        <v>5940</v>
      </c>
      <c r="BK78" s="366">
        <v>5940</v>
      </c>
      <c r="BL78" s="369"/>
      <c r="BM78" s="368">
        <f>BL78-BK78</f>
        <v>-5940</v>
      </c>
      <c r="BN78" s="268">
        <v>7210</v>
      </c>
      <c r="BO78" s="366">
        <v>7210</v>
      </c>
      <c r="BP78" s="369"/>
      <c r="BQ78" s="368">
        <f>BP78-BO78</f>
        <v>-7210</v>
      </c>
      <c r="BR78" s="143">
        <f t="shared" si="594"/>
        <v>20790</v>
      </c>
      <c r="BS78" s="144">
        <f t="shared" si="594"/>
        <v>20790</v>
      </c>
      <c r="BT78" s="145">
        <f t="shared" si="594"/>
        <v>0</v>
      </c>
      <c r="BU78" s="47">
        <f>BT78-BR78</f>
        <v>-20790</v>
      </c>
      <c r="BV78" s="142">
        <f>BT78-BS78</f>
        <v>-20790</v>
      </c>
      <c r="BW78" s="268">
        <v>7740</v>
      </c>
      <c r="BX78" s="366"/>
      <c r="BY78" s="369"/>
      <c r="BZ78" s="368">
        <v>0</v>
      </c>
      <c r="CA78" s="268">
        <v>6460</v>
      </c>
      <c r="CB78" s="366"/>
      <c r="CC78" s="369"/>
      <c r="CD78" s="368">
        <v>0</v>
      </c>
      <c r="CE78" s="268">
        <v>6880</v>
      </c>
      <c r="CF78" s="366"/>
      <c r="CG78" s="369"/>
      <c r="CH78" s="368">
        <f>CG78-CF78</f>
        <v>0</v>
      </c>
      <c r="CI78" s="143">
        <f t="shared" si="595"/>
        <v>21080</v>
      </c>
      <c r="CJ78" s="144">
        <f t="shared" si="595"/>
        <v>0</v>
      </c>
      <c r="CK78" s="145">
        <f t="shared" si="595"/>
        <v>0</v>
      </c>
      <c r="CL78" s="146">
        <f>CK78-CI78</f>
        <v>-21080</v>
      </c>
      <c r="CM78" s="142">
        <f>CK78-CJ78</f>
        <v>0</v>
      </c>
      <c r="CN78" s="143">
        <f>CI78+BR78</f>
        <v>41870</v>
      </c>
      <c r="CO78" s="372">
        <f>BS78+CJ78</f>
        <v>20790</v>
      </c>
      <c r="CP78" s="148">
        <f>SUM(BT78,CK78)</f>
        <v>0</v>
      </c>
      <c r="CQ78" s="193">
        <f>CP78-CN78</f>
        <v>-41870</v>
      </c>
      <c r="CR78" s="373">
        <f>CP78-CO78</f>
        <v>-20790</v>
      </c>
      <c r="CS78" s="137"/>
      <c r="CT78" s="138"/>
      <c r="CX78" s="954">
        <v>7640</v>
      </c>
      <c r="CY78" s="955">
        <v>7640</v>
      </c>
      <c r="CZ78" s="369"/>
      <c r="DA78" s="956">
        <f>CZ78-CY78</f>
        <v>-7640</v>
      </c>
      <c r="DB78" s="268">
        <v>5940</v>
      </c>
      <c r="DC78" s="366">
        <v>5940</v>
      </c>
      <c r="DD78" s="369"/>
      <c r="DE78" s="368">
        <f>DD78-DC78</f>
        <v>-5940</v>
      </c>
      <c r="DF78" s="268">
        <v>7210</v>
      </c>
      <c r="DG78" s="366">
        <v>7210</v>
      </c>
      <c r="DH78" s="369"/>
      <c r="DI78" s="368">
        <f>DH78-DG78</f>
        <v>-7210</v>
      </c>
      <c r="DJ78" s="143">
        <f t="shared" si="597"/>
        <v>20790</v>
      </c>
      <c r="DK78" s="144">
        <f t="shared" si="598"/>
        <v>20790</v>
      </c>
      <c r="DL78" s="145">
        <f t="shared" si="599"/>
        <v>0</v>
      </c>
      <c r="DM78" s="47">
        <f>DL78-DJ78</f>
        <v>-20790</v>
      </c>
      <c r="DN78" s="142">
        <f>DL78-DK78</f>
        <v>-20790</v>
      </c>
      <c r="DO78" s="268">
        <v>7740</v>
      </c>
      <c r="DP78" s="366"/>
      <c r="DQ78" s="369"/>
      <c r="DR78" s="368">
        <v>0</v>
      </c>
      <c r="DS78" s="268">
        <v>6460</v>
      </c>
      <c r="DT78" s="366"/>
      <c r="DU78" s="369"/>
      <c r="DV78" s="368">
        <v>0</v>
      </c>
      <c r="DW78" s="268">
        <v>6880</v>
      </c>
      <c r="DX78" s="366"/>
      <c r="DY78" s="369"/>
      <c r="DZ78" s="368">
        <f>DY78-DX78</f>
        <v>0</v>
      </c>
      <c r="EA78" s="143">
        <f t="shared" si="600"/>
        <v>21080</v>
      </c>
      <c r="EB78" s="144">
        <f t="shared" si="601"/>
        <v>0</v>
      </c>
      <c r="EC78" s="145">
        <f t="shared" si="602"/>
        <v>0</v>
      </c>
      <c r="ED78" s="146">
        <f>EC78-EA78</f>
        <v>-21080</v>
      </c>
      <c r="EE78" s="142">
        <f>EC78-EB78</f>
        <v>0</v>
      </c>
      <c r="EF78" s="143">
        <f>EA78+DJ78</f>
        <v>41870</v>
      </c>
      <c r="EG78" s="372">
        <f>DK78+EB78</f>
        <v>20790</v>
      </c>
      <c r="EH78" s="148">
        <f>SUM(DL78,EC78)</f>
        <v>0</v>
      </c>
      <c r="EI78" s="193">
        <f>EH78-EF78</f>
        <v>-41870</v>
      </c>
      <c r="EJ78" s="373">
        <f>EH78-EG78</f>
        <v>-20790</v>
      </c>
      <c r="EK78" s="137"/>
      <c r="EL78" s="138"/>
    </row>
    <row r="79" spans="1:146" s="97" customFormat="1" ht="20.100000000000001" customHeight="1">
      <c r="A79" s="353"/>
      <c r="B79" s="184"/>
      <c r="C79" s="365"/>
      <c r="D79" s="831" t="s">
        <v>66</v>
      </c>
      <c r="E79" s="836"/>
      <c r="F79" s="268">
        <v>159130</v>
      </c>
      <c r="G79" s="366">
        <v>237283.83</v>
      </c>
      <c r="H79" s="767">
        <v>237283.83</v>
      </c>
      <c r="I79" s="781">
        <f>H79-G79</f>
        <v>0</v>
      </c>
      <c r="J79" s="268">
        <v>176050</v>
      </c>
      <c r="K79" s="366">
        <v>286156</v>
      </c>
      <c r="L79" s="767">
        <v>286156</v>
      </c>
      <c r="M79" s="754">
        <f>L79-K79</f>
        <v>0</v>
      </c>
      <c r="N79" s="268">
        <v>176050</v>
      </c>
      <c r="O79" s="366">
        <v>270180.77389999997</v>
      </c>
      <c r="P79" s="767">
        <v>270180.77389999997</v>
      </c>
      <c r="Q79" s="754">
        <f>P79-O79</f>
        <v>0</v>
      </c>
      <c r="R79" s="370">
        <f>F79+J79+N79</f>
        <v>511230</v>
      </c>
      <c r="S79" s="371">
        <v>575600</v>
      </c>
      <c r="T79" s="144">
        <f>H79+K79+O79</f>
        <v>793620.60389999999</v>
      </c>
      <c r="U79" s="145">
        <f t="shared" si="592"/>
        <v>793620.60389999999</v>
      </c>
      <c r="V79" s="47">
        <f>U79-R79</f>
        <v>282390.60389999999</v>
      </c>
      <c r="W79" s="141">
        <f t="shared" si="587"/>
        <v>218020.60389999999</v>
      </c>
      <c r="X79" s="142">
        <f>U79-T79</f>
        <v>0</v>
      </c>
      <c r="Y79" s="268">
        <v>148000</v>
      </c>
      <c r="Z79" s="767">
        <v>227038.13800000001</v>
      </c>
      <c r="AA79" s="767">
        <v>227038.13800000001</v>
      </c>
      <c r="AB79" s="781">
        <f t="shared" ref="AB79:AF79" si="604">ROUND(AB81*0.95*0.98,-1)</f>
        <v>0</v>
      </c>
      <c r="AC79" s="268">
        <v>140000</v>
      </c>
      <c r="AD79" s="366">
        <v>184582.50210000001</v>
      </c>
      <c r="AE79" s="767">
        <v>184582.50210000001</v>
      </c>
      <c r="AF79" s="368">
        <f t="shared" si="604"/>
        <v>0</v>
      </c>
      <c r="AG79" s="268">
        <v>113670</v>
      </c>
      <c r="AH79" s="366">
        <v>165870</v>
      </c>
      <c r="AI79" s="367">
        <v>159599.67000000001</v>
      </c>
      <c r="AJ79" s="368">
        <f>AI79-AH79</f>
        <v>-6270.3299999999872</v>
      </c>
      <c r="AK79" s="143">
        <f>Y79+AC79+AG79</f>
        <v>401670</v>
      </c>
      <c r="AL79" s="371">
        <v>413300</v>
      </c>
      <c r="AM79" s="144">
        <f t="shared" si="593"/>
        <v>577490.64009999996</v>
      </c>
      <c r="AN79" s="145">
        <f t="shared" si="593"/>
        <v>571220.3101</v>
      </c>
      <c r="AO79" s="146">
        <f>AN79-AK79</f>
        <v>169550.3101</v>
      </c>
      <c r="AP79" s="141">
        <f t="shared" si="590"/>
        <v>157920.3101</v>
      </c>
      <c r="AQ79" s="142">
        <f>AN79-AM79</f>
        <v>-6270.3299999999581</v>
      </c>
      <c r="AR79" s="143">
        <f>AK79+R79</f>
        <v>912900</v>
      </c>
      <c r="AS79" s="323">
        <f>AL79+S79</f>
        <v>988900</v>
      </c>
      <c r="AT79" s="372">
        <f>T79+AM79</f>
        <v>1371111.2439999999</v>
      </c>
      <c r="AU79" s="148">
        <f>SUM(U79,AN79)</f>
        <v>1364840.9139999999</v>
      </c>
      <c r="AV79" s="193">
        <f>AU79-AR79</f>
        <v>451940.91399999987</v>
      </c>
      <c r="AW79" s="141">
        <f t="shared" si="591"/>
        <v>375940.91399999987</v>
      </c>
      <c r="AX79" s="373">
        <f>AU79-AT79</f>
        <v>-6270.3300000000745</v>
      </c>
      <c r="AY79" s="137"/>
      <c r="AZ79" s="138"/>
      <c r="BA79" s="138"/>
      <c r="BF79" s="268">
        <v>158410</v>
      </c>
      <c r="BG79" s="366">
        <v>158410</v>
      </c>
      <c r="BH79" s="369"/>
      <c r="BI79" s="368">
        <f>BH79-BG79</f>
        <v>-158410</v>
      </c>
      <c r="BJ79" s="268">
        <v>123210</v>
      </c>
      <c r="BK79" s="366">
        <v>123210</v>
      </c>
      <c r="BL79" s="369"/>
      <c r="BM79" s="368">
        <f>BL79-BK79</f>
        <v>-123210</v>
      </c>
      <c r="BN79" s="268">
        <v>149610</v>
      </c>
      <c r="BO79" s="366">
        <v>149610</v>
      </c>
      <c r="BP79" s="369"/>
      <c r="BQ79" s="368">
        <f>BP79-BO79</f>
        <v>-149610</v>
      </c>
      <c r="BR79" s="143">
        <f t="shared" si="594"/>
        <v>431230</v>
      </c>
      <c r="BS79" s="144">
        <f t="shared" si="594"/>
        <v>431230</v>
      </c>
      <c r="BT79" s="145">
        <f t="shared" si="594"/>
        <v>0</v>
      </c>
      <c r="BU79" s="47">
        <f>BT79-BR79</f>
        <v>-431230</v>
      </c>
      <c r="BV79" s="142">
        <f>BT79-BS79</f>
        <v>-431230</v>
      </c>
      <c r="BW79" s="268">
        <v>158300</v>
      </c>
      <c r="BX79" s="366"/>
      <c r="BY79" s="369"/>
      <c r="BZ79" s="368">
        <v>0</v>
      </c>
      <c r="CA79" s="268">
        <v>131920</v>
      </c>
      <c r="CB79" s="366"/>
      <c r="CC79" s="369"/>
      <c r="CD79" s="368">
        <v>0</v>
      </c>
      <c r="CE79" s="268">
        <v>140710</v>
      </c>
      <c r="CF79" s="366"/>
      <c r="CG79" s="369"/>
      <c r="CH79" s="368">
        <f>CG79-CF79</f>
        <v>0</v>
      </c>
      <c r="CI79" s="143">
        <f t="shared" si="595"/>
        <v>430930</v>
      </c>
      <c r="CJ79" s="144">
        <f t="shared" si="595"/>
        <v>0</v>
      </c>
      <c r="CK79" s="145">
        <f t="shared" si="595"/>
        <v>0</v>
      </c>
      <c r="CL79" s="146">
        <f>CK79-CI79</f>
        <v>-430930</v>
      </c>
      <c r="CM79" s="142">
        <f>CK79-CJ79</f>
        <v>0</v>
      </c>
      <c r="CN79" s="143">
        <f>CI79+BR79</f>
        <v>862160</v>
      </c>
      <c r="CO79" s="372">
        <f>BS79+CJ79</f>
        <v>431230</v>
      </c>
      <c r="CP79" s="148">
        <f>SUM(BT79,CK79)</f>
        <v>0</v>
      </c>
      <c r="CQ79" s="193">
        <f>CP79-CN79</f>
        <v>-862160</v>
      </c>
      <c r="CR79" s="373">
        <f>CP79-CO79</f>
        <v>-431230</v>
      </c>
      <c r="CS79" s="137"/>
      <c r="CT79" s="138"/>
      <c r="CX79" s="954">
        <v>158410</v>
      </c>
      <c r="CY79" s="955">
        <v>158410</v>
      </c>
      <c r="CZ79" s="369"/>
      <c r="DA79" s="956">
        <f>CZ79-CY79</f>
        <v>-158410</v>
      </c>
      <c r="DB79" s="268">
        <v>123210</v>
      </c>
      <c r="DC79" s="366">
        <v>123210</v>
      </c>
      <c r="DD79" s="369"/>
      <c r="DE79" s="368">
        <f>DD79-DC79</f>
        <v>-123210</v>
      </c>
      <c r="DF79" s="268">
        <v>149610</v>
      </c>
      <c r="DG79" s="366">
        <v>149610</v>
      </c>
      <c r="DH79" s="369"/>
      <c r="DI79" s="368">
        <f>DH79-DG79</f>
        <v>-149610</v>
      </c>
      <c r="DJ79" s="143">
        <f t="shared" si="597"/>
        <v>431230</v>
      </c>
      <c r="DK79" s="144">
        <f t="shared" si="598"/>
        <v>431230</v>
      </c>
      <c r="DL79" s="145">
        <f t="shared" si="599"/>
        <v>0</v>
      </c>
      <c r="DM79" s="47">
        <f>DL79-DJ79</f>
        <v>-431230</v>
      </c>
      <c r="DN79" s="142">
        <f>DL79-DK79</f>
        <v>-431230</v>
      </c>
      <c r="DO79" s="268">
        <v>158300</v>
      </c>
      <c r="DP79" s="366"/>
      <c r="DQ79" s="369"/>
      <c r="DR79" s="368">
        <v>0</v>
      </c>
      <c r="DS79" s="268">
        <v>131920</v>
      </c>
      <c r="DT79" s="366"/>
      <c r="DU79" s="369"/>
      <c r="DV79" s="368">
        <v>0</v>
      </c>
      <c r="DW79" s="268">
        <v>140710</v>
      </c>
      <c r="DX79" s="366"/>
      <c r="DY79" s="369"/>
      <c r="DZ79" s="368">
        <f>DY79-DX79</f>
        <v>0</v>
      </c>
      <c r="EA79" s="143">
        <f t="shared" si="600"/>
        <v>430930</v>
      </c>
      <c r="EB79" s="144">
        <f t="shared" si="601"/>
        <v>0</v>
      </c>
      <c r="EC79" s="145">
        <f t="shared" si="602"/>
        <v>0</v>
      </c>
      <c r="ED79" s="146">
        <f>EC79-EA79</f>
        <v>-430930</v>
      </c>
      <c r="EE79" s="142">
        <f>EC79-EB79</f>
        <v>0</v>
      </c>
      <c r="EF79" s="143">
        <f>EA79+DJ79</f>
        <v>862160</v>
      </c>
      <c r="EG79" s="372">
        <f>DK79+EB79</f>
        <v>431230</v>
      </c>
      <c r="EH79" s="148">
        <f>SUM(DL79,EC79)</f>
        <v>0</v>
      </c>
      <c r="EI79" s="193">
        <f>EH79-EF79</f>
        <v>-862160</v>
      </c>
      <c r="EJ79" s="373">
        <f>EH79-EG79</f>
        <v>-431230</v>
      </c>
      <c r="EK79" s="137"/>
      <c r="EL79" s="138"/>
    </row>
    <row r="80" spans="1:146" ht="20.100000000000001" customHeight="1">
      <c r="A80" s="374"/>
      <c r="B80" s="125" t="s">
        <v>5</v>
      </c>
      <c r="C80" s="190"/>
      <c r="D80" s="190"/>
      <c r="E80" s="196"/>
      <c r="F80" s="375"/>
      <c r="G80" s="376"/>
      <c r="H80" s="768"/>
      <c r="I80" s="378">
        <f>H81/G81</f>
        <v>1</v>
      </c>
      <c r="J80" s="375"/>
      <c r="K80" s="376"/>
      <c r="L80" s="768"/>
      <c r="M80" s="378">
        <f>L81/K81</f>
        <v>1</v>
      </c>
      <c r="N80" s="375"/>
      <c r="O80" s="376"/>
      <c r="P80" s="768"/>
      <c r="Q80" s="378">
        <f>P81/O81</f>
        <v>1</v>
      </c>
      <c r="R80" s="380"/>
      <c r="S80" s="381"/>
      <c r="T80" s="382"/>
      <c r="U80" s="100"/>
      <c r="V80" s="340">
        <f>U81/R81</f>
        <v>1.5183191946551726</v>
      </c>
      <c r="W80" s="86">
        <f>U81/S81</f>
        <v>1.3846307121069183</v>
      </c>
      <c r="X80" s="80">
        <f>U81/T81</f>
        <v>1</v>
      </c>
      <c r="Y80" s="375"/>
      <c r="Z80" s="768"/>
      <c r="AA80" s="768"/>
      <c r="AB80" s="378">
        <f>AA81/Z81</f>
        <v>1</v>
      </c>
      <c r="AC80" s="375"/>
      <c r="AD80" s="376"/>
      <c r="AE80" s="768"/>
      <c r="AF80" s="383">
        <f>AE81/AD81</f>
        <v>1</v>
      </c>
      <c r="AG80" s="375"/>
      <c r="AH80" s="376"/>
      <c r="AI80" s="377"/>
      <c r="AJ80" s="383">
        <f>AI81/AH81</f>
        <v>1.0002121916666666</v>
      </c>
      <c r="AK80" s="287"/>
      <c r="AL80" s="381"/>
      <c r="AM80" s="382"/>
      <c r="AN80" s="100"/>
      <c r="AO80" s="344">
        <f>AN81/AK81</f>
        <v>1.3746813795652175</v>
      </c>
      <c r="AP80" s="86">
        <f>AN81/AL81</f>
        <v>1.3174029887500001</v>
      </c>
      <c r="AQ80" s="256">
        <f>AN81/AM81</f>
        <v>1.0000604042059684</v>
      </c>
      <c r="AR80" s="204"/>
      <c r="AS80" s="384"/>
      <c r="AT80" s="209"/>
      <c r="AU80" s="162"/>
      <c r="AV80" s="349">
        <f>AU81/AR81</f>
        <v>1.4547870841346155</v>
      </c>
      <c r="AW80" s="86">
        <f>AU81/AS81</f>
        <v>1.3557155622759858</v>
      </c>
      <c r="AX80" s="385">
        <f>AU81/AT81</f>
        <v>1.0000252452116962</v>
      </c>
      <c r="AY80" s="137"/>
      <c r="AZ80" s="138"/>
      <c r="BA80" s="138"/>
      <c r="BF80" s="375"/>
      <c r="BG80" s="376"/>
      <c r="BH80" s="379"/>
      <c r="BI80" s="378">
        <f>BH81/BG81</f>
        <v>0</v>
      </c>
      <c r="BJ80" s="375"/>
      <c r="BK80" s="376"/>
      <c r="BL80" s="379"/>
      <c r="BM80" s="378">
        <f>BL81/BK81</f>
        <v>0</v>
      </c>
      <c r="BN80" s="375"/>
      <c r="BO80" s="376"/>
      <c r="BP80" s="379"/>
      <c r="BQ80" s="335">
        <f>BP81/BO81</f>
        <v>0</v>
      </c>
      <c r="BR80" s="287"/>
      <c r="BS80" s="382"/>
      <c r="BT80" s="100"/>
      <c r="BU80" s="340">
        <f>BT81/BR81</f>
        <v>0</v>
      </c>
      <c r="BV80" s="80">
        <f>BT81/BS81</f>
        <v>0</v>
      </c>
      <c r="BW80" s="375"/>
      <c r="BX80" s="376"/>
      <c r="BY80" s="379"/>
      <c r="BZ80" s="335" t="e">
        <f>BY81/BX81</f>
        <v>#DIV/0!</v>
      </c>
      <c r="CA80" s="375"/>
      <c r="CB80" s="376"/>
      <c r="CC80" s="379"/>
      <c r="CD80" s="383" t="e">
        <f>CC81/CB81</f>
        <v>#DIV/0!</v>
      </c>
      <c r="CE80" s="375"/>
      <c r="CF80" s="376"/>
      <c r="CG80" s="379"/>
      <c r="CH80" s="383" t="e">
        <f>CG81/CF81</f>
        <v>#DIV/0!</v>
      </c>
      <c r="CI80" s="287"/>
      <c r="CJ80" s="382"/>
      <c r="CK80" s="100"/>
      <c r="CL80" s="344">
        <f>CK81/CI81</f>
        <v>0</v>
      </c>
      <c r="CM80" s="256" t="e">
        <f>CK81/CJ81</f>
        <v>#DIV/0!</v>
      </c>
      <c r="CN80" s="204"/>
      <c r="CO80" s="209"/>
      <c r="CP80" s="162"/>
      <c r="CQ80" s="349">
        <f>CP81/CN81</f>
        <v>0</v>
      </c>
      <c r="CR80" s="385">
        <f>CP81/CO81</f>
        <v>0</v>
      </c>
      <c r="CS80" s="137"/>
      <c r="CT80" s="138"/>
      <c r="CX80" s="957"/>
      <c r="CY80" s="958"/>
      <c r="CZ80" s="379"/>
      <c r="DA80" s="959">
        <f>CZ81/CY81</f>
        <v>0</v>
      </c>
      <c r="DB80" s="375"/>
      <c r="DC80" s="376"/>
      <c r="DD80" s="379"/>
      <c r="DE80" s="378">
        <f>DD81/DC81</f>
        <v>0</v>
      </c>
      <c r="DF80" s="375"/>
      <c r="DG80" s="376"/>
      <c r="DH80" s="379"/>
      <c r="DI80" s="335">
        <f>DH81/DG81</f>
        <v>0</v>
      </c>
      <c r="DJ80" s="287"/>
      <c r="DK80" s="382"/>
      <c r="DL80" s="100"/>
      <c r="DM80" s="340">
        <f>DL81/DJ81</f>
        <v>0</v>
      </c>
      <c r="DN80" s="80">
        <f>DL81/DK81</f>
        <v>0</v>
      </c>
      <c r="DO80" s="375"/>
      <c r="DP80" s="376"/>
      <c r="DQ80" s="379"/>
      <c r="DR80" s="335" t="e">
        <f>DQ81/DP81</f>
        <v>#DIV/0!</v>
      </c>
      <c r="DS80" s="375"/>
      <c r="DT80" s="376"/>
      <c r="DU80" s="379"/>
      <c r="DV80" s="383" t="e">
        <f>DU81/DT81</f>
        <v>#DIV/0!</v>
      </c>
      <c r="DW80" s="375"/>
      <c r="DX80" s="376"/>
      <c r="DY80" s="379"/>
      <c r="DZ80" s="383" t="e">
        <f>DY81/DX81</f>
        <v>#DIV/0!</v>
      </c>
      <c r="EA80" s="287"/>
      <c r="EB80" s="382"/>
      <c r="EC80" s="100"/>
      <c r="ED80" s="344">
        <f>EC81/EA81</f>
        <v>0</v>
      </c>
      <c r="EE80" s="256" t="e">
        <f>EC81/EB81</f>
        <v>#DIV/0!</v>
      </c>
      <c r="EF80" s="204"/>
      <c r="EG80" s="209"/>
      <c r="EH80" s="162"/>
      <c r="EI80" s="349">
        <f>EH81/EF81</f>
        <v>0</v>
      </c>
      <c r="EJ80" s="385">
        <f>EH81/EG81</f>
        <v>0</v>
      </c>
      <c r="EK80" s="137"/>
      <c r="EL80" s="138"/>
    </row>
    <row r="81" spans="1:145" s="97" customFormat="1" ht="20.100000000000001" customHeight="1">
      <c r="A81" s="353"/>
      <c r="B81" s="354" t="s">
        <v>6</v>
      </c>
      <c r="C81" s="355"/>
      <c r="D81" s="355"/>
      <c r="E81" s="185"/>
      <c r="F81" s="356">
        <v>180000</v>
      </c>
      <c r="G81" s="386">
        <v>271480.777</v>
      </c>
      <c r="H81" s="769">
        <v>271480.777</v>
      </c>
      <c r="I81" s="359">
        <f>H81-G81</f>
        <v>0</v>
      </c>
      <c r="J81" s="356">
        <v>200000</v>
      </c>
      <c r="K81" s="386">
        <v>308709</v>
      </c>
      <c r="L81" s="769">
        <v>308709</v>
      </c>
      <c r="M81" s="359">
        <f>L81-K81</f>
        <v>0</v>
      </c>
      <c r="N81" s="356">
        <v>200000</v>
      </c>
      <c r="O81" s="386">
        <v>300435.35590000002</v>
      </c>
      <c r="P81" s="769">
        <v>300435.35590000002</v>
      </c>
      <c r="Q81" s="359">
        <f>P81-O81</f>
        <v>0</v>
      </c>
      <c r="R81" s="361">
        <f>F81+J81+N81</f>
        <v>580000</v>
      </c>
      <c r="S81" s="362">
        <v>636000</v>
      </c>
      <c r="T81" s="112">
        <f>H81+K81+O81</f>
        <v>880625.13290000008</v>
      </c>
      <c r="U81" s="114">
        <f>H81+L81+P81</f>
        <v>880625.13290000008</v>
      </c>
      <c r="V81" s="110">
        <f>U81-R81</f>
        <v>300625.13290000008</v>
      </c>
      <c r="W81" s="108">
        <f t="shared" si="587"/>
        <v>244625.13290000008</v>
      </c>
      <c r="X81" s="117">
        <f>U81-T81</f>
        <v>0</v>
      </c>
      <c r="Y81" s="356">
        <v>170000</v>
      </c>
      <c r="Z81" s="769">
        <v>251402.05600000001</v>
      </c>
      <c r="AA81" s="769">
        <v>251402.05600000001</v>
      </c>
      <c r="AB81" s="359">
        <f>AA81-Z81</f>
        <v>0</v>
      </c>
      <c r="AC81" s="356">
        <v>160000</v>
      </c>
      <c r="AD81" s="386">
        <v>200913.18410000001</v>
      </c>
      <c r="AE81" s="769">
        <v>200913.18410000001</v>
      </c>
      <c r="AF81" s="359">
        <f>AE81-AD81</f>
        <v>0</v>
      </c>
      <c r="AG81" s="356">
        <v>130000</v>
      </c>
      <c r="AH81" s="386">
        <v>180000</v>
      </c>
      <c r="AI81" s="387">
        <v>180038.19450000001</v>
      </c>
      <c r="AJ81" s="359">
        <f t="shared" ref="AJ81:AJ91" si="605">AI81-AH81</f>
        <v>38.19450000001234</v>
      </c>
      <c r="AK81" s="111">
        <f>Y81+AC81+AG81</f>
        <v>460000</v>
      </c>
      <c r="AL81" s="362">
        <v>480000</v>
      </c>
      <c r="AM81" s="112">
        <f>Z81+AD81+AH81</f>
        <v>632315.24010000005</v>
      </c>
      <c r="AN81" s="114">
        <f>AA81+AE81+AI81</f>
        <v>632353.43460000004</v>
      </c>
      <c r="AO81" s="186">
        <f t="shared" ref="AO81:AO91" si="606">AN81-AK81</f>
        <v>172353.43460000004</v>
      </c>
      <c r="AP81" s="108">
        <f t="shared" si="590"/>
        <v>152353.43460000004</v>
      </c>
      <c r="AQ81" s="55">
        <f>AN81-AM81</f>
        <v>38.194499999983236</v>
      </c>
      <c r="AR81" s="130">
        <f>SUM(R81,AK81)</f>
        <v>1040000</v>
      </c>
      <c r="AS81" s="323">
        <f>AL81+S81</f>
        <v>1116000</v>
      </c>
      <c r="AT81" s="140">
        <f>T81+AM81</f>
        <v>1512940.3730000001</v>
      </c>
      <c r="AU81" s="187">
        <f>SUM(U81,AN81)</f>
        <v>1512978.5675000001</v>
      </c>
      <c r="AV81" s="188">
        <f t="shared" ref="AV81:AV91" si="607">AU81-AR81</f>
        <v>472978.56750000012</v>
      </c>
      <c r="AW81" s="108">
        <f t="shared" si="591"/>
        <v>396978.56750000012</v>
      </c>
      <c r="AX81" s="363">
        <f>AU81-AT81</f>
        <v>38.194499999983236</v>
      </c>
      <c r="AY81" s="137">
        <f>AR81/6</f>
        <v>173333.33333333334</v>
      </c>
      <c r="AZ81" s="97">
        <f>AS81/6</f>
        <v>186000</v>
      </c>
      <c r="BA81" s="138">
        <f>AU81/6</f>
        <v>252163.09458333335</v>
      </c>
      <c r="BB81" s="364">
        <f>BA81/AY81</f>
        <v>1.4547870841346153</v>
      </c>
      <c r="BC81" s="6">
        <f>BA81-AY81</f>
        <v>78829.76125000001</v>
      </c>
      <c r="BD81" s="98">
        <f>BA81-AZ81</f>
        <v>66163.094583333354</v>
      </c>
      <c r="BE81" s="6">
        <f>AX81/6</f>
        <v>6.365749999997206</v>
      </c>
      <c r="BF81" s="356">
        <v>180000</v>
      </c>
      <c r="BG81" s="386">
        <v>180000</v>
      </c>
      <c r="BH81" s="388"/>
      <c r="BI81" s="359">
        <f t="shared" ref="BI81" si="608">BH81-BG81</f>
        <v>-180000</v>
      </c>
      <c r="BJ81" s="356">
        <v>140000</v>
      </c>
      <c r="BK81" s="386">
        <v>140000</v>
      </c>
      <c r="BL81" s="388"/>
      <c r="BM81" s="359">
        <f t="shared" ref="BM81" si="609">BL81-BK81</f>
        <v>-140000</v>
      </c>
      <c r="BN81" s="356">
        <v>170000</v>
      </c>
      <c r="BO81" s="386">
        <v>170000</v>
      </c>
      <c r="BP81" s="388"/>
      <c r="BQ81" s="359">
        <f t="shared" ref="BQ81:BQ89" si="610">BP81-BO81</f>
        <v>-170000</v>
      </c>
      <c r="BR81" s="111">
        <f t="shared" ref="BR81:BT82" si="611">BF81+BJ81+BN81</f>
        <v>490000</v>
      </c>
      <c r="BS81" s="112">
        <f t="shared" si="611"/>
        <v>490000</v>
      </c>
      <c r="BT81" s="114">
        <f t="shared" si="611"/>
        <v>0</v>
      </c>
      <c r="BU81" s="110">
        <f t="shared" ref="BU81:BU91" si="612">BT81-BR81</f>
        <v>-490000</v>
      </c>
      <c r="BV81" s="117">
        <f t="shared" ref="BV81:BV91" si="613">BT81-BS81</f>
        <v>-490000</v>
      </c>
      <c r="BW81" s="356">
        <v>180000</v>
      </c>
      <c r="BX81" s="386"/>
      <c r="BY81" s="388"/>
      <c r="BZ81" s="359">
        <f t="shared" ref="BZ81" si="614">BY81-BX81</f>
        <v>0</v>
      </c>
      <c r="CA81" s="356">
        <v>150000</v>
      </c>
      <c r="CB81" s="386"/>
      <c r="CC81" s="388"/>
      <c r="CD81" s="359">
        <f t="shared" ref="CD81" si="615">CC81-CB81</f>
        <v>0</v>
      </c>
      <c r="CE81" s="356">
        <v>160000</v>
      </c>
      <c r="CF81" s="386"/>
      <c r="CG81" s="388"/>
      <c r="CH81" s="359">
        <f t="shared" ref="CH81:CH91" si="616">CG81-CF81</f>
        <v>0</v>
      </c>
      <c r="CI81" s="111">
        <f t="shared" ref="CI81:CK82" si="617">BW81+CA81+CE81</f>
        <v>490000</v>
      </c>
      <c r="CJ81" s="112">
        <f t="shared" si="617"/>
        <v>0</v>
      </c>
      <c r="CK81" s="114">
        <f t="shared" si="617"/>
        <v>0</v>
      </c>
      <c r="CL81" s="186">
        <f t="shared" ref="CL81:CL91" si="618">CK81-CI81</f>
        <v>-490000</v>
      </c>
      <c r="CM81" s="55">
        <f>CK81-CJ81</f>
        <v>0</v>
      </c>
      <c r="CN81" s="130">
        <f>SUM(BR81,CI81)</f>
        <v>980000</v>
      </c>
      <c r="CO81" s="140">
        <f>BS81+CJ81</f>
        <v>490000</v>
      </c>
      <c r="CP81" s="187">
        <f>SUM(BT81,CK81)</f>
        <v>0</v>
      </c>
      <c r="CQ81" s="188">
        <f t="shared" ref="CQ81:CQ91" si="619">CP81-CN81</f>
        <v>-980000</v>
      </c>
      <c r="CR81" s="363">
        <f>CP81-CO81</f>
        <v>-490000</v>
      </c>
      <c r="CS81" s="137">
        <f t="shared" si="596"/>
        <v>163333.33333333334</v>
      </c>
      <c r="CT81" s="138">
        <f>CP81/6</f>
        <v>0</v>
      </c>
      <c r="CU81" s="364">
        <f>CT81/CS81</f>
        <v>0</v>
      </c>
      <c r="CV81" s="6">
        <f>CT81-CS81</f>
        <v>-163333.33333333334</v>
      </c>
      <c r="CW81" s="6">
        <f>CR81/6</f>
        <v>-81666.666666666672</v>
      </c>
      <c r="CX81" s="951">
        <v>180000</v>
      </c>
      <c r="CY81" s="960">
        <v>180000</v>
      </c>
      <c r="CZ81" s="388"/>
      <c r="DA81" s="953">
        <f t="shared" ref="DA81:DA87" si="620">CZ81-CY81</f>
        <v>-180000</v>
      </c>
      <c r="DB81" s="356">
        <v>140000</v>
      </c>
      <c r="DC81" s="386">
        <v>140000</v>
      </c>
      <c r="DD81" s="388"/>
      <c r="DE81" s="359">
        <f t="shared" ref="DE81:DE87" si="621">DD81-DC81</f>
        <v>-140000</v>
      </c>
      <c r="DF81" s="356">
        <v>170000</v>
      </c>
      <c r="DG81" s="386">
        <v>170000</v>
      </c>
      <c r="DH81" s="388"/>
      <c r="DI81" s="359">
        <f t="shared" ref="DI81:DI87" si="622">DH81-DG81</f>
        <v>-170000</v>
      </c>
      <c r="DJ81" s="111">
        <f t="shared" ref="DJ81:DJ82" si="623">CX81+DB81+DF81</f>
        <v>490000</v>
      </c>
      <c r="DK81" s="112">
        <f t="shared" ref="DK81:DK82" si="624">CY81+DC81+DG81</f>
        <v>490000</v>
      </c>
      <c r="DL81" s="114">
        <f t="shared" ref="DL81:DL82" si="625">CZ81+DD81+DH81</f>
        <v>0</v>
      </c>
      <c r="DM81" s="110">
        <f t="shared" ref="DM81:DM87" si="626">DL81-DJ81</f>
        <v>-490000</v>
      </c>
      <c r="DN81" s="117">
        <f t="shared" ref="DN81:DN87" si="627">DL81-DK81</f>
        <v>-490000</v>
      </c>
      <c r="DO81" s="356">
        <v>180000</v>
      </c>
      <c r="DP81" s="386"/>
      <c r="DQ81" s="388"/>
      <c r="DR81" s="359">
        <f t="shared" ref="DR81:DR87" si="628">DQ81-DP81</f>
        <v>0</v>
      </c>
      <c r="DS81" s="356">
        <v>150000</v>
      </c>
      <c r="DT81" s="386"/>
      <c r="DU81" s="388"/>
      <c r="DV81" s="359">
        <f t="shared" ref="DV81:DV87" si="629">DU81-DT81</f>
        <v>0</v>
      </c>
      <c r="DW81" s="356">
        <v>160000</v>
      </c>
      <c r="DX81" s="386"/>
      <c r="DY81" s="388"/>
      <c r="DZ81" s="359">
        <f t="shared" ref="DZ81:DZ87" si="630">DY81-DX81</f>
        <v>0</v>
      </c>
      <c r="EA81" s="111">
        <f t="shared" ref="EA81:EA82" si="631">DO81+DS81+DW81</f>
        <v>490000</v>
      </c>
      <c r="EB81" s="112">
        <f t="shared" ref="EB81:EB82" si="632">DP81+DT81+DX81</f>
        <v>0</v>
      </c>
      <c r="EC81" s="114">
        <f t="shared" ref="EC81:EC82" si="633">DQ81+DU81+DY81</f>
        <v>0</v>
      </c>
      <c r="ED81" s="186">
        <f t="shared" ref="ED81:ED87" si="634">EC81-EA81</f>
        <v>-490000</v>
      </c>
      <c r="EE81" s="55">
        <f>EC81-EB81</f>
        <v>0</v>
      </c>
      <c r="EF81" s="130">
        <f>SUM(DJ81,EA81)</f>
        <v>980000</v>
      </c>
      <c r="EG81" s="140">
        <f>DK81+EB81</f>
        <v>490000</v>
      </c>
      <c r="EH81" s="187">
        <f>SUM(DL81,EC81)</f>
        <v>0</v>
      </c>
      <c r="EI81" s="188">
        <f t="shared" ref="EI81:EI87" si="635">EH81-EF81</f>
        <v>-980000</v>
      </c>
      <c r="EJ81" s="363">
        <f>EH81-EG81</f>
        <v>-490000</v>
      </c>
      <c r="EK81" s="137">
        <f t="shared" ref="EK81" si="636">EF81/6</f>
        <v>163333.33333333334</v>
      </c>
      <c r="EL81" s="138">
        <f>EH81/6</f>
        <v>0</v>
      </c>
      <c r="EM81" s="364">
        <f>EL81/EK81</f>
        <v>0</v>
      </c>
      <c r="EN81" s="6">
        <f>EL81-EK81</f>
        <v>-163333.33333333334</v>
      </c>
      <c r="EO81" s="6">
        <f>EJ81/6</f>
        <v>-81666.666666666672</v>
      </c>
    </row>
    <row r="82" spans="1:145" s="352" customFormat="1" ht="20.100000000000001" customHeight="1">
      <c r="A82" s="389"/>
      <c r="B82" s="389"/>
      <c r="C82" s="390"/>
      <c r="D82" s="841" t="s">
        <v>50</v>
      </c>
      <c r="E82" s="846"/>
      <c r="F82" s="332">
        <v>300</v>
      </c>
      <c r="G82" s="391">
        <v>459</v>
      </c>
      <c r="H82" s="770">
        <v>459</v>
      </c>
      <c r="I82" s="393">
        <f t="shared" ref="I82:I89" si="637">H82-G82</f>
        <v>0</v>
      </c>
      <c r="J82" s="332">
        <v>300</v>
      </c>
      <c r="K82" s="391">
        <v>323</v>
      </c>
      <c r="L82" s="770">
        <v>323</v>
      </c>
      <c r="M82" s="393">
        <f t="shared" ref="M82:M89" si="638">L82-K82</f>
        <v>0</v>
      </c>
      <c r="N82" s="332">
        <v>300</v>
      </c>
      <c r="O82" s="391">
        <v>529</v>
      </c>
      <c r="P82" s="770">
        <v>529</v>
      </c>
      <c r="Q82" s="393">
        <f t="shared" ref="Q82:Q89" si="639">P82-O82</f>
        <v>0</v>
      </c>
      <c r="R82" s="395">
        <f>F82+J82+N82</f>
        <v>900</v>
      </c>
      <c r="S82" s="396">
        <f>300*3</f>
        <v>900</v>
      </c>
      <c r="T82" s="397">
        <f>H82+K82+O82</f>
        <v>1311</v>
      </c>
      <c r="U82" s="398">
        <f>H82+L82+P82</f>
        <v>1311</v>
      </c>
      <c r="V82" s="399">
        <f t="shared" ref="V82:V91" si="640">U82-R82</f>
        <v>411</v>
      </c>
      <c r="W82" s="399">
        <f t="shared" si="587"/>
        <v>411</v>
      </c>
      <c r="X82" s="399">
        <f t="shared" ref="X82:X91" si="641">U82-T82</f>
        <v>0</v>
      </c>
      <c r="Y82" s="332">
        <v>300</v>
      </c>
      <c r="Z82" s="770">
        <v>403</v>
      </c>
      <c r="AA82" s="770">
        <v>403</v>
      </c>
      <c r="AB82" s="393">
        <f t="shared" ref="AB82:AB91" si="642">AA82-Z82</f>
        <v>0</v>
      </c>
      <c r="AC82" s="332">
        <v>300</v>
      </c>
      <c r="AD82" s="391">
        <v>333</v>
      </c>
      <c r="AE82" s="770">
        <v>333</v>
      </c>
      <c r="AF82" s="393">
        <f t="shared" ref="AF82:AF89" si="643">AE82-AD82</f>
        <v>0</v>
      </c>
      <c r="AG82" s="332">
        <v>300</v>
      </c>
      <c r="AH82" s="391">
        <v>400</v>
      </c>
      <c r="AI82" s="392">
        <v>356</v>
      </c>
      <c r="AJ82" s="393">
        <f t="shared" si="605"/>
        <v>-44</v>
      </c>
      <c r="AK82" s="400">
        <f>Y82+AC82+AG82</f>
        <v>900</v>
      </c>
      <c r="AL82" s="396">
        <f>300*3</f>
        <v>900</v>
      </c>
      <c r="AM82" s="401">
        <f>Z82+AD82+AH82</f>
        <v>1136</v>
      </c>
      <c r="AN82" s="398">
        <f>AA82+AE82+AI82</f>
        <v>1092</v>
      </c>
      <c r="AO82" s="399">
        <f t="shared" si="606"/>
        <v>192</v>
      </c>
      <c r="AP82" s="399">
        <f t="shared" si="590"/>
        <v>192</v>
      </c>
      <c r="AQ82" s="203">
        <f>AN84/AM84</f>
        <v>0.97512770714275165</v>
      </c>
      <c r="AR82" s="400">
        <f>SUM(R82,AK82)</f>
        <v>1800</v>
      </c>
      <c r="AS82" s="384">
        <f>AL82+S82</f>
        <v>1800</v>
      </c>
      <c r="AT82" s="402">
        <f>T82+AM82</f>
        <v>2447</v>
      </c>
      <c r="AU82" s="403">
        <f>SUM(U82,AN82)</f>
        <v>2403</v>
      </c>
      <c r="AV82" s="403">
        <f t="shared" si="607"/>
        <v>603</v>
      </c>
      <c r="AW82" s="399">
        <f t="shared" si="591"/>
        <v>603</v>
      </c>
      <c r="AX82" s="206">
        <f>AU84/AT84</f>
        <v>0.98847672736875658</v>
      </c>
      <c r="AY82" s="350"/>
      <c r="AZ82" s="351"/>
      <c r="BA82" s="351"/>
      <c r="BF82" s="332">
        <v>363</v>
      </c>
      <c r="BG82" s="391">
        <v>370</v>
      </c>
      <c r="BH82" s="394"/>
      <c r="BI82" s="393">
        <f t="shared" ref="BI82:BI89" si="644">BH82-BG82</f>
        <v>-370</v>
      </c>
      <c r="BJ82" s="332">
        <v>363</v>
      </c>
      <c r="BK82" s="391">
        <v>340</v>
      </c>
      <c r="BL82" s="394"/>
      <c r="BM82" s="393">
        <f t="shared" ref="BM82:BM89" si="645">BL82-BK82</f>
        <v>-340</v>
      </c>
      <c r="BN82" s="332">
        <v>363</v>
      </c>
      <c r="BO82" s="391">
        <v>380</v>
      </c>
      <c r="BP82" s="394"/>
      <c r="BQ82" s="393">
        <f t="shared" si="610"/>
        <v>-380</v>
      </c>
      <c r="BR82" s="400">
        <f t="shared" si="611"/>
        <v>1089</v>
      </c>
      <c r="BS82" s="401">
        <f t="shared" si="611"/>
        <v>1090</v>
      </c>
      <c r="BT82" s="398">
        <f t="shared" si="611"/>
        <v>0</v>
      </c>
      <c r="BU82" s="399">
        <f t="shared" si="612"/>
        <v>-1089</v>
      </c>
      <c r="BV82" s="399">
        <f t="shared" si="613"/>
        <v>-1090</v>
      </c>
      <c r="BW82" s="332">
        <v>365</v>
      </c>
      <c r="BX82" s="391"/>
      <c r="BY82" s="394"/>
      <c r="BZ82" s="393">
        <f t="shared" ref="BZ82:BZ91" si="646">BY82-BX82</f>
        <v>0</v>
      </c>
      <c r="CA82" s="332">
        <v>365</v>
      </c>
      <c r="CB82" s="391"/>
      <c r="CC82" s="394"/>
      <c r="CD82" s="393">
        <f t="shared" ref="CD82:CD89" si="647">CC82-CB82</f>
        <v>0</v>
      </c>
      <c r="CE82" s="332">
        <v>365</v>
      </c>
      <c r="CF82" s="391"/>
      <c r="CG82" s="394"/>
      <c r="CH82" s="393">
        <f t="shared" si="616"/>
        <v>0</v>
      </c>
      <c r="CI82" s="400">
        <f t="shared" si="617"/>
        <v>1095</v>
      </c>
      <c r="CJ82" s="401">
        <f t="shared" si="617"/>
        <v>0</v>
      </c>
      <c r="CK82" s="398">
        <f t="shared" si="617"/>
        <v>0</v>
      </c>
      <c r="CL82" s="399">
        <f t="shared" si="618"/>
        <v>-1095</v>
      </c>
      <c r="CM82" s="203" t="e">
        <f>CK84/CJ84</f>
        <v>#DIV/0!</v>
      </c>
      <c r="CN82" s="400">
        <f>SUM(BR82,CI82)</f>
        <v>2184</v>
      </c>
      <c r="CO82" s="402">
        <f>BS82+CJ82</f>
        <v>1090</v>
      </c>
      <c r="CP82" s="403">
        <f>SUM(BT82,CK82)</f>
        <v>0</v>
      </c>
      <c r="CQ82" s="403">
        <f t="shared" si="619"/>
        <v>-2184</v>
      </c>
      <c r="CR82" s="206">
        <f>CP84/CO84</f>
        <v>0</v>
      </c>
      <c r="CS82" s="137"/>
      <c r="CT82" s="351"/>
      <c r="CX82" s="948">
        <v>363</v>
      </c>
      <c r="CY82" s="961">
        <v>370</v>
      </c>
      <c r="CZ82" s="394"/>
      <c r="DA82" s="962">
        <f t="shared" si="620"/>
        <v>-370</v>
      </c>
      <c r="DB82" s="332">
        <v>363</v>
      </c>
      <c r="DC82" s="391">
        <v>340</v>
      </c>
      <c r="DD82" s="394"/>
      <c r="DE82" s="393">
        <f t="shared" si="621"/>
        <v>-340</v>
      </c>
      <c r="DF82" s="332">
        <v>363</v>
      </c>
      <c r="DG82" s="391">
        <v>380</v>
      </c>
      <c r="DH82" s="394"/>
      <c r="DI82" s="393">
        <f t="shared" si="622"/>
        <v>-380</v>
      </c>
      <c r="DJ82" s="400">
        <f t="shared" si="623"/>
        <v>1089</v>
      </c>
      <c r="DK82" s="401">
        <f t="shared" si="624"/>
        <v>1090</v>
      </c>
      <c r="DL82" s="398">
        <f t="shared" si="625"/>
        <v>0</v>
      </c>
      <c r="DM82" s="399">
        <f t="shared" si="626"/>
        <v>-1089</v>
      </c>
      <c r="DN82" s="399">
        <f t="shared" si="627"/>
        <v>-1090</v>
      </c>
      <c r="DO82" s="332">
        <v>365</v>
      </c>
      <c r="DP82" s="391"/>
      <c r="DQ82" s="394"/>
      <c r="DR82" s="393">
        <f t="shared" si="628"/>
        <v>0</v>
      </c>
      <c r="DS82" s="332">
        <v>365</v>
      </c>
      <c r="DT82" s="391"/>
      <c r="DU82" s="394"/>
      <c r="DV82" s="393">
        <f t="shared" si="629"/>
        <v>0</v>
      </c>
      <c r="DW82" s="332">
        <v>365</v>
      </c>
      <c r="DX82" s="391"/>
      <c r="DY82" s="394"/>
      <c r="DZ82" s="393">
        <f t="shared" si="630"/>
        <v>0</v>
      </c>
      <c r="EA82" s="400">
        <f t="shared" si="631"/>
        <v>1095</v>
      </c>
      <c r="EB82" s="401">
        <f t="shared" si="632"/>
        <v>0</v>
      </c>
      <c r="EC82" s="398">
        <f t="shared" si="633"/>
        <v>0</v>
      </c>
      <c r="ED82" s="399">
        <f t="shared" si="634"/>
        <v>-1095</v>
      </c>
      <c r="EE82" s="203" t="e">
        <f>EC84/EB84</f>
        <v>#DIV/0!</v>
      </c>
      <c r="EF82" s="400">
        <f>SUM(DJ82,EA82)</f>
        <v>2184</v>
      </c>
      <c r="EG82" s="402">
        <f>DK82+EB82</f>
        <v>1090</v>
      </c>
      <c r="EH82" s="403">
        <f>SUM(DL82,EC82)</f>
        <v>0</v>
      </c>
      <c r="EI82" s="403">
        <f t="shared" si="635"/>
        <v>-2184</v>
      </c>
      <c r="EJ82" s="206">
        <f>EH84/EG84</f>
        <v>0</v>
      </c>
      <c r="EK82" s="137"/>
      <c r="EL82" s="351"/>
    </row>
    <row r="83" spans="1:145" s="352" customFormat="1" ht="20.100000000000001" customHeight="1">
      <c r="A83" s="389"/>
      <c r="B83" s="389"/>
      <c r="C83" s="390"/>
      <c r="D83" s="842" t="s">
        <v>82</v>
      </c>
      <c r="E83" s="847"/>
      <c r="F83" s="337">
        <f>F84/F82</f>
        <v>148.61000000000001</v>
      </c>
      <c r="G83" s="404">
        <f>G84/G82</f>
        <v>158.35294117647058</v>
      </c>
      <c r="H83" s="771">
        <f>H84/H82</f>
        <v>158.35294117647058</v>
      </c>
      <c r="I83" s="406">
        <f t="shared" si="637"/>
        <v>0</v>
      </c>
      <c r="J83" s="337">
        <f>J84/J82</f>
        <v>148.61000000000001</v>
      </c>
      <c r="K83" s="404">
        <f>K84/K82</f>
        <v>152.89164086687308</v>
      </c>
      <c r="L83" s="771">
        <f>L84/L82</f>
        <v>152.89164086687308</v>
      </c>
      <c r="M83" s="406">
        <f t="shared" si="638"/>
        <v>0</v>
      </c>
      <c r="N83" s="337">
        <f>N84/N82</f>
        <v>148.61000000000001</v>
      </c>
      <c r="O83" s="404">
        <f>O84/O82</f>
        <v>139.9867674858223</v>
      </c>
      <c r="P83" s="771">
        <f>P84/P82</f>
        <v>139.9867674858223</v>
      </c>
      <c r="Q83" s="406">
        <f t="shared" si="639"/>
        <v>0</v>
      </c>
      <c r="R83" s="408">
        <f>R84/R82</f>
        <v>148.61000000000001</v>
      </c>
      <c r="S83" s="409">
        <f>S84/S82</f>
        <v>148.61000000000001</v>
      </c>
      <c r="T83" s="410">
        <f>T84/T82</f>
        <v>149.59649122807016</v>
      </c>
      <c r="U83" s="399">
        <f>U84/U82</f>
        <v>149.59649122807016</v>
      </c>
      <c r="V83" s="399">
        <f t="shared" si="640"/>
        <v>0.98649122807015033</v>
      </c>
      <c r="W83" s="399">
        <f t="shared" si="587"/>
        <v>0.98649122807015033</v>
      </c>
      <c r="X83" s="399">
        <f t="shared" si="641"/>
        <v>0</v>
      </c>
      <c r="Y83" s="337">
        <f>Y84/Y82</f>
        <v>148.61000000000001</v>
      </c>
      <c r="Z83" s="771">
        <f>Z84/Z82</f>
        <v>147.70223325062034</v>
      </c>
      <c r="AA83" s="771">
        <f>AA84/AA82</f>
        <v>147.70223325062034</v>
      </c>
      <c r="AB83" s="406">
        <f t="shared" si="642"/>
        <v>0</v>
      </c>
      <c r="AC83" s="337">
        <f>AC84/AC82</f>
        <v>148.61000000000001</v>
      </c>
      <c r="AD83" s="404">
        <f>AD84/AD82</f>
        <v>164.48498498498498</v>
      </c>
      <c r="AE83" s="771">
        <f>AE84/AE82</f>
        <v>164.48498498498498</v>
      </c>
      <c r="AF83" s="406">
        <f t="shared" si="643"/>
        <v>0</v>
      </c>
      <c r="AG83" s="337">
        <f>AG84/AG82</f>
        <v>148.61000000000001</v>
      </c>
      <c r="AH83" s="404">
        <f>AH84/AH82</f>
        <v>137.5</v>
      </c>
      <c r="AI83" s="405">
        <f>AI84/AI82</f>
        <v>142.66624438202246</v>
      </c>
      <c r="AJ83" s="406">
        <f t="shared" si="605"/>
        <v>5.1662443820224553</v>
      </c>
      <c r="AK83" s="411">
        <f>AK84/AK82</f>
        <v>148.61000000000001</v>
      </c>
      <c r="AL83" s="409">
        <f>AL84/AL82</f>
        <v>148.61000000000001</v>
      </c>
      <c r="AM83" s="410">
        <f>AM84/AM82</f>
        <v>149.02948943661971</v>
      </c>
      <c r="AN83" s="399">
        <f>AN84/AN82</f>
        <v>151.17828113553114</v>
      </c>
      <c r="AO83" s="399">
        <f t="shared" si="606"/>
        <v>2.568281135531123</v>
      </c>
      <c r="AP83" s="399">
        <f t="shared" si="590"/>
        <v>2.568281135531123</v>
      </c>
      <c r="AQ83" s="399">
        <f>AN83-AM83</f>
        <v>2.148791698911424</v>
      </c>
      <c r="AR83" s="411">
        <f>AR84/AR82</f>
        <v>148.61000000000001</v>
      </c>
      <c r="AS83" s="412">
        <f>AS84/AS82</f>
        <v>148.61000000000001</v>
      </c>
      <c r="AT83" s="413">
        <f>AT84/AT82</f>
        <v>149.33326522272171</v>
      </c>
      <c r="AU83" s="403">
        <f>AU84/AU82</f>
        <v>150.31530711610486</v>
      </c>
      <c r="AV83" s="403">
        <f t="shared" si="607"/>
        <v>1.7053071161048479</v>
      </c>
      <c r="AW83" s="399">
        <f t="shared" si="591"/>
        <v>1.7053071161048479</v>
      </c>
      <c r="AX83" s="403">
        <f>AU83-AT83</f>
        <v>0.98204189338315473</v>
      </c>
      <c r="AY83" s="350"/>
      <c r="AZ83" s="351"/>
      <c r="BA83" s="351"/>
      <c r="BF83" s="337">
        <f>BF84/BF82</f>
        <v>154.58677685950414</v>
      </c>
      <c r="BG83" s="404">
        <f>BG84/BG82</f>
        <v>154.05405405405406</v>
      </c>
      <c r="BH83" s="407" t="e">
        <f>BH84/BH82</f>
        <v>#DIV/0!</v>
      </c>
      <c r="BI83" s="406" t="e">
        <f t="shared" si="644"/>
        <v>#DIV/0!</v>
      </c>
      <c r="BJ83" s="337">
        <f>BJ84/BJ82</f>
        <v>154.58677685950414</v>
      </c>
      <c r="BK83" s="404">
        <f>BK84/BK82</f>
        <v>155.88235294117646</v>
      </c>
      <c r="BL83" s="407" t="e">
        <f>BL84/BL82</f>
        <v>#DIV/0!</v>
      </c>
      <c r="BM83" s="406" t="e">
        <f t="shared" si="645"/>
        <v>#DIV/0!</v>
      </c>
      <c r="BN83" s="337">
        <f>BN84/BN82</f>
        <v>154.58677685950414</v>
      </c>
      <c r="BO83" s="404">
        <f>BO84/BO82</f>
        <v>153.94736842105263</v>
      </c>
      <c r="BP83" s="407" t="e">
        <f>BP84/BP82</f>
        <v>#DIV/0!</v>
      </c>
      <c r="BQ83" s="406" t="e">
        <f t="shared" si="610"/>
        <v>#DIV/0!</v>
      </c>
      <c r="BR83" s="411">
        <f>BR84/BR82</f>
        <v>154.58677685950414</v>
      </c>
      <c r="BS83" s="410">
        <f>BS84/BS82</f>
        <v>154.58715596330276</v>
      </c>
      <c r="BT83" s="399" t="e">
        <f>BT84/BT82</f>
        <v>#DIV/0!</v>
      </c>
      <c r="BU83" s="399" t="e">
        <f t="shared" si="612"/>
        <v>#DIV/0!</v>
      </c>
      <c r="BV83" s="399" t="e">
        <f t="shared" si="613"/>
        <v>#DIV/0!</v>
      </c>
      <c r="BW83" s="337">
        <f>BW84/BW82</f>
        <v>154.31506849315068</v>
      </c>
      <c r="BX83" s="404" t="e">
        <f>BX84/BX82</f>
        <v>#DIV/0!</v>
      </c>
      <c r="BY83" s="407" t="e">
        <f>BY84/BY82</f>
        <v>#DIV/0!</v>
      </c>
      <c r="BZ83" s="406" t="e">
        <f t="shared" si="646"/>
        <v>#DIV/0!</v>
      </c>
      <c r="CA83" s="337">
        <f>CA84/CA82</f>
        <v>154.31506849315068</v>
      </c>
      <c r="CB83" s="404" t="e">
        <f>CB84/CB82</f>
        <v>#DIV/0!</v>
      </c>
      <c r="CC83" s="407" t="e">
        <f>CC84/CC82</f>
        <v>#DIV/0!</v>
      </c>
      <c r="CD83" s="406" t="e">
        <f t="shared" si="647"/>
        <v>#DIV/0!</v>
      </c>
      <c r="CE83" s="337">
        <f>CE84/CE82</f>
        <v>154.31506849315068</v>
      </c>
      <c r="CF83" s="404" t="e">
        <f>CF84/CF82</f>
        <v>#DIV/0!</v>
      </c>
      <c r="CG83" s="407" t="e">
        <f>CG84/CG82</f>
        <v>#DIV/0!</v>
      </c>
      <c r="CH83" s="406" t="e">
        <f t="shared" si="616"/>
        <v>#DIV/0!</v>
      </c>
      <c r="CI83" s="411">
        <f>CI84/CI82</f>
        <v>154.31506849315068</v>
      </c>
      <c r="CJ83" s="410" t="e">
        <f>CJ84/CJ82</f>
        <v>#DIV/0!</v>
      </c>
      <c r="CK83" s="399" t="e">
        <f>CK84/CK82</f>
        <v>#DIV/0!</v>
      </c>
      <c r="CL83" s="399" t="e">
        <f t="shared" si="618"/>
        <v>#DIV/0!</v>
      </c>
      <c r="CM83" s="399" t="e">
        <f>CK83-CJ83</f>
        <v>#DIV/0!</v>
      </c>
      <c r="CN83" s="411">
        <f>CN84/CN82</f>
        <v>154.45054945054946</v>
      </c>
      <c r="CO83" s="413">
        <f>CO84/CO82</f>
        <v>154.58715596330276</v>
      </c>
      <c r="CP83" s="403" t="e">
        <f>CP84/CP82</f>
        <v>#DIV/0!</v>
      </c>
      <c r="CQ83" s="403" t="e">
        <f t="shared" si="619"/>
        <v>#DIV/0!</v>
      </c>
      <c r="CR83" s="403" t="e">
        <f>CP83-CO83</f>
        <v>#DIV/0!</v>
      </c>
      <c r="CS83" s="137"/>
      <c r="CT83" s="351"/>
      <c r="CX83" s="963">
        <f>CX84/CX82</f>
        <v>154.58677685950414</v>
      </c>
      <c r="CY83" s="964">
        <f>CY84/CY82</f>
        <v>154.05405405405406</v>
      </c>
      <c r="CZ83" s="407" t="e">
        <f>CZ84/CZ82</f>
        <v>#DIV/0!</v>
      </c>
      <c r="DA83" s="965" t="e">
        <f t="shared" si="620"/>
        <v>#DIV/0!</v>
      </c>
      <c r="DB83" s="337">
        <f>DB84/DB82</f>
        <v>154.58677685950414</v>
      </c>
      <c r="DC83" s="404">
        <f>DC84/DC82</f>
        <v>155.88235294117646</v>
      </c>
      <c r="DD83" s="407" t="e">
        <f>DD84/DD82</f>
        <v>#DIV/0!</v>
      </c>
      <c r="DE83" s="406" t="e">
        <f t="shared" si="621"/>
        <v>#DIV/0!</v>
      </c>
      <c r="DF83" s="337">
        <f>DF84/DF82</f>
        <v>154.58677685950414</v>
      </c>
      <c r="DG83" s="404">
        <f>DG84/DG82</f>
        <v>153.94736842105263</v>
      </c>
      <c r="DH83" s="407" t="e">
        <f>DH84/DH82</f>
        <v>#DIV/0!</v>
      </c>
      <c r="DI83" s="406" t="e">
        <f t="shared" si="622"/>
        <v>#DIV/0!</v>
      </c>
      <c r="DJ83" s="411">
        <f>DJ84/DJ82</f>
        <v>154.58677685950414</v>
      </c>
      <c r="DK83" s="410">
        <f>DK84/DK82</f>
        <v>154.58715596330276</v>
      </c>
      <c r="DL83" s="399" t="e">
        <f>DL84/DL82</f>
        <v>#DIV/0!</v>
      </c>
      <c r="DM83" s="399" t="e">
        <f t="shared" si="626"/>
        <v>#DIV/0!</v>
      </c>
      <c r="DN83" s="399" t="e">
        <f t="shared" si="627"/>
        <v>#DIV/0!</v>
      </c>
      <c r="DO83" s="337">
        <f>DO84/DO82</f>
        <v>154.31506849315068</v>
      </c>
      <c r="DP83" s="404" t="e">
        <f>DP84/DP82</f>
        <v>#DIV/0!</v>
      </c>
      <c r="DQ83" s="407" t="e">
        <f>DQ84/DQ82</f>
        <v>#DIV/0!</v>
      </c>
      <c r="DR83" s="406" t="e">
        <f t="shared" si="628"/>
        <v>#DIV/0!</v>
      </c>
      <c r="DS83" s="337">
        <f>DS84/DS82</f>
        <v>154.31506849315068</v>
      </c>
      <c r="DT83" s="404" t="e">
        <f>DT84/DT82</f>
        <v>#DIV/0!</v>
      </c>
      <c r="DU83" s="407" t="e">
        <f>DU84/DU82</f>
        <v>#DIV/0!</v>
      </c>
      <c r="DV83" s="406" t="e">
        <f t="shared" si="629"/>
        <v>#DIV/0!</v>
      </c>
      <c r="DW83" s="337">
        <f>DW84/DW82</f>
        <v>154.31506849315068</v>
      </c>
      <c r="DX83" s="404" t="e">
        <f>DX84/DX82</f>
        <v>#DIV/0!</v>
      </c>
      <c r="DY83" s="407" t="e">
        <f>DY84/DY82</f>
        <v>#DIV/0!</v>
      </c>
      <c r="DZ83" s="406" t="e">
        <f t="shared" si="630"/>
        <v>#DIV/0!</v>
      </c>
      <c r="EA83" s="411">
        <f>EA84/EA82</f>
        <v>154.31506849315068</v>
      </c>
      <c r="EB83" s="410" t="e">
        <f>EB84/EB82</f>
        <v>#DIV/0!</v>
      </c>
      <c r="EC83" s="399" t="e">
        <f>EC84/EC82</f>
        <v>#DIV/0!</v>
      </c>
      <c r="ED83" s="399" t="e">
        <f t="shared" si="634"/>
        <v>#DIV/0!</v>
      </c>
      <c r="EE83" s="399" t="e">
        <f>EC83-EB83</f>
        <v>#DIV/0!</v>
      </c>
      <c r="EF83" s="411">
        <f>EF84/EF82</f>
        <v>154.45054945054946</v>
      </c>
      <c r="EG83" s="413">
        <f>EG84/EG82</f>
        <v>154.58715596330276</v>
      </c>
      <c r="EH83" s="403" t="e">
        <f>EH84/EH82</f>
        <v>#DIV/0!</v>
      </c>
      <c r="EI83" s="403" t="e">
        <f t="shared" si="635"/>
        <v>#DIV/0!</v>
      </c>
      <c r="EJ83" s="403" t="e">
        <f>EH83-EG83</f>
        <v>#DIV/0!</v>
      </c>
      <c r="EK83" s="137"/>
      <c r="EL83" s="351"/>
    </row>
    <row r="84" spans="1:145" ht="20.100000000000001" customHeight="1">
      <c r="A84" s="125"/>
      <c r="B84" s="66"/>
      <c r="C84" s="414"/>
      <c r="D84" s="832" t="s">
        <v>39</v>
      </c>
      <c r="E84" s="482"/>
      <c r="F84" s="264">
        <v>44583</v>
      </c>
      <c r="G84" s="415">
        <v>72684</v>
      </c>
      <c r="H84" s="772">
        <v>72684</v>
      </c>
      <c r="I84" s="419">
        <f t="shared" si="637"/>
        <v>0</v>
      </c>
      <c r="J84" s="264">
        <v>44583</v>
      </c>
      <c r="K84" s="415">
        <v>49384</v>
      </c>
      <c r="L84" s="772">
        <v>49384</v>
      </c>
      <c r="M84" s="419">
        <f t="shared" si="638"/>
        <v>0</v>
      </c>
      <c r="N84" s="264">
        <v>44583</v>
      </c>
      <c r="O84" s="415">
        <v>74053</v>
      </c>
      <c r="P84" s="772">
        <v>74053</v>
      </c>
      <c r="Q84" s="419">
        <f t="shared" si="639"/>
        <v>0</v>
      </c>
      <c r="R84" s="420">
        <f>F84+J84+N84</f>
        <v>133749</v>
      </c>
      <c r="S84" s="421">
        <f>44583*3</f>
        <v>133749</v>
      </c>
      <c r="T84" s="131">
        <f>H84+K84+O84</f>
        <v>196121</v>
      </c>
      <c r="U84" s="133">
        <f>H84+L84+P84</f>
        <v>196121</v>
      </c>
      <c r="V84" s="129">
        <f t="shared" si="640"/>
        <v>62372</v>
      </c>
      <c r="W84" s="128">
        <f t="shared" si="587"/>
        <v>62372</v>
      </c>
      <c r="X84" s="55">
        <f t="shared" si="641"/>
        <v>0</v>
      </c>
      <c r="Y84" s="264">
        <v>44583</v>
      </c>
      <c r="Z84" s="772">
        <v>59524</v>
      </c>
      <c r="AA84" s="772">
        <v>59524</v>
      </c>
      <c r="AB84" s="419">
        <f t="shared" si="642"/>
        <v>0</v>
      </c>
      <c r="AC84" s="264">
        <v>44583</v>
      </c>
      <c r="AD84" s="415">
        <v>54773.5</v>
      </c>
      <c r="AE84" s="772">
        <v>54773.5</v>
      </c>
      <c r="AF84" s="419">
        <f t="shared" si="643"/>
        <v>0</v>
      </c>
      <c r="AG84" s="264">
        <v>44583</v>
      </c>
      <c r="AH84" s="415">
        <v>55000</v>
      </c>
      <c r="AI84" s="416">
        <v>50789.182999999997</v>
      </c>
      <c r="AJ84" s="419">
        <f t="shared" si="605"/>
        <v>-4210.8170000000027</v>
      </c>
      <c r="AK84" s="130">
        <f>Y84+AC84+AG84</f>
        <v>133749</v>
      </c>
      <c r="AL84" s="421">
        <f>44583*3</f>
        <v>133749</v>
      </c>
      <c r="AM84" s="131">
        <f>Z84+AD84+AH84</f>
        <v>169297.5</v>
      </c>
      <c r="AN84" s="133">
        <f>AA84+AE84+AI84</f>
        <v>165086.68299999999</v>
      </c>
      <c r="AO84" s="134">
        <f t="shared" si="606"/>
        <v>31337.68299999999</v>
      </c>
      <c r="AP84" s="128">
        <f t="shared" si="590"/>
        <v>31337.68299999999</v>
      </c>
      <c r="AQ84" s="241">
        <f>AN84-AM84</f>
        <v>-4210.81700000001</v>
      </c>
      <c r="AR84" s="130">
        <f>SUM(R84,AK84)</f>
        <v>267498</v>
      </c>
      <c r="AS84" s="323">
        <f>AL84+S84</f>
        <v>267498</v>
      </c>
      <c r="AT84" s="140">
        <f>T84+AM84</f>
        <v>365418.5</v>
      </c>
      <c r="AU84" s="168">
        <f>SUM(U84,AN84)</f>
        <v>361207.68299999996</v>
      </c>
      <c r="AV84" s="422">
        <f t="shared" si="607"/>
        <v>93709.682999999961</v>
      </c>
      <c r="AW84" s="128">
        <f t="shared" si="591"/>
        <v>93709.682999999961</v>
      </c>
      <c r="AX84" s="363">
        <f>AU84-AT84</f>
        <v>-4210.8170000000391</v>
      </c>
      <c r="AY84" s="137"/>
      <c r="AZ84" s="138"/>
      <c r="BA84" s="138"/>
      <c r="BF84" s="264">
        <v>56115</v>
      </c>
      <c r="BG84" s="415">
        <v>57000</v>
      </c>
      <c r="BH84" s="418"/>
      <c r="BI84" s="417">
        <f t="shared" si="644"/>
        <v>-57000</v>
      </c>
      <c r="BJ84" s="264">
        <v>56115</v>
      </c>
      <c r="BK84" s="415">
        <v>53000</v>
      </c>
      <c r="BL84" s="418"/>
      <c r="BM84" s="419">
        <f t="shared" si="645"/>
        <v>-53000</v>
      </c>
      <c r="BN84" s="264">
        <v>56115</v>
      </c>
      <c r="BO84" s="415">
        <v>58500</v>
      </c>
      <c r="BP84" s="418"/>
      <c r="BQ84" s="417">
        <f t="shared" si="610"/>
        <v>-58500</v>
      </c>
      <c r="BR84" s="130">
        <f t="shared" ref="BR84:BT85" si="648">BF84+BJ84+BN84</f>
        <v>168345</v>
      </c>
      <c r="BS84" s="131">
        <f t="shared" si="648"/>
        <v>168500</v>
      </c>
      <c r="BT84" s="133">
        <f t="shared" si="648"/>
        <v>0</v>
      </c>
      <c r="BU84" s="129">
        <f t="shared" si="612"/>
        <v>-168345</v>
      </c>
      <c r="BV84" s="55">
        <f t="shared" si="613"/>
        <v>-168500</v>
      </c>
      <c r="BW84" s="264">
        <v>56325</v>
      </c>
      <c r="BX84" s="415"/>
      <c r="BY84" s="418"/>
      <c r="BZ84" s="419">
        <f t="shared" si="646"/>
        <v>0</v>
      </c>
      <c r="CA84" s="264">
        <v>56325</v>
      </c>
      <c r="CB84" s="415"/>
      <c r="CC84" s="418"/>
      <c r="CD84" s="419">
        <f t="shared" si="647"/>
        <v>0</v>
      </c>
      <c r="CE84" s="264">
        <v>56325</v>
      </c>
      <c r="CF84" s="415"/>
      <c r="CG84" s="418"/>
      <c r="CH84" s="419">
        <f t="shared" si="616"/>
        <v>0</v>
      </c>
      <c r="CI84" s="130">
        <f t="shared" ref="CI84:CK85" si="649">BW84+CA84+CE84</f>
        <v>168975</v>
      </c>
      <c r="CJ84" s="131">
        <f t="shared" si="649"/>
        <v>0</v>
      </c>
      <c r="CK84" s="133">
        <f t="shared" si="649"/>
        <v>0</v>
      </c>
      <c r="CL84" s="134">
        <f t="shared" si="618"/>
        <v>-168975</v>
      </c>
      <c r="CM84" s="241">
        <f>CK84-CJ84</f>
        <v>0</v>
      </c>
      <c r="CN84" s="130">
        <f>SUM(BR84,CI84)</f>
        <v>337320</v>
      </c>
      <c r="CO84" s="140">
        <f>BS84+CJ84</f>
        <v>168500</v>
      </c>
      <c r="CP84" s="168">
        <f>SUM(BT84,CK84)</f>
        <v>0</v>
      </c>
      <c r="CQ84" s="422">
        <f t="shared" si="619"/>
        <v>-337320</v>
      </c>
      <c r="CR84" s="363">
        <f>CP84-CO84</f>
        <v>-168500</v>
      </c>
      <c r="CS84" s="137"/>
      <c r="CT84" s="138"/>
      <c r="CX84" s="966">
        <v>56115</v>
      </c>
      <c r="CY84" s="967">
        <v>57000</v>
      </c>
      <c r="CZ84" s="418"/>
      <c r="DA84" s="968">
        <f t="shared" si="620"/>
        <v>-57000</v>
      </c>
      <c r="DB84" s="264">
        <v>56115</v>
      </c>
      <c r="DC84" s="415">
        <v>53000</v>
      </c>
      <c r="DD84" s="418"/>
      <c r="DE84" s="419">
        <f t="shared" si="621"/>
        <v>-53000</v>
      </c>
      <c r="DF84" s="264">
        <v>56115</v>
      </c>
      <c r="DG84" s="415">
        <v>58500</v>
      </c>
      <c r="DH84" s="418"/>
      <c r="DI84" s="417">
        <f t="shared" si="622"/>
        <v>-58500</v>
      </c>
      <c r="DJ84" s="130">
        <f t="shared" ref="DJ84:DJ85" si="650">CX84+DB84+DF84</f>
        <v>168345</v>
      </c>
      <c r="DK84" s="131">
        <f t="shared" ref="DK84:DK85" si="651">CY84+DC84+DG84</f>
        <v>168500</v>
      </c>
      <c r="DL84" s="133">
        <f t="shared" ref="DL84:DL85" si="652">CZ84+DD84+DH84</f>
        <v>0</v>
      </c>
      <c r="DM84" s="129">
        <f t="shared" si="626"/>
        <v>-168345</v>
      </c>
      <c r="DN84" s="55">
        <f t="shared" si="627"/>
        <v>-168500</v>
      </c>
      <c r="DO84" s="264">
        <v>56325</v>
      </c>
      <c r="DP84" s="415"/>
      <c r="DQ84" s="418"/>
      <c r="DR84" s="419">
        <f t="shared" si="628"/>
        <v>0</v>
      </c>
      <c r="DS84" s="264">
        <v>56325</v>
      </c>
      <c r="DT84" s="415"/>
      <c r="DU84" s="418"/>
      <c r="DV84" s="419">
        <f t="shared" si="629"/>
        <v>0</v>
      </c>
      <c r="DW84" s="264">
        <v>56325</v>
      </c>
      <c r="DX84" s="415"/>
      <c r="DY84" s="418"/>
      <c r="DZ84" s="419">
        <f t="shared" si="630"/>
        <v>0</v>
      </c>
      <c r="EA84" s="130">
        <f t="shared" ref="EA84:EA85" si="653">DO84+DS84+DW84</f>
        <v>168975</v>
      </c>
      <c r="EB84" s="131">
        <f t="shared" ref="EB84:EB85" si="654">DP84+DT84+DX84</f>
        <v>0</v>
      </c>
      <c r="EC84" s="133">
        <f t="shared" ref="EC84:EC85" si="655">DQ84+DU84+DY84</f>
        <v>0</v>
      </c>
      <c r="ED84" s="134">
        <f t="shared" si="634"/>
        <v>-168975</v>
      </c>
      <c r="EE84" s="241">
        <f>EC84-EB84</f>
        <v>0</v>
      </c>
      <c r="EF84" s="130">
        <f>SUM(DJ84,EA84)</f>
        <v>337320</v>
      </c>
      <c r="EG84" s="140">
        <f>DK84+EB84</f>
        <v>168500</v>
      </c>
      <c r="EH84" s="168">
        <f>SUM(DL84,EC84)</f>
        <v>0</v>
      </c>
      <c r="EI84" s="422">
        <f t="shared" si="635"/>
        <v>-337320</v>
      </c>
      <c r="EJ84" s="363">
        <f>EH84-EG84</f>
        <v>-168500</v>
      </c>
      <c r="EK84" s="137"/>
      <c r="EL84" s="138"/>
    </row>
    <row r="85" spans="1:145" s="352" customFormat="1" ht="20.100000000000001" customHeight="1">
      <c r="A85" s="389"/>
      <c r="B85" s="389"/>
      <c r="C85" s="390"/>
      <c r="D85" s="842" t="s">
        <v>49</v>
      </c>
      <c r="E85" s="847"/>
      <c r="F85" s="337">
        <v>317</v>
      </c>
      <c r="G85" s="391">
        <v>452</v>
      </c>
      <c r="H85" s="770">
        <v>452</v>
      </c>
      <c r="I85" s="393">
        <f t="shared" si="637"/>
        <v>0</v>
      </c>
      <c r="J85" s="337">
        <v>317</v>
      </c>
      <c r="K85" s="391">
        <v>547</v>
      </c>
      <c r="L85" s="770">
        <v>547</v>
      </c>
      <c r="M85" s="393">
        <f t="shared" si="638"/>
        <v>0</v>
      </c>
      <c r="N85" s="337">
        <v>317</v>
      </c>
      <c r="O85" s="391">
        <v>621</v>
      </c>
      <c r="P85" s="770">
        <v>621</v>
      </c>
      <c r="Q85" s="393">
        <f t="shared" si="639"/>
        <v>0</v>
      </c>
      <c r="R85" s="395">
        <f>F85+J85+N85</f>
        <v>951</v>
      </c>
      <c r="S85" s="396">
        <f>600*3</f>
        <v>1800</v>
      </c>
      <c r="T85" s="397">
        <f>H85+K85+O85</f>
        <v>1620</v>
      </c>
      <c r="U85" s="399">
        <f>H85+L85+P85</f>
        <v>1620</v>
      </c>
      <c r="V85" s="399">
        <f t="shared" si="640"/>
        <v>669</v>
      </c>
      <c r="W85" s="399">
        <f t="shared" si="587"/>
        <v>-180</v>
      </c>
      <c r="X85" s="399">
        <f t="shared" si="641"/>
        <v>0</v>
      </c>
      <c r="Y85" s="337">
        <v>450</v>
      </c>
      <c r="Z85" s="770">
        <v>556</v>
      </c>
      <c r="AA85" s="770">
        <v>556</v>
      </c>
      <c r="AB85" s="393">
        <f t="shared" si="642"/>
        <v>0</v>
      </c>
      <c r="AC85" s="337">
        <v>450</v>
      </c>
      <c r="AD85" s="391">
        <v>489</v>
      </c>
      <c r="AE85" s="770">
        <v>489</v>
      </c>
      <c r="AF85" s="393">
        <f t="shared" si="643"/>
        <v>0</v>
      </c>
      <c r="AG85" s="337">
        <v>450</v>
      </c>
      <c r="AH85" s="391">
        <v>500</v>
      </c>
      <c r="AI85" s="392">
        <v>924</v>
      </c>
      <c r="AJ85" s="393">
        <f t="shared" si="605"/>
        <v>424</v>
      </c>
      <c r="AK85" s="400">
        <f>Y85+AC85+AG85</f>
        <v>1350</v>
      </c>
      <c r="AL85" s="396">
        <f>600*3</f>
        <v>1800</v>
      </c>
      <c r="AM85" s="401">
        <f>Z85+AD85+AH85</f>
        <v>1545</v>
      </c>
      <c r="AN85" s="399">
        <f>AA85+AE85+AI85</f>
        <v>1969</v>
      </c>
      <c r="AO85" s="399">
        <f t="shared" si="606"/>
        <v>619</v>
      </c>
      <c r="AP85" s="399">
        <f t="shared" si="590"/>
        <v>169</v>
      </c>
      <c r="AQ85" s="203">
        <f>AN87/AM87</f>
        <v>1.1019158957036261</v>
      </c>
      <c r="AR85" s="411">
        <f>SUM(R85,AK85)</f>
        <v>2301</v>
      </c>
      <c r="AS85" s="384">
        <f>AL85+S85</f>
        <v>3600</v>
      </c>
      <c r="AT85" s="402">
        <f>T85+AM85</f>
        <v>3165</v>
      </c>
      <c r="AU85" s="403">
        <f>SUM(U85,AN85)</f>
        <v>3589</v>
      </c>
      <c r="AV85" s="403">
        <f t="shared" si="607"/>
        <v>1288</v>
      </c>
      <c r="AW85" s="399">
        <f t="shared" si="591"/>
        <v>-11</v>
      </c>
      <c r="AX85" s="206">
        <f>AU87/AT87</f>
        <v>1.0479660585971264</v>
      </c>
      <c r="AY85" s="350"/>
      <c r="AZ85" s="351"/>
      <c r="BA85" s="351"/>
      <c r="BF85" s="337">
        <v>550</v>
      </c>
      <c r="BG85" s="391">
        <v>570</v>
      </c>
      <c r="BH85" s="394"/>
      <c r="BI85" s="393">
        <f t="shared" si="644"/>
        <v>-570</v>
      </c>
      <c r="BJ85" s="337">
        <v>550</v>
      </c>
      <c r="BK85" s="391">
        <v>530</v>
      </c>
      <c r="BL85" s="394"/>
      <c r="BM85" s="393">
        <f t="shared" si="645"/>
        <v>-530</v>
      </c>
      <c r="BN85" s="337">
        <v>550</v>
      </c>
      <c r="BO85" s="391">
        <v>550</v>
      </c>
      <c r="BP85" s="394"/>
      <c r="BQ85" s="393">
        <f t="shared" si="610"/>
        <v>-550</v>
      </c>
      <c r="BR85" s="400">
        <f t="shared" si="648"/>
        <v>1650</v>
      </c>
      <c r="BS85" s="401">
        <f t="shared" si="648"/>
        <v>1650</v>
      </c>
      <c r="BT85" s="399">
        <f t="shared" si="648"/>
        <v>0</v>
      </c>
      <c r="BU85" s="399">
        <f t="shared" si="612"/>
        <v>-1650</v>
      </c>
      <c r="BV85" s="399">
        <f t="shared" si="613"/>
        <v>-1650</v>
      </c>
      <c r="BW85" s="337">
        <v>550</v>
      </c>
      <c r="BX85" s="391"/>
      <c r="BY85" s="394"/>
      <c r="BZ85" s="393">
        <f t="shared" si="646"/>
        <v>0</v>
      </c>
      <c r="CA85" s="337">
        <v>550</v>
      </c>
      <c r="CB85" s="391"/>
      <c r="CC85" s="394"/>
      <c r="CD85" s="393">
        <f t="shared" si="647"/>
        <v>0</v>
      </c>
      <c r="CE85" s="337">
        <v>550</v>
      </c>
      <c r="CF85" s="391"/>
      <c r="CG85" s="394"/>
      <c r="CH85" s="393">
        <f t="shared" si="616"/>
        <v>0</v>
      </c>
      <c r="CI85" s="400">
        <f t="shared" si="649"/>
        <v>1650</v>
      </c>
      <c r="CJ85" s="401">
        <f t="shared" si="649"/>
        <v>0</v>
      </c>
      <c r="CK85" s="399">
        <f t="shared" si="649"/>
        <v>0</v>
      </c>
      <c r="CL85" s="399">
        <f t="shared" si="618"/>
        <v>-1650</v>
      </c>
      <c r="CM85" s="203" t="e">
        <f>CK87/CJ87</f>
        <v>#DIV/0!</v>
      </c>
      <c r="CN85" s="411">
        <f>SUM(BR85,CI85)</f>
        <v>3300</v>
      </c>
      <c r="CO85" s="402">
        <f>BS85+CJ85</f>
        <v>1650</v>
      </c>
      <c r="CP85" s="403">
        <f>SUM(BT85,CK85)</f>
        <v>0</v>
      </c>
      <c r="CQ85" s="403">
        <f t="shared" si="619"/>
        <v>-3300</v>
      </c>
      <c r="CR85" s="206">
        <f>CP87/CO87</f>
        <v>0</v>
      </c>
      <c r="CS85" s="137"/>
      <c r="CT85" s="351"/>
      <c r="CX85" s="963">
        <v>550</v>
      </c>
      <c r="CY85" s="961">
        <v>570</v>
      </c>
      <c r="CZ85" s="394"/>
      <c r="DA85" s="962">
        <f t="shared" si="620"/>
        <v>-570</v>
      </c>
      <c r="DB85" s="337">
        <v>550</v>
      </c>
      <c r="DC85" s="391">
        <v>530</v>
      </c>
      <c r="DD85" s="394"/>
      <c r="DE85" s="393">
        <f t="shared" si="621"/>
        <v>-530</v>
      </c>
      <c r="DF85" s="337">
        <v>550</v>
      </c>
      <c r="DG85" s="391">
        <v>550</v>
      </c>
      <c r="DH85" s="394"/>
      <c r="DI85" s="393">
        <f t="shared" si="622"/>
        <v>-550</v>
      </c>
      <c r="DJ85" s="400">
        <f t="shared" si="650"/>
        <v>1650</v>
      </c>
      <c r="DK85" s="401">
        <f t="shared" si="651"/>
        <v>1650</v>
      </c>
      <c r="DL85" s="399">
        <f t="shared" si="652"/>
        <v>0</v>
      </c>
      <c r="DM85" s="399">
        <f t="shared" si="626"/>
        <v>-1650</v>
      </c>
      <c r="DN85" s="399">
        <f t="shared" si="627"/>
        <v>-1650</v>
      </c>
      <c r="DO85" s="337">
        <v>550</v>
      </c>
      <c r="DP85" s="391"/>
      <c r="DQ85" s="394"/>
      <c r="DR85" s="393">
        <f t="shared" si="628"/>
        <v>0</v>
      </c>
      <c r="DS85" s="337">
        <v>550</v>
      </c>
      <c r="DT85" s="391"/>
      <c r="DU85" s="394"/>
      <c r="DV85" s="393">
        <f t="shared" si="629"/>
        <v>0</v>
      </c>
      <c r="DW85" s="337">
        <v>550</v>
      </c>
      <c r="DX85" s="391"/>
      <c r="DY85" s="394"/>
      <c r="DZ85" s="393">
        <f t="shared" si="630"/>
        <v>0</v>
      </c>
      <c r="EA85" s="400">
        <f t="shared" si="653"/>
        <v>1650</v>
      </c>
      <c r="EB85" s="401">
        <f t="shared" si="654"/>
        <v>0</v>
      </c>
      <c r="EC85" s="399">
        <f t="shared" si="655"/>
        <v>0</v>
      </c>
      <c r="ED85" s="399">
        <f t="shared" si="634"/>
        <v>-1650</v>
      </c>
      <c r="EE85" s="203" t="e">
        <f>EC87/EB87</f>
        <v>#DIV/0!</v>
      </c>
      <c r="EF85" s="411">
        <f>SUM(DJ85,EA85)</f>
        <v>3300</v>
      </c>
      <c r="EG85" s="402">
        <f>DK85+EB85</f>
        <v>1650</v>
      </c>
      <c r="EH85" s="403">
        <f>SUM(DL85,EC85)</f>
        <v>0</v>
      </c>
      <c r="EI85" s="403">
        <f t="shared" si="635"/>
        <v>-3300</v>
      </c>
      <c r="EJ85" s="206">
        <f>EH87/EG87</f>
        <v>0</v>
      </c>
      <c r="EK85" s="137"/>
      <c r="EL85" s="351"/>
    </row>
    <row r="86" spans="1:145" s="352" customFormat="1" ht="20.100000000000001" customHeight="1">
      <c r="A86" s="389"/>
      <c r="B86" s="389"/>
      <c r="C86" s="390"/>
      <c r="D86" s="842" t="s">
        <v>83</v>
      </c>
      <c r="E86" s="847"/>
      <c r="F86" s="337">
        <f>F87/F85</f>
        <v>179.81072555205049</v>
      </c>
      <c r="G86" s="404">
        <f>G87/G85</f>
        <v>153.75221238938053</v>
      </c>
      <c r="H86" s="771">
        <f>H87/H85</f>
        <v>153.75221238938053</v>
      </c>
      <c r="I86" s="406">
        <f t="shared" si="637"/>
        <v>0</v>
      </c>
      <c r="J86" s="337">
        <f>J87/J85</f>
        <v>179.81072555205049</v>
      </c>
      <c r="K86" s="404">
        <f>K87/K85</f>
        <v>197.37294332723948</v>
      </c>
      <c r="L86" s="771">
        <f>L87/L85</f>
        <v>197.37294332723948</v>
      </c>
      <c r="M86" s="406">
        <f t="shared" si="638"/>
        <v>0</v>
      </c>
      <c r="N86" s="337">
        <f>N87/N85</f>
        <v>179.81072555205049</v>
      </c>
      <c r="O86" s="404">
        <f>O87/O85</f>
        <v>163.34460547504025</v>
      </c>
      <c r="P86" s="771">
        <f>P87/P85</f>
        <v>163.34460547504025</v>
      </c>
      <c r="Q86" s="406">
        <f t="shared" si="639"/>
        <v>0</v>
      </c>
      <c r="R86" s="408">
        <f>R87/R85</f>
        <v>179.81072555205049</v>
      </c>
      <c r="S86" s="409">
        <f>S87/S85</f>
        <v>145.43333333333334</v>
      </c>
      <c r="T86" s="410">
        <f>T87/T85</f>
        <v>172.15802469135804</v>
      </c>
      <c r="U86" s="399">
        <f>U87/U85</f>
        <v>172.15802469135804</v>
      </c>
      <c r="V86" s="399">
        <f t="shared" si="640"/>
        <v>-7.6527008606924483</v>
      </c>
      <c r="W86" s="399">
        <f t="shared" si="587"/>
        <v>26.7246913580247</v>
      </c>
      <c r="X86" s="399">
        <f t="shared" si="641"/>
        <v>0</v>
      </c>
      <c r="Y86" s="337">
        <f>Y87/Y85</f>
        <v>151.85111111111112</v>
      </c>
      <c r="Z86" s="771">
        <f>Z87/Z85</f>
        <v>166.36510791366908</v>
      </c>
      <c r="AA86" s="771">
        <f>AA87/AA85</f>
        <v>166.36510791366908</v>
      </c>
      <c r="AB86" s="406">
        <f t="shared" si="642"/>
        <v>0</v>
      </c>
      <c r="AC86" s="337">
        <f>AC87/AC85</f>
        <v>151.85111111111112</v>
      </c>
      <c r="AD86" s="404">
        <f>AD87/AD85</f>
        <v>154.32229038854808</v>
      </c>
      <c r="AE86" s="771">
        <f>AE87/AE85</f>
        <v>154.32229038854808</v>
      </c>
      <c r="AF86" s="406">
        <f t="shared" si="643"/>
        <v>0</v>
      </c>
      <c r="AG86" s="337">
        <f>AG87/AG85</f>
        <v>151.85111111111112</v>
      </c>
      <c r="AH86" s="404">
        <f>AH87/AH85</f>
        <v>160</v>
      </c>
      <c r="AI86" s="405">
        <f>AI87/AI85</f>
        <v>113.93001134199135</v>
      </c>
      <c r="AJ86" s="406">
        <f t="shared" si="605"/>
        <v>-46.069988658008654</v>
      </c>
      <c r="AK86" s="411">
        <f>AK87/AK85</f>
        <v>151.85111111111112</v>
      </c>
      <c r="AL86" s="409">
        <f>AL87/AL85</f>
        <v>145.43333333333334</v>
      </c>
      <c r="AM86" s="410">
        <f>AM87/AM85</f>
        <v>160.49359223300971</v>
      </c>
      <c r="AN86" s="399">
        <f>AN87/AN85</f>
        <v>138.76786718131029</v>
      </c>
      <c r="AO86" s="399">
        <f t="shared" si="606"/>
        <v>-13.08324392980083</v>
      </c>
      <c r="AP86" s="399">
        <f t="shared" si="590"/>
        <v>-6.6654661520230434</v>
      </c>
      <c r="AQ86" s="399">
        <f>AN86-AM86</f>
        <v>-21.725725051699413</v>
      </c>
      <c r="AR86" s="411">
        <f>AR87/AR85</f>
        <v>163.40677966101694</v>
      </c>
      <c r="AS86" s="412">
        <f>AS87/AS85</f>
        <v>145.43333333333334</v>
      </c>
      <c r="AT86" s="413">
        <f>AT87/AT85</f>
        <v>166.46401263823063</v>
      </c>
      <c r="AU86" s="403">
        <f>AU87/AU85</f>
        <v>153.83949024240735</v>
      </c>
      <c r="AV86" s="403">
        <f t="shared" si="607"/>
        <v>-9.5672894186095903</v>
      </c>
      <c r="AW86" s="399">
        <f t="shared" si="591"/>
        <v>8.4061569090740136</v>
      </c>
      <c r="AX86" s="403">
        <f>AU86-AT86</f>
        <v>-12.624522395823277</v>
      </c>
      <c r="AY86" s="350"/>
      <c r="AZ86" s="351"/>
      <c r="BA86" s="351"/>
      <c r="BF86" s="337">
        <f>BF87/BF85</f>
        <v>163.63636363636363</v>
      </c>
      <c r="BG86" s="404">
        <f>BG87/BG85</f>
        <v>163.15789473684211</v>
      </c>
      <c r="BH86" s="407" t="e">
        <f>BH87/BH85</f>
        <v>#DIV/0!</v>
      </c>
      <c r="BI86" s="406" t="e">
        <f t="shared" si="644"/>
        <v>#DIV/0!</v>
      </c>
      <c r="BJ86" s="337">
        <f>BJ87/BJ85</f>
        <v>163.63636363636363</v>
      </c>
      <c r="BK86" s="404">
        <f>BK87/BK85</f>
        <v>164.15094339622641</v>
      </c>
      <c r="BL86" s="407" t="e">
        <f>BL87/BL85</f>
        <v>#DIV/0!</v>
      </c>
      <c r="BM86" s="406" t="e">
        <f t="shared" si="645"/>
        <v>#DIV/0!</v>
      </c>
      <c r="BN86" s="337">
        <f>BN87/BN85</f>
        <v>163.63636363636363</v>
      </c>
      <c r="BO86" s="404">
        <f>BO87/BO85</f>
        <v>163.63636363636363</v>
      </c>
      <c r="BP86" s="407" t="e">
        <f>BP87/BP85</f>
        <v>#DIV/0!</v>
      </c>
      <c r="BQ86" s="406" t="e">
        <f t="shared" si="610"/>
        <v>#DIV/0!</v>
      </c>
      <c r="BR86" s="411">
        <f>BR87/BR85</f>
        <v>163.63636363636363</v>
      </c>
      <c r="BS86" s="410">
        <f>BS87/BS85</f>
        <v>163.63636363636363</v>
      </c>
      <c r="BT86" s="399" t="e">
        <f>BT87/BT85</f>
        <v>#DIV/0!</v>
      </c>
      <c r="BU86" s="399" t="e">
        <f t="shared" si="612"/>
        <v>#DIV/0!</v>
      </c>
      <c r="BV86" s="399" t="e">
        <f t="shared" si="613"/>
        <v>#DIV/0!</v>
      </c>
      <c r="BW86" s="337">
        <f>BW87/BW85</f>
        <v>163.63636363636363</v>
      </c>
      <c r="BX86" s="404" t="e">
        <f>BX87/BX85</f>
        <v>#DIV/0!</v>
      </c>
      <c r="BY86" s="407" t="e">
        <f>BY87/BY85</f>
        <v>#DIV/0!</v>
      </c>
      <c r="BZ86" s="406" t="e">
        <f t="shared" si="646"/>
        <v>#DIV/0!</v>
      </c>
      <c r="CA86" s="337">
        <f>CA87/CA85</f>
        <v>163.63636363636363</v>
      </c>
      <c r="CB86" s="404" t="e">
        <f>CB87/CB85</f>
        <v>#DIV/0!</v>
      </c>
      <c r="CC86" s="407" t="e">
        <f>CC87/CC85</f>
        <v>#DIV/0!</v>
      </c>
      <c r="CD86" s="406" t="e">
        <f t="shared" si="647"/>
        <v>#DIV/0!</v>
      </c>
      <c r="CE86" s="337">
        <f>CE87/CE85</f>
        <v>163.63636363636363</v>
      </c>
      <c r="CF86" s="404" t="e">
        <f>CF87/CF85</f>
        <v>#DIV/0!</v>
      </c>
      <c r="CG86" s="407" t="e">
        <f>CG87/CG85</f>
        <v>#DIV/0!</v>
      </c>
      <c r="CH86" s="406" t="e">
        <f t="shared" si="616"/>
        <v>#DIV/0!</v>
      </c>
      <c r="CI86" s="411">
        <f>CI87/CI85</f>
        <v>163.63636363636363</v>
      </c>
      <c r="CJ86" s="410" t="e">
        <f>CJ87/CJ85</f>
        <v>#DIV/0!</v>
      </c>
      <c r="CK86" s="399" t="e">
        <f>CK87/CK85</f>
        <v>#DIV/0!</v>
      </c>
      <c r="CL86" s="399" t="e">
        <f t="shared" si="618"/>
        <v>#DIV/0!</v>
      </c>
      <c r="CM86" s="399" t="e">
        <f>CK86-CJ86</f>
        <v>#DIV/0!</v>
      </c>
      <c r="CN86" s="411">
        <f>CN87/CN85</f>
        <v>163.63636363636363</v>
      </c>
      <c r="CO86" s="413">
        <f>CO87/CO85</f>
        <v>163.63636363636363</v>
      </c>
      <c r="CP86" s="403" t="e">
        <f>CP87/CP85</f>
        <v>#DIV/0!</v>
      </c>
      <c r="CQ86" s="403" t="e">
        <f t="shared" si="619"/>
        <v>#DIV/0!</v>
      </c>
      <c r="CR86" s="403" t="e">
        <f>CP86-CO86</f>
        <v>#DIV/0!</v>
      </c>
      <c r="CS86" s="137"/>
      <c r="CT86" s="351"/>
      <c r="CX86" s="963">
        <f>CX87/CX85</f>
        <v>163.63636363636363</v>
      </c>
      <c r="CY86" s="964">
        <f>CY87/CY85</f>
        <v>163.15789473684211</v>
      </c>
      <c r="CZ86" s="407" t="e">
        <f>CZ87/CZ85</f>
        <v>#DIV/0!</v>
      </c>
      <c r="DA86" s="965" t="e">
        <f t="shared" si="620"/>
        <v>#DIV/0!</v>
      </c>
      <c r="DB86" s="337">
        <f>DB87/DB85</f>
        <v>163.63636363636363</v>
      </c>
      <c r="DC86" s="404">
        <f>DC87/DC85</f>
        <v>164.15094339622641</v>
      </c>
      <c r="DD86" s="407" t="e">
        <f>DD87/DD85</f>
        <v>#DIV/0!</v>
      </c>
      <c r="DE86" s="406" t="e">
        <f t="shared" si="621"/>
        <v>#DIV/0!</v>
      </c>
      <c r="DF86" s="337">
        <f>DF87/DF85</f>
        <v>163.63636363636363</v>
      </c>
      <c r="DG86" s="404">
        <f>DG87/DG85</f>
        <v>163.63636363636363</v>
      </c>
      <c r="DH86" s="407" t="e">
        <f>DH87/DH85</f>
        <v>#DIV/0!</v>
      </c>
      <c r="DI86" s="406" t="e">
        <f t="shared" si="622"/>
        <v>#DIV/0!</v>
      </c>
      <c r="DJ86" s="411">
        <f>DJ87/DJ85</f>
        <v>163.63636363636363</v>
      </c>
      <c r="DK86" s="410">
        <f>DK87/DK85</f>
        <v>163.63636363636363</v>
      </c>
      <c r="DL86" s="399" t="e">
        <f>DL87/DL85</f>
        <v>#DIV/0!</v>
      </c>
      <c r="DM86" s="399" t="e">
        <f t="shared" si="626"/>
        <v>#DIV/0!</v>
      </c>
      <c r="DN86" s="399" t="e">
        <f t="shared" si="627"/>
        <v>#DIV/0!</v>
      </c>
      <c r="DO86" s="337">
        <f>DO87/DO85</f>
        <v>163.63636363636363</v>
      </c>
      <c r="DP86" s="404" t="e">
        <f>DP87/DP85</f>
        <v>#DIV/0!</v>
      </c>
      <c r="DQ86" s="407" t="e">
        <f>DQ87/DQ85</f>
        <v>#DIV/0!</v>
      </c>
      <c r="DR86" s="406" t="e">
        <f t="shared" si="628"/>
        <v>#DIV/0!</v>
      </c>
      <c r="DS86" s="337">
        <f>DS87/DS85</f>
        <v>163.63636363636363</v>
      </c>
      <c r="DT86" s="404" t="e">
        <f>DT87/DT85</f>
        <v>#DIV/0!</v>
      </c>
      <c r="DU86" s="407" t="e">
        <f>DU87/DU85</f>
        <v>#DIV/0!</v>
      </c>
      <c r="DV86" s="406" t="e">
        <f t="shared" si="629"/>
        <v>#DIV/0!</v>
      </c>
      <c r="DW86" s="337">
        <f>DW87/DW85</f>
        <v>163.63636363636363</v>
      </c>
      <c r="DX86" s="404" t="e">
        <f>DX87/DX85</f>
        <v>#DIV/0!</v>
      </c>
      <c r="DY86" s="407" t="e">
        <f>DY87/DY85</f>
        <v>#DIV/0!</v>
      </c>
      <c r="DZ86" s="406" t="e">
        <f t="shared" si="630"/>
        <v>#DIV/0!</v>
      </c>
      <c r="EA86" s="411">
        <f>EA87/EA85</f>
        <v>163.63636363636363</v>
      </c>
      <c r="EB86" s="410" t="e">
        <f>EB87/EB85</f>
        <v>#DIV/0!</v>
      </c>
      <c r="EC86" s="399" t="e">
        <f>EC87/EC85</f>
        <v>#DIV/0!</v>
      </c>
      <c r="ED86" s="399" t="e">
        <f t="shared" si="634"/>
        <v>#DIV/0!</v>
      </c>
      <c r="EE86" s="399" t="e">
        <f>EC86-EB86</f>
        <v>#DIV/0!</v>
      </c>
      <c r="EF86" s="411">
        <f>EF87/EF85</f>
        <v>163.63636363636363</v>
      </c>
      <c r="EG86" s="413">
        <f>EG87/EG85</f>
        <v>163.63636363636363</v>
      </c>
      <c r="EH86" s="403" t="e">
        <f>EH87/EH85</f>
        <v>#DIV/0!</v>
      </c>
      <c r="EI86" s="403" t="e">
        <f t="shared" si="635"/>
        <v>#DIV/0!</v>
      </c>
      <c r="EJ86" s="403" t="e">
        <f>EH86-EG86</f>
        <v>#DIV/0!</v>
      </c>
      <c r="EK86" s="137"/>
      <c r="EL86" s="351"/>
    </row>
    <row r="87" spans="1:145" ht="19.5" customHeight="1">
      <c r="A87" s="125"/>
      <c r="B87" s="125"/>
      <c r="C87" s="281"/>
      <c r="D87" s="832" t="s">
        <v>38</v>
      </c>
      <c r="E87" s="482"/>
      <c r="F87" s="264">
        <v>57000</v>
      </c>
      <c r="G87" s="415">
        <v>69496</v>
      </c>
      <c r="H87" s="772">
        <v>69496</v>
      </c>
      <c r="I87" s="419">
        <f t="shared" si="637"/>
        <v>0</v>
      </c>
      <c r="J87" s="264">
        <v>57000</v>
      </c>
      <c r="K87" s="415">
        <v>107963</v>
      </c>
      <c r="L87" s="772">
        <v>107963</v>
      </c>
      <c r="M87" s="419">
        <f t="shared" si="638"/>
        <v>0</v>
      </c>
      <c r="N87" s="264">
        <v>57000</v>
      </c>
      <c r="O87" s="415">
        <v>101437</v>
      </c>
      <c r="P87" s="772">
        <v>101437</v>
      </c>
      <c r="Q87" s="419">
        <f t="shared" si="639"/>
        <v>0</v>
      </c>
      <c r="R87" s="420">
        <f>F87+J87+N87</f>
        <v>171000</v>
      </c>
      <c r="S87" s="421">
        <f>87260*3</f>
        <v>261780</v>
      </c>
      <c r="T87" s="131">
        <f>H87+K87+O87</f>
        <v>278896</v>
      </c>
      <c r="U87" s="133">
        <f t="shared" ref="U87:U90" si="656">H87+L87+P87</f>
        <v>278896</v>
      </c>
      <c r="V87" s="129">
        <f t="shared" si="640"/>
        <v>107896</v>
      </c>
      <c r="W87" s="128">
        <f t="shared" si="587"/>
        <v>17116</v>
      </c>
      <c r="X87" s="55">
        <f t="shared" si="641"/>
        <v>0</v>
      </c>
      <c r="Y87" s="264">
        <v>68333</v>
      </c>
      <c r="Z87" s="772">
        <v>92499</v>
      </c>
      <c r="AA87" s="772">
        <v>92499</v>
      </c>
      <c r="AB87" s="419">
        <f t="shared" si="642"/>
        <v>0</v>
      </c>
      <c r="AC87" s="264">
        <v>68333</v>
      </c>
      <c r="AD87" s="415">
        <v>75463.600000000006</v>
      </c>
      <c r="AE87" s="772">
        <v>75463.600000000006</v>
      </c>
      <c r="AF87" s="419">
        <f t="shared" si="643"/>
        <v>0</v>
      </c>
      <c r="AG87" s="264">
        <v>68333</v>
      </c>
      <c r="AH87" s="415">
        <v>80000</v>
      </c>
      <c r="AI87" s="416">
        <v>105271.33048</v>
      </c>
      <c r="AJ87" s="419">
        <f t="shared" si="605"/>
        <v>25271.330480000004</v>
      </c>
      <c r="AK87" s="130">
        <f>Y87+AC87+AG87</f>
        <v>204999</v>
      </c>
      <c r="AL87" s="421">
        <f>87260*3</f>
        <v>261780</v>
      </c>
      <c r="AM87" s="131">
        <f t="shared" ref="AM87:AN90" si="657">Z87+AD87+AH87</f>
        <v>247962.6</v>
      </c>
      <c r="AN87" s="133">
        <f t="shared" si="657"/>
        <v>273233.93047999998</v>
      </c>
      <c r="AO87" s="134">
        <f t="shared" si="606"/>
        <v>68234.930479999981</v>
      </c>
      <c r="AP87" s="128">
        <f t="shared" si="590"/>
        <v>11453.930479999981</v>
      </c>
      <c r="AQ87" s="55">
        <f>AN87-AM87</f>
        <v>25271.330479999975</v>
      </c>
      <c r="AR87" s="130">
        <f>SUM(R87,AK87)</f>
        <v>375999</v>
      </c>
      <c r="AS87" s="323">
        <f>AL87+S87</f>
        <v>523560</v>
      </c>
      <c r="AT87" s="140">
        <f>T87+AM87</f>
        <v>526858.6</v>
      </c>
      <c r="AU87" s="168">
        <f>SUM(U87,AN87)</f>
        <v>552129.93047999998</v>
      </c>
      <c r="AV87" s="169">
        <f t="shared" si="607"/>
        <v>176130.93047999998</v>
      </c>
      <c r="AW87" s="128">
        <f t="shared" si="591"/>
        <v>28569.930479999981</v>
      </c>
      <c r="AX87" s="363">
        <f>AU87-AT87</f>
        <v>25271.330480000004</v>
      </c>
      <c r="AY87" s="137"/>
      <c r="AZ87" s="138"/>
      <c r="BA87" s="138"/>
      <c r="BF87" s="264">
        <v>90000</v>
      </c>
      <c r="BG87" s="415">
        <v>93000</v>
      </c>
      <c r="BH87" s="418"/>
      <c r="BI87" s="417">
        <f t="shared" si="644"/>
        <v>-93000</v>
      </c>
      <c r="BJ87" s="264">
        <v>90000</v>
      </c>
      <c r="BK87" s="415">
        <v>87000</v>
      </c>
      <c r="BL87" s="418"/>
      <c r="BM87" s="419">
        <f t="shared" si="645"/>
        <v>-87000</v>
      </c>
      <c r="BN87" s="264">
        <v>90000</v>
      </c>
      <c r="BO87" s="415">
        <v>90000</v>
      </c>
      <c r="BP87" s="418"/>
      <c r="BQ87" s="417">
        <f t="shared" si="610"/>
        <v>-90000</v>
      </c>
      <c r="BR87" s="130">
        <f t="shared" ref="BR87:BT90" si="658">BF87+BJ87+BN87</f>
        <v>270000</v>
      </c>
      <c r="BS87" s="131">
        <f t="shared" si="658"/>
        <v>270000</v>
      </c>
      <c r="BT87" s="133">
        <f t="shared" si="658"/>
        <v>0</v>
      </c>
      <c r="BU87" s="129">
        <f t="shared" si="612"/>
        <v>-270000</v>
      </c>
      <c r="BV87" s="55">
        <f t="shared" si="613"/>
        <v>-270000</v>
      </c>
      <c r="BW87" s="264">
        <v>90000</v>
      </c>
      <c r="BX87" s="415"/>
      <c r="BY87" s="418"/>
      <c r="BZ87" s="419">
        <f t="shared" si="646"/>
        <v>0</v>
      </c>
      <c r="CA87" s="264">
        <v>90000</v>
      </c>
      <c r="CB87" s="415"/>
      <c r="CC87" s="418"/>
      <c r="CD87" s="419">
        <f t="shared" si="647"/>
        <v>0</v>
      </c>
      <c r="CE87" s="264">
        <v>90000</v>
      </c>
      <c r="CF87" s="415"/>
      <c r="CG87" s="418"/>
      <c r="CH87" s="419">
        <f t="shared" si="616"/>
        <v>0</v>
      </c>
      <c r="CI87" s="130">
        <f t="shared" ref="CI87:CK90" si="659">BW87+CA87+CE87</f>
        <v>270000</v>
      </c>
      <c r="CJ87" s="131">
        <f t="shared" si="659"/>
        <v>0</v>
      </c>
      <c r="CK87" s="133">
        <f t="shared" si="659"/>
        <v>0</v>
      </c>
      <c r="CL87" s="134">
        <f t="shared" si="618"/>
        <v>-270000</v>
      </c>
      <c r="CM87" s="55">
        <f>CK87-CJ87</f>
        <v>0</v>
      </c>
      <c r="CN87" s="130">
        <f>SUM(BR87,CI87)</f>
        <v>540000</v>
      </c>
      <c r="CO87" s="140">
        <f>BS87+CJ87</f>
        <v>270000</v>
      </c>
      <c r="CP87" s="168">
        <f>SUM(BT87,CK87)</f>
        <v>0</v>
      </c>
      <c r="CQ87" s="169">
        <f t="shared" si="619"/>
        <v>-540000</v>
      </c>
      <c r="CR87" s="363">
        <f>CP87-CO87</f>
        <v>-270000</v>
      </c>
      <c r="CS87" s="137"/>
      <c r="CT87" s="138"/>
      <c r="CX87" s="966">
        <v>90000</v>
      </c>
      <c r="CY87" s="967">
        <v>93000</v>
      </c>
      <c r="CZ87" s="418"/>
      <c r="DA87" s="968">
        <f t="shared" si="620"/>
        <v>-93000</v>
      </c>
      <c r="DB87" s="264">
        <v>90000</v>
      </c>
      <c r="DC87" s="415">
        <v>87000</v>
      </c>
      <c r="DD87" s="418"/>
      <c r="DE87" s="419">
        <f t="shared" si="621"/>
        <v>-87000</v>
      </c>
      <c r="DF87" s="264">
        <v>90000</v>
      </c>
      <c r="DG87" s="415">
        <v>90000</v>
      </c>
      <c r="DH87" s="418"/>
      <c r="DI87" s="417">
        <f t="shared" si="622"/>
        <v>-90000</v>
      </c>
      <c r="DJ87" s="130">
        <f t="shared" ref="DJ87" si="660">CX87+DB87+DF87</f>
        <v>270000</v>
      </c>
      <c r="DK87" s="131">
        <f t="shared" ref="DK87" si="661">CY87+DC87+DG87</f>
        <v>270000</v>
      </c>
      <c r="DL87" s="133">
        <f t="shared" ref="DL87" si="662">CZ87+DD87+DH87</f>
        <v>0</v>
      </c>
      <c r="DM87" s="129">
        <f t="shared" si="626"/>
        <v>-270000</v>
      </c>
      <c r="DN87" s="55">
        <f t="shared" si="627"/>
        <v>-270000</v>
      </c>
      <c r="DO87" s="264">
        <v>90000</v>
      </c>
      <c r="DP87" s="415"/>
      <c r="DQ87" s="418"/>
      <c r="DR87" s="419">
        <f t="shared" si="628"/>
        <v>0</v>
      </c>
      <c r="DS87" s="264">
        <v>90000</v>
      </c>
      <c r="DT87" s="415"/>
      <c r="DU87" s="418"/>
      <c r="DV87" s="419">
        <f t="shared" si="629"/>
        <v>0</v>
      </c>
      <c r="DW87" s="264">
        <v>90000</v>
      </c>
      <c r="DX87" s="415"/>
      <c r="DY87" s="418"/>
      <c r="DZ87" s="419">
        <f t="shared" si="630"/>
        <v>0</v>
      </c>
      <c r="EA87" s="130">
        <f t="shared" ref="EA87" si="663">DO87+DS87+DW87</f>
        <v>270000</v>
      </c>
      <c r="EB87" s="131">
        <f t="shared" ref="EB87" si="664">DP87+DT87+DX87</f>
        <v>0</v>
      </c>
      <c r="EC87" s="133">
        <f t="shared" ref="EC87" si="665">DQ87+DU87+DY87</f>
        <v>0</v>
      </c>
      <c r="ED87" s="134">
        <f t="shared" si="634"/>
        <v>-270000</v>
      </c>
      <c r="EE87" s="55">
        <f>EC87-EB87</f>
        <v>0</v>
      </c>
      <c r="EF87" s="130">
        <f>SUM(DJ87,EA87)</f>
        <v>540000</v>
      </c>
      <c r="EG87" s="140">
        <f>DK87+EB87</f>
        <v>270000</v>
      </c>
      <c r="EH87" s="168">
        <f>SUM(DL87,EC87)</f>
        <v>0</v>
      </c>
      <c r="EI87" s="169">
        <f t="shared" si="635"/>
        <v>-540000</v>
      </c>
      <c r="EJ87" s="363">
        <f>EH87-EG87</f>
        <v>-270000</v>
      </c>
      <c r="EK87" s="137"/>
      <c r="EL87" s="138"/>
    </row>
    <row r="88" spans="1:145" s="266" customFormat="1" ht="20.100000000000001" customHeight="1">
      <c r="A88" s="125"/>
      <c r="B88" s="125"/>
      <c r="C88" s="190"/>
      <c r="D88" s="910"/>
      <c r="E88" s="905" t="s">
        <v>162</v>
      </c>
      <c r="F88" s="375"/>
      <c r="G88" s="462"/>
      <c r="H88" s="774"/>
      <c r="I88" s="458"/>
      <c r="J88" s="375"/>
      <c r="K88" s="462"/>
      <c r="L88" s="774"/>
      <c r="M88" s="458"/>
      <c r="N88" s="375"/>
      <c r="O88" s="462"/>
      <c r="P88" s="774"/>
      <c r="Q88" s="458"/>
      <c r="R88" s="380"/>
      <c r="S88" s="381"/>
      <c r="T88" s="382"/>
      <c r="U88" s="273"/>
      <c r="V88" s="239"/>
      <c r="W88" s="240"/>
      <c r="X88" s="241"/>
      <c r="Y88" s="375"/>
      <c r="Z88" s="774"/>
      <c r="AA88" s="774"/>
      <c r="AB88" s="458"/>
      <c r="AC88" s="375"/>
      <c r="AD88" s="462"/>
      <c r="AE88" s="774"/>
      <c r="AF88" s="458"/>
      <c r="AG88" s="375"/>
      <c r="AH88" s="462"/>
      <c r="AI88" s="463"/>
      <c r="AJ88" s="458"/>
      <c r="AK88" s="287"/>
      <c r="AL88" s="381"/>
      <c r="AM88" s="382"/>
      <c r="AN88" s="273"/>
      <c r="AO88" s="70"/>
      <c r="AP88" s="240"/>
      <c r="AQ88" s="241"/>
      <c r="AR88" s="287"/>
      <c r="AS88" s="811"/>
      <c r="AT88" s="209"/>
      <c r="AU88" s="290"/>
      <c r="AV88" s="329"/>
      <c r="AW88" s="240"/>
      <c r="AX88" s="611"/>
      <c r="AY88" s="137"/>
      <c r="AZ88" s="138"/>
      <c r="BA88" s="138"/>
      <c r="BF88" s="375"/>
      <c r="BG88" s="462"/>
      <c r="BH88" s="464"/>
      <c r="BI88" s="906"/>
      <c r="BJ88" s="375"/>
      <c r="BK88" s="462"/>
      <c r="BL88" s="464"/>
      <c r="BM88" s="458"/>
      <c r="BN88" s="375"/>
      <c r="BO88" s="462"/>
      <c r="BP88" s="464"/>
      <c r="BQ88" s="906"/>
      <c r="BR88" s="287"/>
      <c r="BS88" s="382"/>
      <c r="BT88" s="273"/>
      <c r="BU88" s="239"/>
      <c r="BV88" s="241"/>
      <c r="BW88" s="375"/>
      <c r="BX88" s="462"/>
      <c r="BY88" s="464"/>
      <c r="BZ88" s="458"/>
      <c r="CA88" s="375"/>
      <c r="CB88" s="462"/>
      <c r="CC88" s="464"/>
      <c r="CD88" s="458"/>
      <c r="CE88" s="375"/>
      <c r="CF88" s="462"/>
      <c r="CG88" s="464"/>
      <c r="CH88" s="458"/>
      <c r="CI88" s="287"/>
      <c r="CJ88" s="382"/>
      <c r="CK88" s="273"/>
      <c r="CL88" s="70"/>
      <c r="CM88" s="241"/>
      <c r="CN88" s="287"/>
      <c r="CO88" s="209"/>
      <c r="CP88" s="290"/>
      <c r="CQ88" s="329"/>
      <c r="CR88" s="611"/>
      <c r="CS88" s="137"/>
      <c r="CT88" s="138"/>
      <c r="CX88" s="957"/>
      <c r="CY88" s="969"/>
      <c r="CZ88" s="464"/>
      <c r="DA88" s="970"/>
      <c r="DB88" s="375"/>
      <c r="DC88" s="462"/>
      <c r="DD88" s="464"/>
      <c r="DE88" s="458"/>
      <c r="DF88" s="375"/>
      <c r="DG88" s="462"/>
      <c r="DH88" s="464"/>
      <c r="DI88" s="906"/>
      <c r="DJ88" s="287"/>
      <c r="DK88" s="382"/>
      <c r="DL88" s="273"/>
      <c r="DM88" s="239"/>
      <c r="DN88" s="241"/>
      <c r="DO88" s="375"/>
      <c r="DP88" s="462"/>
      <c r="DQ88" s="464"/>
      <c r="DR88" s="458"/>
      <c r="DS88" s="375"/>
      <c r="DT88" s="462"/>
      <c r="DU88" s="464"/>
      <c r="DV88" s="458"/>
      <c r="DW88" s="375"/>
      <c r="DX88" s="462"/>
      <c r="DY88" s="464"/>
      <c r="DZ88" s="458"/>
      <c r="EA88" s="287"/>
      <c r="EB88" s="382"/>
      <c r="EC88" s="273"/>
      <c r="ED88" s="70"/>
      <c r="EE88" s="241"/>
      <c r="EF88" s="287"/>
      <c r="EG88" s="209"/>
      <c r="EH88" s="290"/>
      <c r="EI88" s="329"/>
      <c r="EJ88" s="611"/>
      <c r="EK88" s="137"/>
      <c r="EL88" s="138"/>
    </row>
    <row r="89" spans="1:145" s="437" customFormat="1" ht="20.100000000000001" customHeight="1">
      <c r="A89" s="423"/>
      <c r="B89" s="423"/>
      <c r="C89" s="900"/>
      <c r="D89" s="281"/>
      <c r="E89" s="911" t="s">
        <v>161</v>
      </c>
      <c r="F89" s="897"/>
      <c r="G89" s="895"/>
      <c r="H89" s="902"/>
      <c r="I89" s="903">
        <f t="shared" si="637"/>
        <v>0</v>
      </c>
      <c r="J89" s="897"/>
      <c r="K89" s="895"/>
      <c r="L89" s="902"/>
      <c r="M89" s="903">
        <f t="shared" si="638"/>
        <v>0</v>
      </c>
      <c r="N89" s="897"/>
      <c r="O89" s="895"/>
      <c r="P89" s="902"/>
      <c r="Q89" s="903">
        <f t="shared" si="639"/>
        <v>0</v>
      </c>
      <c r="R89" s="429">
        <f>F89+J89+N89</f>
        <v>0</v>
      </c>
      <c r="S89" s="430"/>
      <c r="T89" s="131">
        <f>H89+K89+O89</f>
        <v>0</v>
      </c>
      <c r="U89" s="433">
        <f t="shared" si="656"/>
        <v>0</v>
      </c>
      <c r="V89" s="323">
        <f t="shared" si="640"/>
        <v>0</v>
      </c>
      <c r="W89" s="824">
        <f t="shared" si="587"/>
        <v>0</v>
      </c>
      <c r="X89" s="244">
        <f t="shared" si="641"/>
        <v>0</v>
      </c>
      <c r="Y89" s="897"/>
      <c r="Z89" s="902"/>
      <c r="AA89" s="902"/>
      <c r="AB89" s="903">
        <f t="shared" si="642"/>
        <v>0</v>
      </c>
      <c r="AC89" s="897"/>
      <c r="AD89" s="895"/>
      <c r="AE89" s="902"/>
      <c r="AF89" s="903">
        <f t="shared" si="643"/>
        <v>0</v>
      </c>
      <c r="AG89" s="897"/>
      <c r="AH89" s="895"/>
      <c r="AI89" s="904"/>
      <c r="AJ89" s="903">
        <f t="shared" si="605"/>
        <v>0</v>
      </c>
      <c r="AK89" s="432">
        <f>Y89+AC89+AG89</f>
        <v>0</v>
      </c>
      <c r="AL89" s="430"/>
      <c r="AM89" s="131">
        <f t="shared" si="657"/>
        <v>0</v>
      </c>
      <c r="AN89" s="433">
        <f t="shared" si="657"/>
        <v>0</v>
      </c>
      <c r="AO89" s="51">
        <f t="shared" si="606"/>
        <v>0</v>
      </c>
      <c r="AP89" s="824">
        <f t="shared" si="590"/>
        <v>0</v>
      </c>
      <c r="AQ89" s="244">
        <f>AN89-AM89</f>
        <v>0</v>
      </c>
      <c r="AR89" s="130">
        <f>SUM(R89,AK89)</f>
        <v>0</v>
      </c>
      <c r="AS89" s="433"/>
      <c r="AT89" s="434">
        <f>T89+AM89</f>
        <v>0</v>
      </c>
      <c r="AU89" s="434">
        <f>U89+AN89</f>
        <v>0</v>
      </c>
      <c r="AV89" s="329">
        <f t="shared" si="607"/>
        <v>0</v>
      </c>
      <c r="AW89" s="824">
        <f t="shared" si="591"/>
        <v>0</v>
      </c>
      <c r="AX89" s="363">
        <f>AU89-AT89</f>
        <v>0</v>
      </c>
      <c r="AY89" s="435"/>
      <c r="AZ89" s="436"/>
      <c r="BA89" s="436"/>
      <c r="BF89" s="897"/>
      <c r="BG89" s="895"/>
      <c r="BH89" s="898"/>
      <c r="BI89" s="903">
        <f t="shared" si="644"/>
        <v>0</v>
      </c>
      <c r="BJ89" s="897"/>
      <c r="BK89" s="895"/>
      <c r="BL89" s="898"/>
      <c r="BM89" s="903">
        <f t="shared" si="645"/>
        <v>0</v>
      </c>
      <c r="BN89" s="897"/>
      <c r="BO89" s="895"/>
      <c r="BP89" s="898"/>
      <c r="BQ89" s="903">
        <f t="shared" si="610"/>
        <v>0</v>
      </c>
      <c r="BR89" s="432">
        <f t="shared" si="658"/>
        <v>0</v>
      </c>
      <c r="BS89" s="131">
        <f t="shared" si="658"/>
        <v>0</v>
      </c>
      <c r="BT89" s="433">
        <f t="shared" si="658"/>
        <v>0</v>
      </c>
      <c r="BU89" s="323">
        <f t="shared" si="612"/>
        <v>0</v>
      </c>
      <c r="BV89" s="244">
        <f t="shared" si="613"/>
        <v>0</v>
      </c>
      <c r="BW89" s="897"/>
      <c r="BX89" s="895"/>
      <c r="BY89" s="898"/>
      <c r="BZ89" s="903">
        <f t="shared" si="646"/>
        <v>0</v>
      </c>
      <c r="CA89" s="897"/>
      <c r="CB89" s="895"/>
      <c r="CC89" s="898"/>
      <c r="CD89" s="903">
        <f t="shared" si="647"/>
        <v>0</v>
      </c>
      <c r="CE89" s="897"/>
      <c r="CF89" s="895"/>
      <c r="CG89" s="898"/>
      <c r="CH89" s="903">
        <f t="shared" si="616"/>
        <v>0</v>
      </c>
      <c r="CI89" s="432">
        <f t="shared" si="659"/>
        <v>0</v>
      </c>
      <c r="CJ89" s="131">
        <f t="shared" si="659"/>
        <v>0</v>
      </c>
      <c r="CK89" s="433">
        <f t="shared" si="659"/>
        <v>0</v>
      </c>
      <c r="CL89" s="51">
        <f t="shared" si="618"/>
        <v>0</v>
      </c>
      <c r="CM89" s="244">
        <f>CK89-CJ89</f>
        <v>0</v>
      </c>
      <c r="CN89" s="130">
        <f>SUM(BR89,CI89)</f>
        <v>0</v>
      </c>
      <c r="CO89" s="434">
        <f>BS89+CJ89</f>
        <v>0</v>
      </c>
      <c r="CP89" s="434">
        <f>BT89+CK89</f>
        <v>0</v>
      </c>
      <c r="CQ89" s="329">
        <f t="shared" si="619"/>
        <v>0</v>
      </c>
      <c r="CR89" s="363">
        <f>CP89-CO89</f>
        <v>0</v>
      </c>
      <c r="CS89" s="137"/>
      <c r="CT89" s="436"/>
      <c r="CX89" s="971"/>
      <c r="CY89" s="972"/>
      <c r="CZ89" s="898"/>
      <c r="DA89" s="973">
        <f t="shared" ref="DA89" si="666">CZ89-CY89</f>
        <v>0</v>
      </c>
      <c r="DB89" s="897"/>
      <c r="DC89" s="895"/>
      <c r="DD89" s="898"/>
      <c r="DE89" s="903">
        <f t="shared" ref="DE89" si="667">DD89-DC89</f>
        <v>0</v>
      </c>
      <c r="DF89" s="897"/>
      <c r="DG89" s="895"/>
      <c r="DH89" s="898"/>
      <c r="DI89" s="903">
        <f t="shared" ref="DI89" si="668">DH89-DG89</f>
        <v>0</v>
      </c>
      <c r="DJ89" s="432">
        <f t="shared" ref="DJ89:DJ90" si="669">CX89+DB89+DF89</f>
        <v>0</v>
      </c>
      <c r="DK89" s="131">
        <f t="shared" ref="DK89:DK90" si="670">CY89+DC89+DG89</f>
        <v>0</v>
      </c>
      <c r="DL89" s="433">
        <f t="shared" ref="DL89:DL90" si="671">CZ89+DD89+DH89</f>
        <v>0</v>
      </c>
      <c r="DM89" s="323">
        <f t="shared" ref="DM89:DM91" si="672">DL89-DJ89</f>
        <v>0</v>
      </c>
      <c r="DN89" s="244">
        <f t="shared" ref="DN89:DN91" si="673">DL89-DK89</f>
        <v>0</v>
      </c>
      <c r="DO89" s="897"/>
      <c r="DP89" s="895"/>
      <c r="DQ89" s="898"/>
      <c r="DR89" s="903">
        <f t="shared" ref="DR89:DR91" si="674">DQ89-DP89</f>
        <v>0</v>
      </c>
      <c r="DS89" s="897"/>
      <c r="DT89" s="895"/>
      <c r="DU89" s="898"/>
      <c r="DV89" s="903">
        <f t="shared" ref="DV89" si="675">DU89-DT89</f>
        <v>0</v>
      </c>
      <c r="DW89" s="897"/>
      <c r="DX89" s="895"/>
      <c r="DY89" s="898"/>
      <c r="DZ89" s="903">
        <f t="shared" ref="DZ89:DZ91" si="676">DY89-DX89</f>
        <v>0</v>
      </c>
      <c r="EA89" s="432">
        <f t="shared" ref="EA89:EA90" si="677">DO89+DS89+DW89</f>
        <v>0</v>
      </c>
      <c r="EB89" s="131">
        <f t="shared" ref="EB89:EB90" si="678">DP89+DT89+DX89</f>
        <v>0</v>
      </c>
      <c r="EC89" s="433">
        <f t="shared" ref="EC89:EC90" si="679">DQ89+DU89+DY89</f>
        <v>0</v>
      </c>
      <c r="ED89" s="51">
        <f t="shared" ref="ED89:ED91" si="680">EC89-EA89</f>
        <v>0</v>
      </c>
      <c r="EE89" s="244">
        <f>EC89-EB89</f>
        <v>0</v>
      </c>
      <c r="EF89" s="130">
        <f>SUM(DJ89,EA89)</f>
        <v>0</v>
      </c>
      <c r="EG89" s="434">
        <f>DK89+EB89</f>
        <v>0</v>
      </c>
      <c r="EH89" s="434">
        <f>DL89+EC89</f>
        <v>0</v>
      </c>
      <c r="EI89" s="329">
        <f t="shared" ref="EI89:EI91" si="681">EH89-EF89</f>
        <v>0</v>
      </c>
      <c r="EJ89" s="363">
        <f>EH89-EG89</f>
        <v>0</v>
      </c>
      <c r="EK89" s="137"/>
      <c r="EL89" s="436"/>
    </row>
    <row r="90" spans="1:145" s="352" customFormat="1" ht="20.100000000000001" customHeight="1">
      <c r="A90" s="330"/>
      <c r="B90" s="1004" t="s">
        <v>48</v>
      </c>
      <c r="C90" s="1005"/>
      <c r="D90" s="1005"/>
      <c r="E90" s="795"/>
      <c r="F90" s="332">
        <f>F82+F85</f>
        <v>617</v>
      </c>
      <c r="G90" s="391">
        <f>G82+G85</f>
        <v>911</v>
      </c>
      <c r="H90" s="770">
        <f>H82+H85</f>
        <v>911</v>
      </c>
      <c r="I90" s="393">
        <f>H90-G90</f>
        <v>0</v>
      </c>
      <c r="J90" s="332">
        <f>J82+J85</f>
        <v>617</v>
      </c>
      <c r="K90" s="391">
        <f>K82+K85</f>
        <v>870</v>
      </c>
      <c r="L90" s="770">
        <f>L82+L85</f>
        <v>870</v>
      </c>
      <c r="M90" s="393">
        <f>L90-K90</f>
        <v>0</v>
      </c>
      <c r="N90" s="332">
        <f>N82+N85</f>
        <v>617</v>
      </c>
      <c r="O90" s="391">
        <f>O82+O85</f>
        <v>1150</v>
      </c>
      <c r="P90" s="770">
        <f>P82+P85</f>
        <v>1150</v>
      </c>
      <c r="Q90" s="393">
        <f>P90-O90</f>
        <v>0</v>
      </c>
      <c r="R90" s="395">
        <f>F90+J90+N90</f>
        <v>1851</v>
      </c>
      <c r="S90" s="396">
        <f>S82+S85</f>
        <v>2700</v>
      </c>
      <c r="T90" s="397">
        <f>H90+K90+O90</f>
        <v>2931</v>
      </c>
      <c r="U90" s="438">
        <f t="shared" si="656"/>
        <v>2931</v>
      </c>
      <c r="V90" s="439">
        <f t="shared" si="640"/>
        <v>1080</v>
      </c>
      <c r="W90" s="440">
        <f t="shared" si="587"/>
        <v>231</v>
      </c>
      <c r="X90" s="441">
        <f t="shared" si="641"/>
        <v>0</v>
      </c>
      <c r="Y90" s="332">
        <f>Y82+Y85</f>
        <v>750</v>
      </c>
      <c r="Z90" s="770">
        <f>Z82+Z85</f>
        <v>959</v>
      </c>
      <c r="AA90" s="770">
        <f>AA82+AA85</f>
        <v>959</v>
      </c>
      <c r="AB90" s="393">
        <f t="shared" si="642"/>
        <v>0</v>
      </c>
      <c r="AC90" s="332">
        <f>AC82+AC85</f>
        <v>750</v>
      </c>
      <c r="AD90" s="391">
        <f>AD82+AD85</f>
        <v>822</v>
      </c>
      <c r="AE90" s="770">
        <f>AE82+AE85</f>
        <v>822</v>
      </c>
      <c r="AF90" s="393">
        <f>AE90-AD90</f>
        <v>0</v>
      </c>
      <c r="AG90" s="332">
        <f>AG82+AG85</f>
        <v>750</v>
      </c>
      <c r="AH90" s="391">
        <f>AH82+AH85</f>
        <v>900</v>
      </c>
      <c r="AI90" s="392">
        <f>AI82+AI85</f>
        <v>1280</v>
      </c>
      <c r="AJ90" s="393">
        <f t="shared" si="605"/>
        <v>380</v>
      </c>
      <c r="AK90" s="400">
        <f>Y90+AC90+AG90</f>
        <v>2250</v>
      </c>
      <c r="AL90" s="396">
        <f>AL82+AL85</f>
        <v>2700</v>
      </c>
      <c r="AM90" s="401">
        <f t="shared" si="657"/>
        <v>2681</v>
      </c>
      <c r="AN90" s="438">
        <f t="shared" si="657"/>
        <v>3061</v>
      </c>
      <c r="AO90" s="442">
        <f t="shared" si="606"/>
        <v>811</v>
      </c>
      <c r="AP90" s="440">
        <f t="shared" si="590"/>
        <v>361</v>
      </c>
      <c r="AQ90" s="441">
        <f>AN90-AM90</f>
        <v>380</v>
      </c>
      <c r="AR90" s="400">
        <f>SUM(R90,AK90)</f>
        <v>4101</v>
      </c>
      <c r="AS90" s="438">
        <f>AS82+AS85</f>
        <v>5400</v>
      </c>
      <c r="AT90" s="443">
        <f>T90+AM90</f>
        <v>5612</v>
      </c>
      <c r="AU90" s="444">
        <f>SUM(U90,AN90)</f>
        <v>5992</v>
      </c>
      <c r="AV90" s="445">
        <f t="shared" si="607"/>
        <v>1891</v>
      </c>
      <c r="AW90" s="440">
        <f t="shared" si="591"/>
        <v>592</v>
      </c>
      <c r="AX90" s="446">
        <f>AU90-AT90</f>
        <v>380</v>
      </c>
      <c r="AY90" s="350"/>
      <c r="AZ90" s="351"/>
      <c r="BA90" s="351"/>
      <c r="BF90" s="332">
        <f>BF82+BF85</f>
        <v>913</v>
      </c>
      <c r="BG90" s="391">
        <f>BG82+BG85</f>
        <v>940</v>
      </c>
      <c r="BH90" s="394">
        <f>BH82+BH85</f>
        <v>0</v>
      </c>
      <c r="BI90" s="393">
        <f>BH90-BG90</f>
        <v>-940</v>
      </c>
      <c r="BJ90" s="332">
        <f>BJ82+BJ85</f>
        <v>913</v>
      </c>
      <c r="BK90" s="391">
        <f>BK82+BK85</f>
        <v>870</v>
      </c>
      <c r="BL90" s="394">
        <f>BL82+BL85</f>
        <v>0</v>
      </c>
      <c r="BM90" s="393">
        <f>BL90-BK90</f>
        <v>-870</v>
      </c>
      <c r="BN90" s="332">
        <f>BN82+BN85</f>
        <v>913</v>
      </c>
      <c r="BO90" s="391">
        <f>BO82+BO85</f>
        <v>930</v>
      </c>
      <c r="BP90" s="394">
        <f>BP82+BP85</f>
        <v>0</v>
      </c>
      <c r="BQ90" s="393">
        <f>BP90-BO90</f>
        <v>-930</v>
      </c>
      <c r="BR90" s="400">
        <f t="shared" si="658"/>
        <v>2739</v>
      </c>
      <c r="BS90" s="401">
        <f t="shared" si="658"/>
        <v>2740</v>
      </c>
      <c r="BT90" s="438">
        <f t="shared" si="658"/>
        <v>0</v>
      </c>
      <c r="BU90" s="439">
        <f t="shared" si="612"/>
        <v>-2739</v>
      </c>
      <c r="BV90" s="441">
        <f t="shared" si="613"/>
        <v>-2740</v>
      </c>
      <c r="BW90" s="332">
        <f>BW82+BW85</f>
        <v>915</v>
      </c>
      <c r="BX90" s="391">
        <f>BX82+BX85</f>
        <v>0</v>
      </c>
      <c r="BY90" s="394">
        <f>BY82+BY85</f>
        <v>0</v>
      </c>
      <c r="BZ90" s="393">
        <f t="shared" si="646"/>
        <v>0</v>
      </c>
      <c r="CA90" s="332">
        <f>CA82+CA85</f>
        <v>915</v>
      </c>
      <c r="CB90" s="391">
        <f>CB82+CB85</f>
        <v>0</v>
      </c>
      <c r="CC90" s="394">
        <f>CC82+CC85</f>
        <v>0</v>
      </c>
      <c r="CD90" s="393">
        <f>CC90-CB90</f>
        <v>0</v>
      </c>
      <c r="CE90" s="332">
        <f>CE82+CE85</f>
        <v>915</v>
      </c>
      <c r="CF90" s="391">
        <f>CF82+CF85</f>
        <v>0</v>
      </c>
      <c r="CG90" s="394">
        <f>CG82+CG85</f>
        <v>0</v>
      </c>
      <c r="CH90" s="393">
        <f t="shared" si="616"/>
        <v>0</v>
      </c>
      <c r="CI90" s="400">
        <f t="shared" si="659"/>
        <v>2745</v>
      </c>
      <c r="CJ90" s="401">
        <f t="shared" si="659"/>
        <v>0</v>
      </c>
      <c r="CK90" s="438">
        <f t="shared" si="659"/>
        <v>0</v>
      </c>
      <c r="CL90" s="442">
        <f t="shared" si="618"/>
        <v>-2745</v>
      </c>
      <c r="CM90" s="441">
        <f>CK90-CJ90</f>
        <v>0</v>
      </c>
      <c r="CN90" s="400">
        <f>SUM(BR90,CI90)</f>
        <v>5484</v>
      </c>
      <c r="CO90" s="443">
        <f>BS90+CJ90</f>
        <v>2740</v>
      </c>
      <c r="CP90" s="444">
        <f>SUM(BT90,CK90)</f>
        <v>0</v>
      </c>
      <c r="CQ90" s="445">
        <f t="shared" si="619"/>
        <v>-5484</v>
      </c>
      <c r="CR90" s="446">
        <f>CP90-CO90</f>
        <v>-2740</v>
      </c>
      <c r="CS90" s="137"/>
      <c r="CT90" s="351"/>
      <c r="CX90" s="948">
        <f>CX82+CX85</f>
        <v>913</v>
      </c>
      <c r="CY90" s="961">
        <f>CY82+CY85</f>
        <v>940</v>
      </c>
      <c r="CZ90" s="394">
        <f>CZ82+CZ85</f>
        <v>0</v>
      </c>
      <c r="DA90" s="962">
        <f>CZ90-CY90</f>
        <v>-940</v>
      </c>
      <c r="DB90" s="332">
        <f>DB82+DB85</f>
        <v>913</v>
      </c>
      <c r="DC90" s="391">
        <f>DC82+DC85</f>
        <v>870</v>
      </c>
      <c r="DD90" s="394">
        <f>DD82+DD85</f>
        <v>0</v>
      </c>
      <c r="DE90" s="393">
        <f>DD90-DC90</f>
        <v>-870</v>
      </c>
      <c r="DF90" s="332">
        <f>DF82+DF85</f>
        <v>913</v>
      </c>
      <c r="DG90" s="391">
        <f>DG82+DG85</f>
        <v>930</v>
      </c>
      <c r="DH90" s="394">
        <f>DH82+DH85</f>
        <v>0</v>
      </c>
      <c r="DI90" s="393">
        <f>DH90-DG90</f>
        <v>-930</v>
      </c>
      <c r="DJ90" s="400">
        <f t="shared" si="669"/>
        <v>2739</v>
      </c>
      <c r="DK90" s="401">
        <f t="shared" si="670"/>
        <v>2740</v>
      </c>
      <c r="DL90" s="438">
        <f t="shared" si="671"/>
        <v>0</v>
      </c>
      <c r="DM90" s="439">
        <f t="shared" si="672"/>
        <v>-2739</v>
      </c>
      <c r="DN90" s="441">
        <f t="shared" si="673"/>
        <v>-2740</v>
      </c>
      <c r="DO90" s="332">
        <f>DO82+DO85</f>
        <v>915</v>
      </c>
      <c r="DP90" s="391">
        <f>DP82+DP85</f>
        <v>0</v>
      </c>
      <c r="DQ90" s="394">
        <f>DQ82+DQ85</f>
        <v>0</v>
      </c>
      <c r="DR90" s="393">
        <f t="shared" si="674"/>
        <v>0</v>
      </c>
      <c r="DS90" s="332">
        <f>DS82+DS85</f>
        <v>915</v>
      </c>
      <c r="DT90" s="391">
        <f>DT82+DT85</f>
        <v>0</v>
      </c>
      <c r="DU90" s="394">
        <f>DU82+DU85</f>
        <v>0</v>
      </c>
      <c r="DV90" s="393">
        <f>DU90-DT90</f>
        <v>0</v>
      </c>
      <c r="DW90" s="332">
        <f>DW82+DW85</f>
        <v>915</v>
      </c>
      <c r="DX90" s="391">
        <f>DX82+DX85</f>
        <v>0</v>
      </c>
      <c r="DY90" s="394">
        <f>DY82+DY85</f>
        <v>0</v>
      </c>
      <c r="DZ90" s="393">
        <f t="shared" si="676"/>
        <v>0</v>
      </c>
      <c r="EA90" s="400">
        <f t="shared" si="677"/>
        <v>2745</v>
      </c>
      <c r="EB90" s="401">
        <f t="shared" si="678"/>
        <v>0</v>
      </c>
      <c r="EC90" s="438">
        <f t="shared" si="679"/>
        <v>0</v>
      </c>
      <c r="ED90" s="442">
        <f t="shared" si="680"/>
        <v>-2745</v>
      </c>
      <c r="EE90" s="441">
        <f>EC90-EB90</f>
        <v>0</v>
      </c>
      <c r="EF90" s="400">
        <f>SUM(DJ90,EA90)</f>
        <v>5484</v>
      </c>
      <c r="EG90" s="443">
        <f>DK90+EB90</f>
        <v>2740</v>
      </c>
      <c r="EH90" s="444">
        <f>SUM(DL90,EC90)</f>
        <v>0</v>
      </c>
      <c r="EI90" s="445">
        <f t="shared" si="681"/>
        <v>-5484</v>
      </c>
      <c r="EJ90" s="446">
        <f>EH90-EG90</f>
        <v>-2740</v>
      </c>
      <c r="EK90" s="137"/>
      <c r="EL90" s="351"/>
    </row>
    <row r="91" spans="1:145" s="352" customFormat="1" ht="20.100000000000001" customHeight="1">
      <c r="A91" s="330"/>
      <c r="B91" s="389" t="s">
        <v>84</v>
      </c>
      <c r="C91" s="447"/>
      <c r="D91" s="794"/>
      <c r="E91" s="795"/>
      <c r="F91" s="337">
        <f>F93/F90</f>
        <v>164.64019448946516</v>
      </c>
      <c r="G91" s="404">
        <f>G93/G90</f>
        <v>156.0702524698134</v>
      </c>
      <c r="H91" s="771">
        <f>H93/H90</f>
        <v>156.0702524698134</v>
      </c>
      <c r="I91" s="406">
        <f>H91-G91</f>
        <v>0</v>
      </c>
      <c r="J91" s="337">
        <f>J93/J90</f>
        <v>164.64019448946516</v>
      </c>
      <c r="K91" s="404">
        <f>K93/K90</f>
        <v>180.85862068965517</v>
      </c>
      <c r="L91" s="771">
        <f>L93/L90</f>
        <v>180.85862068965517</v>
      </c>
      <c r="M91" s="406">
        <f>L91-K91</f>
        <v>0</v>
      </c>
      <c r="N91" s="337">
        <f>N93/N90</f>
        <v>164.64019448946516</v>
      </c>
      <c r="O91" s="404">
        <f>O93/O90</f>
        <v>152.6</v>
      </c>
      <c r="P91" s="771">
        <f>P93/P90</f>
        <v>152.6</v>
      </c>
      <c r="Q91" s="406">
        <f>P91-O91</f>
        <v>0</v>
      </c>
      <c r="R91" s="408">
        <f>R93/R90</f>
        <v>164.64019448946516</v>
      </c>
      <c r="S91" s="409">
        <f>S93/S90</f>
        <v>146.49222222222221</v>
      </c>
      <c r="T91" s="410">
        <f>T93/T90</f>
        <v>162.06653019447288</v>
      </c>
      <c r="U91" s="399">
        <f>U93/U90</f>
        <v>162.06653019447288</v>
      </c>
      <c r="V91" s="399">
        <f t="shared" si="640"/>
        <v>-2.5736642949922839</v>
      </c>
      <c r="W91" s="399">
        <f t="shared" si="587"/>
        <v>15.574307972250665</v>
      </c>
      <c r="X91" s="399">
        <f t="shared" si="641"/>
        <v>0</v>
      </c>
      <c r="Y91" s="337">
        <f>Y93/Y90</f>
        <v>150.55466666666666</v>
      </c>
      <c r="Z91" s="771">
        <f>Z93/Z90</f>
        <v>158.52241918665277</v>
      </c>
      <c r="AA91" s="771">
        <f>AA93/AA90</f>
        <v>158.52241918665277</v>
      </c>
      <c r="AB91" s="406">
        <f t="shared" si="642"/>
        <v>0</v>
      </c>
      <c r="AC91" s="337">
        <f>AC93/AC90</f>
        <v>150.55466666666666</v>
      </c>
      <c r="AD91" s="404">
        <f>AD93/AD90</f>
        <v>158.43929440389294</v>
      </c>
      <c r="AE91" s="771">
        <f>AE93/AE90</f>
        <v>158.43929440389294</v>
      </c>
      <c r="AF91" s="406">
        <f>AE91-AD91</f>
        <v>0</v>
      </c>
      <c r="AG91" s="337">
        <f>AG93/AG90</f>
        <v>150.55466666666666</v>
      </c>
      <c r="AH91" s="404">
        <f>AH93/AH90</f>
        <v>150</v>
      </c>
      <c r="AI91" s="405">
        <f>AI93/AI90</f>
        <v>121.92227615624999</v>
      </c>
      <c r="AJ91" s="406">
        <f t="shared" si="605"/>
        <v>-28.077723843750007</v>
      </c>
      <c r="AK91" s="411">
        <f>AK93/AK90</f>
        <v>150.55466666666666</v>
      </c>
      <c r="AL91" s="409">
        <f>AL93/AL90</f>
        <v>146.49222222222221</v>
      </c>
      <c r="AM91" s="410">
        <f>AM93/AM90</f>
        <v>155.63599403207758</v>
      </c>
      <c r="AN91" s="399">
        <f>AN93/AN90</f>
        <v>143.19523472067951</v>
      </c>
      <c r="AO91" s="399">
        <f t="shared" si="606"/>
        <v>-7.3594319459871542</v>
      </c>
      <c r="AP91" s="399">
        <f t="shared" si="590"/>
        <v>-3.2969875015427021</v>
      </c>
      <c r="AQ91" s="399">
        <f>AN91-AM91</f>
        <v>-12.440759311398068</v>
      </c>
      <c r="AR91" s="411">
        <f>AR93/AR90</f>
        <v>156.91221653255303</v>
      </c>
      <c r="AS91" s="412">
        <f>AS93/AS90</f>
        <v>146.49222222222221</v>
      </c>
      <c r="AT91" s="413">
        <f>AT93/AT90</f>
        <v>158.9944939415538</v>
      </c>
      <c r="AU91" s="403">
        <f>AU93/AU90</f>
        <v>152.42617047396527</v>
      </c>
      <c r="AV91" s="403">
        <f t="shared" si="607"/>
        <v>-4.4860460585877604</v>
      </c>
      <c r="AW91" s="399">
        <f t="shared" si="591"/>
        <v>5.9339482517430611</v>
      </c>
      <c r="AX91" s="403">
        <f>AU91-AT91</f>
        <v>-6.5683234675885274</v>
      </c>
      <c r="AY91" s="350"/>
      <c r="AZ91" s="351"/>
      <c r="BA91" s="351"/>
      <c r="BF91" s="337">
        <f>BF93/BF90</f>
        <v>160.03833515881709</v>
      </c>
      <c r="BG91" s="404">
        <f>BG93/BG90</f>
        <v>159.57446808510639</v>
      </c>
      <c r="BH91" s="407" t="e">
        <f>BH93/BH90</f>
        <v>#DIV/0!</v>
      </c>
      <c r="BI91" s="406" t="e">
        <f>BH91-BG91</f>
        <v>#DIV/0!</v>
      </c>
      <c r="BJ91" s="337">
        <f>BJ93/BJ90</f>
        <v>160.03833515881709</v>
      </c>
      <c r="BK91" s="404">
        <f>BK93/BK90</f>
        <v>160.91954022988506</v>
      </c>
      <c r="BL91" s="407" t="e">
        <f>BL93/BL90</f>
        <v>#DIV/0!</v>
      </c>
      <c r="BM91" s="406" t="e">
        <f>BL91-BK91</f>
        <v>#DIV/0!</v>
      </c>
      <c r="BN91" s="337">
        <f>BN93/BN90</f>
        <v>160.03833515881709</v>
      </c>
      <c r="BO91" s="404">
        <f>BO93/BO90</f>
        <v>159.67741935483872</v>
      </c>
      <c r="BP91" s="407" t="e">
        <f>BP93/BP90</f>
        <v>#DIV/0!</v>
      </c>
      <c r="BQ91" s="448" t="e">
        <f>BP91-BO91</f>
        <v>#DIV/0!</v>
      </c>
      <c r="BR91" s="411">
        <f>BR93/BR90</f>
        <v>160.03833515881709</v>
      </c>
      <c r="BS91" s="410">
        <f>BS93/BS90</f>
        <v>160.03649635036496</v>
      </c>
      <c r="BT91" s="399" t="e">
        <f>BT93/BT90</f>
        <v>#DIV/0!</v>
      </c>
      <c r="BU91" s="399" t="e">
        <f t="shared" si="612"/>
        <v>#DIV/0!</v>
      </c>
      <c r="BV91" s="399" t="e">
        <f t="shared" si="613"/>
        <v>#DIV/0!</v>
      </c>
      <c r="BW91" s="337">
        <f>BW93/BW90</f>
        <v>159.91803278688525</v>
      </c>
      <c r="BX91" s="404" t="e">
        <f>BX93/BX90</f>
        <v>#DIV/0!</v>
      </c>
      <c r="BY91" s="407" t="e">
        <f>BY93/BY90</f>
        <v>#DIV/0!</v>
      </c>
      <c r="BZ91" s="448" t="e">
        <f t="shared" si="646"/>
        <v>#DIV/0!</v>
      </c>
      <c r="CA91" s="337">
        <f>CA93/CA90</f>
        <v>159.91803278688525</v>
      </c>
      <c r="CB91" s="404" t="e">
        <f>CB93/CB90</f>
        <v>#DIV/0!</v>
      </c>
      <c r="CC91" s="407" t="e">
        <f>CC93/CC90</f>
        <v>#DIV/0!</v>
      </c>
      <c r="CD91" s="406" t="e">
        <f>CC91-CB91</f>
        <v>#DIV/0!</v>
      </c>
      <c r="CE91" s="337">
        <f>CE93/CE90</f>
        <v>159.91803278688525</v>
      </c>
      <c r="CF91" s="404" t="e">
        <f>CF93/CF90</f>
        <v>#DIV/0!</v>
      </c>
      <c r="CG91" s="407" t="e">
        <f>CG93/CG90</f>
        <v>#DIV/0!</v>
      </c>
      <c r="CH91" s="406" t="e">
        <f t="shared" si="616"/>
        <v>#DIV/0!</v>
      </c>
      <c r="CI91" s="411">
        <f>CI93/CI90</f>
        <v>159.91803278688525</v>
      </c>
      <c r="CJ91" s="410" t="e">
        <f>CJ93/CJ90</f>
        <v>#DIV/0!</v>
      </c>
      <c r="CK91" s="399" t="e">
        <f>CK93/CK90</f>
        <v>#DIV/0!</v>
      </c>
      <c r="CL91" s="399" t="e">
        <f t="shared" si="618"/>
        <v>#DIV/0!</v>
      </c>
      <c r="CM91" s="399" t="e">
        <f>CK91-CJ91</f>
        <v>#DIV/0!</v>
      </c>
      <c r="CN91" s="411">
        <f>CN93/CN90</f>
        <v>159.97811816192561</v>
      </c>
      <c r="CO91" s="413">
        <f>CO93/CO90</f>
        <v>160.03649635036496</v>
      </c>
      <c r="CP91" s="403" t="e">
        <f>CP93/CP90</f>
        <v>#DIV/0!</v>
      </c>
      <c r="CQ91" s="403" t="e">
        <f t="shared" si="619"/>
        <v>#DIV/0!</v>
      </c>
      <c r="CR91" s="403" t="e">
        <f>CP91-CO91</f>
        <v>#DIV/0!</v>
      </c>
      <c r="CS91" s="137"/>
      <c r="CT91" s="351"/>
      <c r="CX91" s="963">
        <f>CX93/CX90</f>
        <v>160.03833515881709</v>
      </c>
      <c r="CY91" s="964">
        <f>CY93/CY90</f>
        <v>159.57446808510639</v>
      </c>
      <c r="CZ91" s="407" t="e">
        <f>CZ93/CZ90</f>
        <v>#DIV/0!</v>
      </c>
      <c r="DA91" s="965" t="e">
        <f>CZ91-CY91</f>
        <v>#DIV/0!</v>
      </c>
      <c r="DB91" s="337">
        <f>DB93/DB90</f>
        <v>160.03833515881709</v>
      </c>
      <c r="DC91" s="404">
        <f>DC93/DC90</f>
        <v>160.91954022988506</v>
      </c>
      <c r="DD91" s="407" t="e">
        <f>DD93/DD90</f>
        <v>#DIV/0!</v>
      </c>
      <c r="DE91" s="406" t="e">
        <f>DD91-DC91</f>
        <v>#DIV/0!</v>
      </c>
      <c r="DF91" s="337">
        <f>DF93/DF90</f>
        <v>160.03833515881709</v>
      </c>
      <c r="DG91" s="404">
        <f>DG93/DG90</f>
        <v>159.67741935483872</v>
      </c>
      <c r="DH91" s="407" t="e">
        <f>DH93/DH90</f>
        <v>#DIV/0!</v>
      </c>
      <c r="DI91" s="448" t="e">
        <f>DH91-DG91</f>
        <v>#DIV/0!</v>
      </c>
      <c r="DJ91" s="411">
        <f>DJ93/DJ90</f>
        <v>160.03833515881709</v>
      </c>
      <c r="DK91" s="410">
        <f>DK93/DK90</f>
        <v>160.03649635036496</v>
      </c>
      <c r="DL91" s="399" t="e">
        <f>DL93/DL90</f>
        <v>#DIV/0!</v>
      </c>
      <c r="DM91" s="399" t="e">
        <f t="shared" si="672"/>
        <v>#DIV/0!</v>
      </c>
      <c r="DN91" s="399" t="e">
        <f t="shared" si="673"/>
        <v>#DIV/0!</v>
      </c>
      <c r="DO91" s="337">
        <f>DO93/DO90</f>
        <v>159.91803278688525</v>
      </c>
      <c r="DP91" s="404" t="e">
        <f>DP93/DP90</f>
        <v>#DIV/0!</v>
      </c>
      <c r="DQ91" s="407" t="e">
        <f>DQ93/DQ90</f>
        <v>#DIV/0!</v>
      </c>
      <c r="DR91" s="448" t="e">
        <f t="shared" si="674"/>
        <v>#DIV/0!</v>
      </c>
      <c r="DS91" s="337">
        <f>DS93/DS90</f>
        <v>159.91803278688525</v>
      </c>
      <c r="DT91" s="404" t="e">
        <f>DT93/DT90</f>
        <v>#DIV/0!</v>
      </c>
      <c r="DU91" s="407" t="e">
        <f>DU93/DU90</f>
        <v>#DIV/0!</v>
      </c>
      <c r="DV91" s="406" t="e">
        <f>DU91-DT91</f>
        <v>#DIV/0!</v>
      </c>
      <c r="DW91" s="337">
        <f>DW93/DW90</f>
        <v>159.91803278688525</v>
      </c>
      <c r="DX91" s="404" t="e">
        <f>DX93/DX90</f>
        <v>#DIV/0!</v>
      </c>
      <c r="DY91" s="407" t="e">
        <f>DY93/DY90</f>
        <v>#DIV/0!</v>
      </c>
      <c r="DZ91" s="406" t="e">
        <f t="shared" si="676"/>
        <v>#DIV/0!</v>
      </c>
      <c r="EA91" s="411">
        <f>EA93/EA90</f>
        <v>159.91803278688525</v>
      </c>
      <c r="EB91" s="410" t="e">
        <f>EB93/EB90</f>
        <v>#DIV/0!</v>
      </c>
      <c r="EC91" s="399" t="e">
        <f>EC93/EC90</f>
        <v>#DIV/0!</v>
      </c>
      <c r="ED91" s="399" t="e">
        <f t="shared" si="680"/>
        <v>#DIV/0!</v>
      </c>
      <c r="EE91" s="399" t="e">
        <f>EC91-EB91</f>
        <v>#DIV/0!</v>
      </c>
      <c r="EF91" s="411">
        <f>EF93/EF90</f>
        <v>159.97811816192561</v>
      </c>
      <c r="EG91" s="413">
        <f>EG93/EG90</f>
        <v>160.03649635036496</v>
      </c>
      <c r="EH91" s="403" t="e">
        <f>EH93/EH90</f>
        <v>#DIV/0!</v>
      </c>
      <c r="EI91" s="403" t="e">
        <f t="shared" si="681"/>
        <v>#DIV/0!</v>
      </c>
      <c r="EJ91" s="403" t="e">
        <f>EH91-EG91</f>
        <v>#DIV/0!</v>
      </c>
      <c r="EK91" s="137"/>
      <c r="EL91" s="351"/>
    </row>
    <row r="92" spans="1:145" ht="20.100000000000001" customHeight="1">
      <c r="A92" s="125"/>
      <c r="B92" s="125" t="s">
        <v>5</v>
      </c>
      <c r="C92" s="190"/>
      <c r="D92" s="190"/>
      <c r="E92" s="196"/>
      <c r="F92" s="375"/>
      <c r="G92" s="376"/>
      <c r="H92" s="768"/>
      <c r="I92" s="378">
        <f>H93/G93</f>
        <v>1</v>
      </c>
      <c r="J92" s="375"/>
      <c r="K92" s="376"/>
      <c r="L92" s="768"/>
      <c r="M92" s="378">
        <f>L93/K93</f>
        <v>1</v>
      </c>
      <c r="N92" s="375"/>
      <c r="O92" s="376"/>
      <c r="P92" s="768"/>
      <c r="Q92" s="378">
        <f>P93/O93</f>
        <v>1</v>
      </c>
      <c r="R92" s="380"/>
      <c r="S92" s="381"/>
      <c r="T92" s="382"/>
      <c r="U92" s="100"/>
      <c r="V92" s="340">
        <f>U93/R93</f>
        <v>1.5587155331108551</v>
      </c>
      <c r="W92" s="161">
        <f>U93/S93</f>
        <v>1.2009663008274993</v>
      </c>
      <c r="X92" s="80">
        <f>U93/T93</f>
        <v>1</v>
      </c>
      <c r="Y92" s="375"/>
      <c r="Z92" s="768"/>
      <c r="AA92" s="768"/>
      <c r="AB92" s="378">
        <f>AA93/Z93</f>
        <v>1</v>
      </c>
      <c r="AC92" s="375"/>
      <c r="AD92" s="376"/>
      <c r="AE92" s="768"/>
      <c r="AF92" s="383">
        <f>AE93/AD93</f>
        <v>1</v>
      </c>
      <c r="AG92" s="375"/>
      <c r="AH92" s="376"/>
      <c r="AI92" s="377"/>
      <c r="AJ92" s="383">
        <f>AI93/AH93</f>
        <v>1.1560038035555555</v>
      </c>
      <c r="AK92" s="287"/>
      <c r="AL92" s="381"/>
      <c r="AM92" s="382"/>
      <c r="AN92" s="100"/>
      <c r="AO92" s="344">
        <f>AN93/AK93</f>
        <v>1.2939430298629067</v>
      </c>
      <c r="AP92" s="161">
        <f>AN93/AL93</f>
        <v>1.1081883085184649</v>
      </c>
      <c r="AQ92" s="256">
        <f>AN93/AM93</f>
        <v>1.0504733461934175</v>
      </c>
      <c r="AR92" s="204"/>
      <c r="AS92" s="384"/>
      <c r="AT92" s="209"/>
      <c r="AU92" s="162"/>
      <c r="AV92" s="94">
        <f>AU93/AR93</f>
        <v>1.4193346876209212</v>
      </c>
      <c r="AW92" s="161">
        <f>AU93/AS93</f>
        <v>1.1545773046729821</v>
      </c>
      <c r="AX92" s="385">
        <f>AU93/AT93</f>
        <v>1.0236031088100321</v>
      </c>
      <c r="AY92" s="137"/>
      <c r="AZ92" s="138"/>
      <c r="BA92" s="5"/>
      <c r="BF92" s="375"/>
      <c r="BG92" s="376"/>
      <c r="BH92" s="379"/>
      <c r="BI92" s="378">
        <f>BH93/BG93</f>
        <v>0</v>
      </c>
      <c r="BJ92" s="375"/>
      <c r="BK92" s="376"/>
      <c r="BL92" s="379"/>
      <c r="BM92" s="378">
        <f>BL93/BK93</f>
        <v>0</v>
      </c>
      <c r="BN92" s="375"/>
      <c r="BO92" s="376"/>
      <c r="BP92" s="379"/>
      <c r="BQ92" s="378">
        <f>BP93/BO93</f>
        <v>0</v>
      </c>
      <c r="BR92" s="287"/>
      <c r="BS92" s="382"/>
      <c r="BT92" s="100"/>
      <c r="BU92" s="340">
        <f>BT93/BR93</f>
        <v>0</v>
      </c>
      <c r="BV92" s="80">
        <f>BT93/BS93</f>
        <v>0</v>
      </c>
      <c r="BW92" s="375"/>
      <c r="BX92" s="376"/>
      <c r="BY92" s="379"/>
      <c r="BZ92" s="378" t="e">
        <f>BY93/BX93</f>
        <v>#DIV/0!</v>
      </c>
      <c r="CA92" s="375"/>
      <c r="CB92" s="376"/>
      <c r="CC92" s="379"/>
      <c r="CD92" s="383" t="e">
        <f>CC93/CB93</f>
        <v>#DIV/0!</v>
      </c>
      <c r="CE92" s="375"/>
      <c r="CF92" s="376"/>
      <c r="CG92" s="379"/>
      <c r="CH92" s="383" t="e">
        <f>CG93/CF93</f>
        <v>#DIV/0!</v>
      </c>
      <c r="CI92" s="287"/>
      <c r="CJ92" s="382"/>
      <c r="CK92" s="100"/>
      <c r="CL92" s="344">
        <f>CK93/CI93</f>
        <v>0</v>
      </c>
      <c r="CM92" s="256" t="e">
        <f>CK93/CJ93</f>
        <v>#DIV/0!</v>
      </c>
      <c r="CN92" s="204"/>
      <c r="CO92" s="209"/>
      <c r="CP92" s="162"/>
      <c r="CQ92" s="94">
        <f>CP93/CN93</f>
        <v>0</v>
      </c>
      <c r="CR92" s="385">
        <f>CP93/CO93</f>
        <v>0</v>
      </c>
      <c r="CS92" s="137"/>
      <c r="CT92" s="5"/>
      <c r="CX92" s="957"/>
      <c r="CY92" s="958"/>
      <c r="CZ92" s="379"/>
      <c r="DA92" s="959">
        <f>CZ93/CY93</f>
        <v>0</v>
      </c>
      <c r="DB92" s="375"/>
      <c r="DC92" s="376"/>
      <c r="DD92" s="379"/>
      <c r="DE92" s="378">
        <f>DD93/DC93</f>
        <v>0</v>
      </c>
      <c r="DF92" s="375"/>
      <c r="DG92" s="376"/>
      <c r="DH92" s="379"/>
      <c r="DI92" s="378">
        <f>DH93/DG93</f>
        <v>0</v>
      </c>
      <c r="DJ92" s="287"/>
      <c r="DK92" s="382"/>
      <c r="DL92" s="100"/>
      <c r="DM92" s="340">
        <f>DL93/DJ93</f>
        <v>0</v>
      </c>
      <c r="DN92" s="80">
        <f>DL93/DK93</f>
        <v>0</v>
      </c>
      <c r="DO92" s="375"/>
      <c r="DP92" s="376"/>
      <c r="DQ92" s="379"/>
      <c r="DR92" s="378" t="e">
        <f>DQ93/DP93</f>
        <v>#DIV/0!</v>
      </c>
      <c r="DS92" s="375"/>
      <c r="DT92" s="376"/>
      <c r="DU92" s="379"/>
      <c r="DV92" s="383" t="e">
        <f>DU93/DT93</f>
        <v>#DIV/0!</v>
      </c>
      <c r="DW92" s="375"/>
      <c r="DX92" s="376"/>
      <c r="DY92" s="379"/>
      <c r="DZ92" s="383" t="e">
        <f>DY93/DX93</f>
        <v>#DIV/0!</v>
      </c>
      <c r="EA92" s="287"/>
      <c r="EB92" s="382"/>
      <c r="EC92" s="100"/>
      <c r="ED92" s="344">
        <f>EC93/EA93</f>
        <v>0</v>
      </c>
      <c r="EE92" s="256" t="e">
        <f>EC93/EB93</f>
        <v>#DIV/0!</v>
      </c>
      <c r="EF92" s="204"/>
      <c r="EG92" s="209"/>
      <c r="EH92" s="162"/>
      <c r="EI92" s="94">
        <f>EH93/EF93</f>
        <v>0</v>
      </c>
      <c r="EJ92" s="385">
        <f>EH93/EG93</f>
        <v>0</v>
      </c>
      <c r="EK92" s="137"/>
      <c r="EL92" s="5"/>
    </row>
    <row r="93" spans="1:145" s="261" customFormat="1" ht="20.100000000000001" customHeight="1">
      <c r="A93" s="184"/>
      <c r="B93" s="104" t="s">
        <v>14</v>
      </c>
      <c r="C93" s="105"/>
      <c r="D93" s="355"/>
      <c r="E93" s="185"/>
      <c r="F93" s="356">
        <f>F84+F87+F89</f>
        <v>101583</v>
      </c>
      <c r="G93" s="449">
        <f>G84+G87+G89</f>
        <v>142180</v>
      </c>
      <c r="H93" s="766">
        <f>H84+H87+H89</f>
        <v>142180</v>
      </c>
      <c r="I93" s="359">
        <f>H93-G93</f>
        <v>0</v>
      </c>
      <c r="J93" s="356">
        <f>J84+J87+J89</f>
        <v>101583</v>
      </c>
      <c r="K93" s="449">
        <f>K84+K87+K89</f>
        <v>157347</v>
      </c>
      <c r="L93" s="766">
        <f>L84+L87+L89</f>
        <v>157347</v>
      </c>
      <c r="M93" s="359">
        <f>L93-K93</f>
        <v>0</v>
      </c>
      <c r="N93" s="356">
        <f>N84+N87+N89</f>
        <v>101583</v>
      </c>
      <c r="O93" s="449">
        <f>O84+O87+O89</f>
        <v>175490</v>
      </c>
      <c r="P93" s="766">
        <f>P84+P87+P89</f>
        <v>175490</v>
      </c>
      <c r="Q93" s="359">
        <f>P93-O93</f>
        <v>0</v>
      </c>
      <c r="R93" s="361">
        <f>F93+J93+N93</f>
        <v>304749</v>
      </c>
      <c r="S93" s="362">
        <f>S84+S87+S89</f>
        <v>395529</v>
      </c>
      <c r="T93" s="112">
        <f>H93+K93+O93</f>
        <v>475017</v>
      </c>
      <c r="U93" s="114">
        <f t="shared" ref="U93:U95" si="682">H93+L93+P93</f>
        <v>475017</v>
      </c>
      <c r="V93" s="110">
        <f>U93-R93</f>
        <v>170268</v>
      </c>
      <c r="W93" s="108">
        <f t="shared" si="587"/>
        <v>79488</v>
      </c>
      <c r="X93" s="117">
        <f>U93-T93</f>
        <v>0</v>
      </c>
      <c r="Y93" s="356">
        <f>Y84+Y87+Y89</f>
        <v>112916</v>
      </c>
      <c r="Z93" s="766">
        <f>Z84+Z87+Z89</f>
        <v>152023</v>
      </c>
      <c r="AA93" s="766">
        <f>AA84+AA87+AA89</f>
        <v>152023</v>
      </c>
      <c r="AB93" s="359">
        <f t="shared" ref="AB93:AB100" si="683">AA93-Z93</f>
        <v>0</v>
      </c>
      <c r="AC93" s="356">
        <f>AC84+AC87+AC89</f>
        <v>112916</v>
      </c>
      <c r="AD93" s="449">
        <f>AD84+AD87+AD89</f>
        <v>130237.1</v>
      </c>
      <c r="AE93" s="766">
        <f>AE84+AE87+AE89</f>
        <v>130237.1</v>
      </c>
      <c r="AF93" s="359">
        <f t="shared" ref="AF93:AF98" si="684">AE93-AD93</f>
        <v>0</v>
      </c>
      <c r="AG93" s="356">
        <f>AG84+AG87+AG89</f>
        <v>112916</v>
      </c>
      <c r="AH93" s="449">
        <f>AH84+AH87+AH89</f>
        <v>135000</v>
      </c>
      <c r="AI93" s="358">
        <f>AI84+AI87+AI89</f>
        <v>156060.51347999999</v>
      </c>
      <c r="AJ93" s="359">
        <f>AI93-AH93</f>
        <v>21060.513479999994</v>
      </c>
      <c r="AK93" s="111">
        <f>Y93+AC93+AG93</f>
        <v>338748</v>
      </c>
      <c r="AL93" s="362">
        <f>AL84+AL87+AL89</f>
        <v>395529</v>
      </c>
      <c r="AM93" s="112">
        <f t="shared" ref="AM93:AN95" si="685">Z93+AD93+AH93</f>
        <v>417260.1</v>
      </c>
      <c r="AN93" s="114">
        <f t="shared" si="685"/>
        <v>438320.61347999994</v>
      </c>
      <c r="AO93" s="186">
        <f>AN93-AK93</f>
        <v>99572.613479999942</v>
      </c>
      <c r="AP93" s="108">
        <f t="shared" si="590"/>
        <v>42791.613479999942</v>
      </c>
      <c r="AQ93" s="55">
        <f>AN93-AM93</f>
        <v>21060.513479999965</v>
      </c>
      <c r="AR93" s="130">
        <f>SUM(R93,AK93)</f>
        <v>643497</v>
      </c>
      <c r="AS93" s="132">
        <f>AS84+AS87+AS89</f>
        <v>791058</v>
      </c>
      <c r="AT93" s="140">
        <f>T93+AM93</f>
        <v>892277.1</v>
      </c>
      <c r="AU93" s="120">
        <f>SUM(U93,AN93)</f>
        <v>913337.61347999994</v>
      </c>
      <c r="AV93" s="188">
        <f>AU93-AR93</f>
        <v>269840.61347999994</v>
      </c>
      <c r="AW93" s="108">
        <f t="shared" si="591"/>
        <v>122279.61347999994</v>
      </c>
      <c r="AX93" s="363">
        <f>AU93-AT93</f>
        <v>21060.513479999965</v>
      </c>
      <c r="AY93" s="137">
        <f>AR93/6</f>
        <v>107249.5</v>
      </c>
      <c r="AZ93" s="97">
        <f>AS93/6</f>
        <v>131843</v>
      </c>
      <c r="BA93" s="138">
        <f>AU93/6</f>
        <v>152222.93557999999</v>
      </c>
      <c r="BB93" s="364">
        <f>BA93/AY93</f>
        <v>1.4193346876209212</v>
      </c>
      <c r="BC93" s="6">
        <f>BA93-AY93</f>
        <v>44973.43557999999</v>
      </c>
      <c r="BD93" s="98">
        <f>BA93-AZ93</f>
        <v>20379.93557999999</v>
      </c>
      <c r="BE93" s="6">
        <f>AX93/6</f>
        <v>3510.085579999994</v>
      </c>
      <c r="BF93" s="356">
        <f>BF84+BF87+BF89</f>
        <v>146115</v>
      </c>
      <c r="BG93" s="449">
        <f>BG84+BG87+BG89</f>
        <v>150000</v>
      </c>
      <c r="BH93" s="360">
        <f>BH84+BH87+BH89</f>
        <v>0</v>
      </c>
      <c r="BI93" s="359">
        <f>BH93-BG93</f>
        <v>-150000</v>
      </c>
      <c r="BJ93" s="356">
        <f>BJ84+BJ87+BJ89</f>
        <v>146115</v>
      </c>
      <c r="BK93" s="449">
        <f>BK84+BK87+BK89</f>
        <v>140000</v>
      </c>
      <c r="BL93" s="360">
        <f>BL84+BL87+BL89</f>
        <v>0</v>
      </c>
      <c r="BM93" s="359">
        <f>BL93-BK93</f>
        <v>-140000</v>
      </c>
      <c r="BN93" s="356">
        <f>BN84+BN87+BN89</f>
        <v>146115</v>
      </c>
      <c r="BO93" s="449">
        <f>BO84+BO87+BO89</f>
        <v>148500</v>
      </c>
      <c r="BP93" s="360">
        <f>BP84+BP87+BP89</f>
        <v>0</v>
      </c>
      <c r="BQ93" s="359">
        <f>BP93-BO93</f>
        <v>-148500</v>
      </c>
      <c r="BR93" s="111">
        <f t="shared" ref="BR93:BT95" si="686">BF93+BJ93+BN93</f>
        <v>438345</v>
      </c>
      <c r="BS93" s="112">
        <f t="shared" si="686"/>
        <v>438500</v>
      </c>
      <c r="BT93" s="114">
        <f t="shared" si="686"/>
        <v>0</v>
      </c>
      <c r="BU93" s="110">
        <f>BT93-BR93</f>
        <v>-438345</v>
      </c>
      <c r="BV93" s="117">
        <f>BT93-BS93</f>
        <v>-438500</v>
      </c>
      <c r="BW93" s="356">
        <f>BW84+BW87+BW89</f>
        <v>146325</v>
      </c>
      <c r="BX93" s="449">
        <f>BX84+BX87+BX89</f>
        <v>0</v>
      </c>
      <c r="BY93" s="360">
        <f>BY84+BY87+BY89</f>
        <v>0</v>
      </c>
      <c r="BZ93" s="359">
        <f t="shared" ref="BZ93" si="687">BY93-BX93</f>
        <v>0</v>
      </c>
      <c r="CA93" s="356">
        <f>CA84+CA87+CA89</f>
        <v>146325</v>
      </c>
      <c r="CB93" s="449">
        <f>CB84+CB87+CB89</f>
        <v>0</v>
      </c>
      <c r="CC93" s="360">
        <f>CC84+CC87+CC89</f>
        <v>0</v>
      </c>
      <c r="CD93" s="359">
        <f t="shared" ref="CD93" si="688">CC93-CB93</f>
        <v>0</v>
      </c>
      <c r="CE93" s="356">
        <f>CE84+CE87+CE89</f>
        <v>146325</v>
      </c>
      <c r="CF93" s="449">
        <f>CF84+CF87+CF89</f>
        <v>0</v>
      </c>
      <c r="CG93" s="360">
        <f>CG84+CG87+CG89</f>
        <v>0</v>
      </c>
      <c r="CH93" s="359">
        <f>CG93-CF93</f>
        <v>0</v>
      </c>
      <c r="CI93" s="111">
        <f t="shared" ref="CI93:CK95" si="689">BW93+CA93+CE93</f>
        <v>438975</v>
      </c>
      <c r="CJ93" s="112">
        <f t="shared" si="689"/>
        <v>0</v>
      </c>
      <c r="CK93" s="114">
        <f t="shared" si="689"/>
        <v>0</v>
      </c>
      <c r="CL93" s="186">
        <f>CK93-CI93</f>
        <v>-438975</v>
      </c>
      <c r="CM93" s="55">
        <f>CK93-CJ93</f>
        <v>0</v>
      </c>
      <c r="CN93" s="130">
        <f>SUM(BR93,CI93)</f>
        <v>877320</v>
      </c>
      <c r="CO93" s="140">
        <f>BS93+CJ93</f>
        <v>438500</v>
      </c>
      <c r="CP93" s="120">
        <f>SUM(BT93,CK93)</f>
        <v>0</v>
      </c>
      <c r="CQ93" s="188">
        <f>CP93-CN93</f>
        <v>-877320</v>
      </c>
      <c r="CR93" s="363">
        <f>CP93-CO93</f>
        <v>-438500</v>
      </c>
      <c r="CS93" s="137">
        <f t="shared" si="596"/>
        <v>146220</v>
      </c>
      <c r="CT93" s="138">
        <f>CP93/6</f>
        <v>0</v>
      </c>
      <c r="CU93" s="364">
        <f>CT93/CS93</f>
        <v>0</v>
      </c>
      <c r="CV93" s="6">
        <f>CT93-CS93</f>
        <v>-146220</v>
      </c>
      <c r="CW93" s="6">
        <f>CR93/6</f>
        <v>-73083.333333333328</v>
      </c>
      <c r="CX93" s="951">
        <f>CX84+CX87+CX89</f>
        <v>146115</v>
      </c>
      <c r="CY93" s="974">
        <f>CY84+CY87+CY89</f>
        <v>150000</v>
      </c>
      <c r="CZ93" s="360">
        <f>CZ84+CZ87+CZ89</f>
        <v>0</v>
      </c>
      <c r="DA93" s="953">
        <f>CZ93-CY93</f>
        <v>-150000</v>
      </c>
      <c r="DB93" s="356">
        <f>DB84+DB87+DB89</f>
        <v>146115</v>
      </c>
      <c r="DC93" s="449">
        <f>DC84+DC87+DC89</f>
        <v>140000</v>
      </c>
      <c r="DD93" s="360">
        <f>DD84+DD87+DD89</f>
        <v>0</v>
      </c>
      <c r="DE93" s="359">
        <f>DD93-DC93</f>
        <v>-140000</v>
      </c>
      <c r="DF93" s="356">
        <f>DF84+DF87+DF89</f>
        <v>146115</v>
      </c>
      <c r="DG93" s="449">
        <f>DG84+DG87+DG89</f>
        <v>148500</v>
      </c>
      <c r="DH93" s="360">
        <f>DH84+DH87+DH89</f>
        <v>0</v>
      </c>
      <c r="DI93" s="359">
        <f>DH93-DG93</f>
        <v>-148500</v>
      </c>
      <c r="DJ93" s="111">
        <f t="shared" ref="DJ93:DJ95" si="690">CX93+DB93+DF93</f>
        <v>438345</v>
      </c>
      <c r="DK93" s="112">
        <f t="shared" ref="DK93:DK95" si="691">CY93+DC93+DG93</f>
        <v>438500</v>
      </c>
      <c r="DL93" s="114">
        <f t="shared" ref="DL93:DL95" si="692">CZ93+DD93+DH93</f>
        <v>0</v>
      </c>
      <c r="DM93" s="110">
        <f>DL93-DJ93</f>
        <v>-438345</v>
      </c>
      <c r="DN93" s="117">
        <f>DL93-DK93</f>
        <v>-438500</v>
      </c>
      <c r="DO93" s="356">
        <f>DO84+DO87+DO89</f>
        <v>146325</v>
      </c>
      <c r="DP93" s="449">
        <f>DP84+DP87+DP89</f>
        <v>0</v>
      </c>
      <c r="DQ93" s="360">
        <f>DQ84+DQ87+DQ89</f>
        <v>0</v>
      </c>
      <c r="DR93" s="359">
        <f t="shared" ref="DR93:DR98" si="693">DQ93-DP93</f>
        <v>0</v>
      </c>
      <c r="DS93" s="356">
        <f>DS84+DS87+DS89</f>
        <v>146325</v>
      </c>
      <c r="DT93" s="449">
        <f>DT84+DT87+DT89</f>
        <v>0</v>
      </c>
      <c r="DU93" s="360">
        <f>DU84+DU87+DU89</f>
        <v>0</v>
      </c>
      <c r="DV93" s="359">
        <f t="shared" ref="DV93:DV98" si="694">DU93-DT93</f>
        <v>0</v>
      </c>
      <c r="DW93" s="356">
        <f>DW84+DW87+DW89</f>
        <v>146325</v>
      </c>
      <c r="DX93" s="449">
        <f>DX84+DX87+DX89</f>
        <v>0</v>
      </c>
      <c r="DY93" s="360">
        <f>DY84+DY87+DY89</f>
        <v>0</v>
      </c>
      <c r="DZ93" s="359">
        <f>DY93-DX93</f>
        <v>0</v>
      </c>
      <c r="EA93" s="111">
        <f t="shared" ref="EA93:EA95" si="695">DO93+DS93+DW93</f>
        <v>438975</v>
      </c>
      <c r="EB93" s="112">
        <f t="shared" ref="EB93:EB95" si="696">DP93+DT93+DX93</f>
        <v>0</v>
      </c>
      <c r="EC93" s="114">
        <f t="shared" ref="EC93:EC95" si="697">DQ93+DU93+DY93</f>
        <v>0</v>
      </c>
      <c r="ED93" s="186">
        <f>EC93-EA93</f>
        <v>-438975</v>
      </c>
      <c r="EE93" s="55">
        <f>EC93-EB93</f>
        <v>0</v>
      </c>
      <c r="EF93" s="130">
        <f>SUM(DJ93,EA93)</f>
        <v>877320</v>
      </c>
      <c r="EG93" s="140">
        <f>DK93+EB93</f>
        <v>438500</v>
      </c>
      <c r="EH93" s="120">
        <f>SUM(DL93,EC93)</f>
        <v>0</v>
      </c>
      <c r="EI93" s="188">
        <f>EH93-EF93</f>
        <v>-877320</v>
      </c>
      <c r="EJ93" s="363">
        <f>EH93-EG93</f>
        <v>-438500</v>
      </c>
      <c r="EK93" s="137">
        <f t="shared" ref="EK93:EK98" si="698">EF93/6</f>
        <v>146220</v>
      </c>
      <c r="EL93" s="138">
        <f>EH93/6</f>
        <v>0</v>
      </c>
      <c r="EM93" s="364">
        <f>EL93/EK93</f>
        <v>0</v>
      </c>
      <c r="EN93" s="6">
        <f>EL93-EK93</f>
        <v>-146220</v>
      </c>
      <c r="EO93" s="6">
        <f>EJ93/6</f>
        <v>-73083.333333333328</v>
      </c>
    </row>
    <row r="94" spans="1:145" s="261" customFormat="1" ht="20.100000000000001" hidden="1" customHeight="1">
      <c r="A94" s="184"/>
      <c r="B94" s="450"/>
      <c r="C94" s="451"/>
      <c r="D94" s="843" t="s">
        <v>69</v>
      </c>
      <c r="E94" s="848"/>
      <c r="F94" s="332">
        <v>0</v>
      </c>
      <c r="G94" s="391"/>
      <c r="H94" s="770"/>
      <c r="I94" s="393">
        <f>H94-G94</f>
        <v>0</v>
      </c>
      <c r="J94" s="332"/>
      <c r="K94" s="391"/>
      <c r="L94" s="770"/>
      <c r="M94" s="393">
        <f>L94-K94</f>
        <v>0</v>
      </c>
      <c r="N94" s="332"/>
      <c r="O94" s="391"/>
      <c r="P94" s="770"/>
      <c r="Q94" s="393">
        <f>P94-O94</f>
        <v>0</v>
      </c>
      <c r="R94" s="395">
        <f>F94+J94+N94</f>
        <v>0</v>
      </c>
      <c r="S94" s="396">
        <v>0</v>
      </c>
      <c r="T94" s="452">
        <f>H94+K94+O94</f>
        <v>0</v>
      </c>
      <c r="U94" s="398">
        <f t="shared" si="682"/>
        <v>0</v>
      </c>
      <c r="V94" s="439">
        <f>U94-R94</f>
        <v>0</v>
      </c>
      <c r="W94" s="440">
        <f t="shared" si="587"/>
        <v>0</v>
      </c>
      <c r="X94" s="453">
        <f>U94-T94</f>
        <v>0</v>
      </c>
      <c r="Y94" s="332"/>
      <c r="Z94" s="770"/>
      <c r="AA94" s="770"/>
      <c r="AB94" s="393">
        <f t="shared" si="683"/>
        <v>0</v>
      </c>
      <c r="AC94" s="332"/>
      <c r="AD94" s="391"/>
      <c r="AE94" s="770"/>
      <c r="AF94" s="393">
        <f t="shared" si="684"/>
        <v>0</v>
      </c>
      <c r="AG94" s="332"/>
      <c r="AH94" s="391"/>
      <c r="AI94" s="392"/>
      <c r="AJ94" s="406">
        <f>AI94-AH94</f>
        <v>0</v>
      </c>
      <c r="AK94" s="411">
        <f>Y94+AC94+AG94</f>
        <v>0</v>
      </c>
      <c r="AL94" s="396">
        <v>0</v>
      </c>
      <c r="AM94" s="410">
        <f t="shared" si="685"/>
        <v>0</v>
      </c>
      <c r="AN94" s="399">
        <f t="shared" si="685"/>
        <v>0</v>
      </c>
      <c r="AO94" s="339">
        <f>AN94-AK94</f>
        <v>0</v>
      </c>
      <c r="AP94" s="440">
        <f t="shared" si="590"/>
        <v>0</v>
      </c>
      <c r="AQ94" s="454">
        <f>AN94-AM94</f>
        <v>0</v>
      </c>
      <c r="AR94" s="411">
        <f>SUM(R94,AK94)</f>
        <v>0</v>
      </c>
      <c r="AS94" s="438">
        <f>AL94+S94</f>
        <v>0</v>
      </c>
      <c r="AT94" s="402">
        <f>T94+AM94</f>
        <v>0</v>
      </c>
      <c r="AU94" s="455">
        <f>SUM(U94,AN94)</f>
        <v>0</v>
      </c>
      <c r="AV94" s="456">
        <f>AU94-AR94</f>
        <v>0</v>
      </c>
      <c r="AW94" s="440">
        <f t="shared" si="591"/>
        <v>0</v>
      </c>
      <c r="AX94" s="446">
        <f>AU94-AT94</f>
        <v>0</v>
      </c>
      <c r="AY94" s="137"/>
      <c r="AZ94" s="138"/>
      <c r="BA94" s="138"/>
      <c r="BF94" s="332"/>
      <c r="BG94" s="391"/>
      <c r="BH94" s="394"/>
      <c r="BI94" s="393">
        <f>BH94-BG94</f>
        <v>0</v>
      </c>
      <c r="BJ94" s="332"/>
      <c r="BK94" s="391"/>
      <c r="BL94" s="394"/>
      <c r="BM94" s="393">
        <f>BL94-BK94</f>
        <v>0</v>
      </c>
      <c r="BN94" s="332"/>
      <c r="BO94" s="391"/>
      <c r="BP94" s="394"/>
      <c r="BQ94" s="393">
        <f>BP94-BO94</f>
        <v>0</v>
      </c>
      <c r="BR94" s="400">
        <f t="shared" si="686"/>
        <v>0</v>
      </c>
      <c r="BS94" s="442">
        <f t="shared" si="686"/>
        <v>0</v>
      </c>
      <c r="BT94" s="398">
        <f t="shared" si="686"/>
        <v>0</v>
      </c>
      <c r="BU94" s="439">
        <f>BT94-BR94</f>
        <v>0</v>
      </c>
      <c r="BV94" s="453">
        <f>BT94-BS94</f>
        <v>0</v>
      </c>
      <c r="BW94" s="332"/>
      <c r="BX94" s="391"/>
      <c r="BY94" s="394"/>
      <c r="BZ94" s="393">
        <f t="shared" ref="BZ94:BZ98" si="699">BY94-BX94</f>
        <v>0</v>
      </c>
      <c r="CA94" s="332"/>
      <c r="CB94" s="391"/>
      <c r="CC94" s="394"/>
      <c r="CD94" s="393">
        <f t="shared" ref="CD94:CD98" si="700">CC94-CB94</f>
        <v>0</v>
      </c>
      <c r="CE94" s="332"/>
      <c r="CF94" s="391"/>
      <c r="CG94" s="394"/>
      <c r="CH94" s="406">
        <f>CG94-CF94</f>
        <v>0</v>
      </c>
      <c r="CI94" s="411">
        <f t="shared" si="689"/>
        <v>0</v>
      </c>
      <c r="CJ94" s="410">
        <f t="shared" si="689"/>
        <v>0</v>
      </c>
      <c r="CK94" s="399">
        <f t="shared" si="689"/>
        <v>0</v>
      </c>
      <c r="CL94" s="339">
        <f>CK94-CI94</f>
        <v>0</v>
      </c>
      <c r="CM94" s="454">
        <f>CK94-CJ94</f>
        <v>0</v>
      </c>
      <c r="CN94" s="411">
        <f>SUM(BR94,CI94)</f>
        <v>0</v>
      </c>
      <c r="CO94" s="402">
        <f>BS94+CJ94</f>
        <v>0</v>
      </c>
      <c r="CP94" s="455">
        <f>SUM(BT94,CK94)</f>
        <v>0</v>
      </c>
      <c r="CQ94" s="456">
        <f>CP94-CN94</f>
        <v>0</v>
      </c>
      <c r="CR94" s="446">
        <f>CP94-CO94</f>
        <v>0</v>
      </c>
      <c r="CS94" s="137">
        <f t="shared" si="596"/>
        <v>0</v>
      </c>
      <c r="CT94" s="138"/>
      <c r="CX94" s="948"/>
      <c r="CY94" s="961"/>
      <c r="CZ94" s="394"/>
      <c r="DA94" s="962">
        <f>CZ94-CY94</f>
        <v>0</v>
      </c>
      <c r="DB94" s="332"/>
      <c r="DC94" s="391"/>
      <c r="DD94" s="394"/>
      <c r="DE94" s="393">
        <f>DD94-DC94</f>
        <v>0</v>
      </c>
      <c r="DF94" s="332"/>
      <c r="DG94" s="391"/>
      <c r="DH94" s="394"/>
      <c r="DI94" s="393">
        <f>DH94-DG94</f>
        <v>0</v>
      </c>
      <c r="DJ94" s="400">
        <f t="shared" si="690"/>
        <v>0</v>
      </c>
      <c r="DK94" s="442">
        <f t="shared" si="691"/>
        <v>0</v>
      </c>
      <c r="DL94" s="398">
        <f t="shared" si="692"/>
        <v>0</v>
      </c>
      <c r="DM94" s="439">
        <f>DL94-DJ94</f>
        <v>0</v>
      </c>
      <c r="DN94" s="453">
        <f>DL94-DK94</f>
        <v>0</v>
      </c>
      <c r="DO94" s="332"/>
      <c r="DP94" s="391"/>
      <c r="DQ94" s="394"/>
      <c r="DR94" s="393">
        <f t="shared" si="693"/>
        <v>0</v>
      </c>
      <c r="DS94" s="332"/>
      <c r="DT94" s="391"/>
      <c r="DU94" s="394"/>
      <c r="DV94" s="393">
        <f t="shared" si="694"/>
        <v>0</v>
      </c>
      <c r="DW94" s="332"/>
      <c r="DX94" s="391"/>
      <c r="DY94" s="394"/>
      <c r="DZ94" s="406">
        <f>DY94-DX94</f>
        <v>0</v>
      </c>
      <c r="EA94" s="411">
        <f t="shared" si="695"/>
        <v>0</v>
      </c>
      <c r="EB94" s="410">
        <f t="shared" si="696"/>
        <v>0</v>
      </c>
      <c r="EC94" s="399">
        <f t="shared" si="697"/>
        <v>0</v>
      </c>
      <c r="ED94" s="339">
        <f>EC94-EA94</f>
        <v>0</v>
      </c>
      <c r="EE94" s="454">
        <f>EC94-EB94</f>
        <v>0</v>
      </c>
      <c r="EF94" s="411">
        <f>SUM(DJ94,EA94)</f>
        <v>0</v>
      </c>
      <c r="EG94" s="402">
        <f>DK94+EB94</f>
        <v>0</v>
      </c>
      <c r="EH94" s="455">
        <f>SUM(DL94,EC94)</f>
        <v>0</v>
      </c>
      <c r="EI94" s="456">
        <f>EH94-EF94</f>
        <v>0</v>
      </c>
      <c r="EJ94" s="446">
        <f>EH94-EG94</f>
        <v>0</v>
      </c>
      <c r="EK94" s="137">
        <f t="shared" si="698"/>
        <v>0</v>
      </c>
      <c r="EL94" s="138"/>
    </row>
    <row r="95" spans="1:145" s="261" customFormat="1" ht="20.100000000000001" hidden="1" customHeight="1">
      <c r="A95" s="184"/>
      <c r="B95" s="184"/>
      <c r="C95" s="165"/>
      <c r="D95" s="844" t="s">
        <v>70</v>
      </c>
      <c r="E95" s="837"/>
      <c r="F95" s="264"/>
      <c r="G95" s="415"/>
      <c r="H95" s="772"/>
      <c r="I95" s="458">
        <f>H95-G95</f>
        <v>0</v>
      </c>
      <c r="J95" s="264"/>
      <c r="K95" s="415"/>
      <c r="L95" s="772"/>
      <c r="M95" s="458">
        <f>L95-K95</f>
        <v>0</v>
      </c>
      <c r="N95" s="264"/>
      <c r="O95" s="415"/>
      <c r="P95" s="772"/>
      <c r="Q95" s="458">
        <f>P95-O95</f>
        <v>0</v>
      </c>
      <c r="R95" s="420">
        <f>F95+J95+N95</f>
        <v>0</v>
      </c>
      <c r="S95" s="421">
        <v>0</v>
      </c>
      <c r="T95" s="134">
        <f>H95+K95+O95</f>
        <v>0</v>
      </c>
      <c r="U95" s="133">
        <f t="shared" si="682"/>
        <v>0</v>
      </c>
      <c r="V95" s="129">
        <f>U95-R95</f>
        <v>0</v>
      </c>
      <c r="W95" s="128">
        <f t="shared" si="587"/>
        <v>0</v>
      </c>
      <c r="X95" s="48">
        <f>U95-T95</f>
        <v>0</v>
      </c>
      <c r="Y95" s="264"/>
      <c r="Z95" s="772"/>
      <c r="AA95" s="772"/>
      <c r="AB95" s="458">
        <f t="shared" si="683"/>
        <v>0</v>
      </c>
      <c r="AC95" s="264"/>
      <c r="AD95" s="415"/>
      <c r="AE95" s="772"/>
      <c r="AF95" s="458">
        <f t="shared" si="684"/>
        <v>0</v>
      </c>
      <c r="AG95" s="264"/>
      <c r="AH95" s="415"/>
      <c r="AI95" s="416"/>
      <c r="AJ95" s="419">
        <f>AI95-AH95</f>
        <v>0</v>
      </c>
      <c r="AK95" s="130">
        <f>Y95+AC95+AG95</f>
        <v>0</v>
      </c>
      <c r="AL95" s="421">
        <v>0</v>
      </c>
      <c r="AM95" s="131">
        <f t="shared" si="685"/>
        <v>0</v>
      </c>
      <c r="AN95" s="133">
        <f t="shared" si="685"/>
        <v>0</v>
      </c>
      <c r="AO95" s="134">
        <f>AN95-AK95</f>
        <v>0</v>
      </c>
      <c r="AP95" s="128">
        <f t="shared" si="590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591"/>
        <v>0</v>
      </c>
      <c r="AX95" s="363">
        <f>AU95-AT95</f>
        <v>0</v>
      </c>
      <c r="AY95" s="137"/>
      <c r="AZ95" s="138"/>
      <c r="BA95" s="138"/>
      <c r="BF95" s="264"/>
      <c r="BG95" s="415"/>
      <c r="BH95" s="418"/>
      <c r="BI95" s="458">
        <f>BH95-BG95</f>
        <v>0</v>
      </c>
      <c r="BJ95" s="264"/>
      <c r="BK95" s="415"/>
      <c r="BL95" s="418"/>
      <c r="BM95" s="458">
        <f>BL95-BK95</f>
        <v>0</v>
      </c>
      <c r="BN95" s="264"/>
      <c r="BO95" s="415"/>
      <c r="BP95" s="418"/>
      <c r="BQ95" s="458">
        <f>BP95-BO95</f>
        <v>0</v>
      </c>
      <c r="BR95" s="130">
        <f t="shared" si="686"/>
        <v>0</v>
      </c>
      <c r="BS95" s="134">
        <f t="shared" si="686"/>
        <v>0</v>
      </c>
      <c r="BT95" s="133">
        <f t="shared" si="686"/>
        <v>0</v>
      </c>
      <c r="BU95" s="129">
        <f>BT95-BR95</f>
        <v>0</v>
      </c>
      <c r="BV95" s="48">
        <f>BT95-BS95</f>
        <v>0</v>
      </c>
      <c r="BW95" s="264"/>
      <c r="BX95" s="415"/>
      <c r="BY95" s="418"/>
      <c r="BZ95" s="458">
        <f t="shared" si="699"/>
        <v>0</v>
      </c>
      <c r="CA95" s="264"/>
      <c r="CB95" s="415"/>
      <c r="CC95" s="418"/>
      <c r="CD95" s="458">
        <f t="shared" si="700"/>
        <v>0</v>
      </c>
      <c r="CE95" s="264"/>
      <c r="CF95" s="415"/>
      <c r="CG95" s="418"/>
      <c r="CH95" s="419">
        <f>CG95-CF95</f>
        <v>0</v>
      </c>
      <c r="CI95" s="130">
        <f t="shared" si="689"/>
        <v>0</v>
      </c>
      <c r="CJ95" s="131">
        <f t="shared" si="689"/>
        <v>0</v>
      </c>
      <c r="CK95" s="133">
        <f t="shared" si="689"/>
        <v>0</v>
      </c>
      <c r="CL95" s="134">
        <f>CK95-CI95</f>
        <v>0</v>
      </c>
      <c r="CM95" s="55">
        <f>CK95-CJ95</f>
        <v>0</v>
      </c>
      <c r="CN95" s="130">
        <f>SUM(BR95,CI95)</f>
        <v>0</v>
      </c>
      <c r="CO95" s="140">
        <f>BS95+CJ95</f>
        <v>0</v>
      </c>
      <c r="CP95" s="120">
        <f>SUM(BT95,CK95)</f>
        <v>0</v>
      </c>
      <c r="CQ95" s="60">
        <f>CP95-CN95</f>
        <v>0</v>
      </c>
      <c r="CR95" s="363">
        <f>CP95-CO95</f>
        <v>0</v>
      </c>
      <c r="CS95" s="137">
        <f t="shared" si="596"/>
        <v>0</v>
      </c>
      <c r="CT95" s="138"/>
      <c r="CX95" s="966"/>
      <c r="CY95" s="967"/>
      <c r="CZ95" s="418"/>
      <c r="DA95" s="970">
        <f>CZ95-CY95</f>
        <v>0</v>
      </c>
      <c r="DB95" s="264"/>
      <c r="DC95" s="415"/>
      <c r="DD95" s="418"/>
      <c r="DE95" s="458">
        <f>DD95-DC95</f>
        <v>0</v>
      </c>
      <c r="DF95" s="264"/>
      <c r="DG95" s="415"/>
      <c r="DH95" s="418"/>
      <c r="DI95" s="458">
        <f>DH95-DG95</f>
        <v>0</v>
      </c>
      <c r="DJ95" s="130">
        <f t="shared" si="690"/>
        <v>0</v>
      </c>
      <c r="DK95" s="134">
        <f t="shared" si="691"/>
        <v>0</v>
      </c>
      <c r="DL95" s="133">
        <f t="shared" si="692"/>
        <v>0</v>
      </c>
      <c r="DM95" s="129">
        <f>DL95-DJ95</f>
        <v>0</v>
      </c>
      <c r="DN95" s="48">
        <f>DL95-DK95</f>
        <v>0</v>
      </c>
      <c r="DO95" s="264"/>
      <c r="DP95" s="415"/>
      <c r="DQ95" s="418"/>
      <c r="DR95" s="458">
        <f t="shared" si="693"/>
        <v>0</v>
      </c>
      <c r="DS95" s="264"/>
      <c r="DT95" s="415"/>
      <c r="DU95" s="418"/>
      <c r="DV95" s="458">
        <f t="shared" si="694"/>
        <v>0</v>
      </c>
      <c r="DW95" s="264"/>
      <c r="DX95" s="415"/>
      <c r="DY95" s="418"/>
      <c r="DZ95" s="419">
        <f>DY95-DX95</f>
        <v>0</v>
      </c>
      <c r="EA95" s="130">
        <f t="shared" si="695"/>
        <v>0</v>
      </c>
      <c r="EB95" s="131">
        <f t="shared" si="696"/>
        <v>0</v>
      </c>
      <c r="EC95" s="133">
        <f t="shared" si="697"/>
        <v>0</v>
      </c>
      <c r="ED95" s="134">
        <f>EC95-EA95</f>
        <v>0</v>
      </c>
      <c r="EE95" s="55">
        <f>EC95-EB95</f>
        <v>0</v>
      </c>
      <c r="EF95" s="130">
        <f>SUM(DJ95,EA95)</f>
        <v>0</v>
      </c>
      <c r="EG95" s="140">
        <f>DK95+EB95</f>
        <v>0</v>
      </c>
      <c r="EH95" s="120">
        <f>SUM(DL95,EC95)</f>
        <v>0</v>
      </c>
      <c r="EI95" s="60">
        <f>EH95-EF95</f>
        <v>0</v>
      </c>
      <c r="EJ95" s="363">
        <f>EH95-EG95</f>
        <v>0</v>
      </c>
      <c r="EK95" s="137">
        <f t="shared" si="698"/>
        <v>0</v>
      </c>
      <c r="EL95" s="138"/>
    </row>
    <row r="96" spans="1:145" s="261" customFormat="1" ht="20.100000000000001" hidden="1" customHeight="1">
      <c r="A96" s="184"/>
      <c r="B96" s="184"/>
      <c r="C96" s="165"/>
      <c r="D96" s="66"/>
      <c r="E96" s="538"/>
      <c r="F96" s="332"/>
      <c r="G96" s="391"/>
      <c r="H96" s="770"/>
      <c r="I96" s="393"/>
      <c r="J96" s="332"/>
      <c r="K96" s="391"/>
      <c r="L96" s="770"/>
      <c r="M96" s="393"/>
      <c r="N96" s="332"/>
      <c r="O96" s="391"/>
      <c r="P96" s="770"/>
      <c r="Q96" s="393"/>
      <c r="R96" s="395"/>
      <c r="S96" s="396"/>
      <c r="T96" s="452"/>
      <c r="U96" s="398"/>
      <c r="V96" s="439"/>
      <c r="W96" s="440">
        <f t="shared" si="587"/>
        <v>0</v>
      </c>
      <c r="X96" s="453"/>
      <c r="Y96" s="332"/>
      <c r="Z96" s="770"/>
      <c r="AA96" s="770"/>
      <c r="AB96" s="393">
        <f t="shared" si="683"/>
        <v>0</v>
      </c>
      <c r="AC96" s="332"/>
      <c r="AD96" s="391"/>
      <c r="AE96" s="770"/>
      <c r="AF96" s="393">
        <f t="shared" si="684"/>
        <v>0</v>
      </c>
      <c r="AG96" s="332"/>
      <c r="AH96" s="391"/>
      <c r="AI96" s="392"/>
      <c r="AJ96" s="406"/>
      <c r="AK96" s="400"/>
      <c r="AL96" s="396"/>
      <c r="AM96" s="401"/>
      <c r="AN96" s="398"/>
      <c r="AO96" s="442"/>
      <c r="AP96" s="440">
        <f t="shared" si="590"/>
        <v>0</v>
      </c>
      <c r="AQ96" s="441"/>
      <c r="AR96" s="400"/>
      <c r="AS96" s="438"/>
      <c r="AT96" s="443"/>
      <c r="AU96" s="459"/>
      <c r="AV96" s="460"/>
      <c r="AW96" s="440">
        <f t="shared" si="591"/>
        <v>0</v>
      </c>
      <c r="AX96" s="461"/>
      <c r="AY96" s="137"/>
      <c r="AZ96" s="138"/>
      <c r="BA96" s="138"/>
      <c r="BF96" s="332"/>
      <c r="BG96" s="391"/>
      <c r="BH96" s="394"/>
      <c r="BI96" s="393"/>
      <c r="BJ96" s="332"/>
      <c r="BK96" s="391"/>
      <c r="BL96" s="394"/>
      <c r="BM96" s="393"/>
      <c r="BN96" s="332"/>
      <c r="BO96" s="391"/>
      <c r="BP96" s="394"/>
      <c r="BQ96" s="393"/>
      <c r="BR96" s="400"/>
      <c r="BS96" s="442"/>
      <c r="BT96" s="398"/>
      <c r="BU96" s="439"/>
      <c r="BV96" s="453"/>
      <c r="BW96" s="332"/>
      <c r="BX96" s="391"/>
      <c r="BY96" s="394"/>
      <c r="BZ96" s="393">
        <f t="shared" si="699"/>
        <v>0</v>
      </c>
      <c r="CA96" s="332"/>
      <c r="CB96" s="391"/>
      <c r="CC96" s="394"/>
      <c r="CD96" s="393">
        <f t="shared" si="700"/>
        <v>0</v>
      </c>
      <c r="CE96" s="332"/>
      <c r="CF96" s="391"/>
      <c r="CG96" s="394"/>
      <c r="CH96" s="406"/>
      <c r="CI96" s="400"/>
      <c r="CJ96" s="401"/>
      <c r="CK96" s="398"/>
      <c r="CL96" s="442"/>
      <c r="CM96" s="441"/>
      <c r="CN96" s="400"/>
      <c r="CO96" s="443"/>
      <c r="CP96" s="459"/>
      <c r="CQ96" s="460"/>
      <c r="CR96" s="461"/>
      <c r="CS96" s="137">
        <f t="shared" si="596"/>
        <v>0</v>
      </c>
      <c r="CT96" s="138"/>
      <c r="CX96" s="948"/>
      <c r="CY96" s="961"/>
      <c r="CZ96" s="394"/>
      <c r="DA96" s="962"/>
      <c r="DB96" s="332"/>
      <c r="DC96" s="391"/>
      <c r="DD96" s="394"/>
      <c r="DE96" s="393"/>
      <c r="DF96" s="332"/>
      <c r="DG96" s="391"/>
      <c r="DH96" s="394"/>
      <c r="DI96" s="393"/>
      <c r="DJ96" s="400"/>
      <c r="DK96" s="442"/>
      <c r="DL96" s="398"/>
      <c r="DM96" s="439"/>
      <c r="DN96" s="453"/>
      <c r="DO96" s="332"/>
      <c r="DP96" s="391"/>
      <c r="DQ96" s="394"/>
      <c r="DR96" s="393">
        <f t="shared" si="693"/>
        <v>0</v>
      </c>
      <c r="DS96" s="332"/>
      <c r="DT96" s="391"/>
      <c r="DU96" s="394"/>
      <c r="DV96" s="393">
        <f t="shared" si="694"/>
        <v>0</v>
      </c>
      <c r="DW96" s="332"/>
      <c r="DX96" s="391"/>
      <c r="DY96" s="394"/>
      <c r="DZ96" s="406"/>
      <c r="EA96" s="400"/>
      <c r="EB96" s="401"/>
      <c r="EC96" s="398"/>
      <c r="ED96" s="442"/>
      <c r="EE96" s="441"/>
      <c r="EF96" s="400"/>
      <c r="EG96" s="443"/>
      <c r="EH96" s="459"/>
      <c r="EI96" s="460"/>
      <c r="EJ96" s="461"/>
      <c r="EK96" s="137">
        <f t="shared" si="698"/>
        <v>0</v>
      </c>
      <c r="EL96" s="138"/>
    </row>
    <row r="97" spans="1:145" s="261" customFormat="1" ht="20.100000000000001" hidden="1" customHeight="1">
      <c r="A97" s="184"/>
      <c r="B97" s="184"/>
      <c r="C97" s="165"/>
      <c r="D97" s="844" t="s">
        <v>118</v>
      </c>
      <c r="E97" s="837"/>
      <c r="F97" s="264"/>
      <c r="G97" s="462"/>
      <c r="H97" s="774"/>
      <c r="I97" s="458">
        <f>H97-G97</f>
        <v>0</v>
      </c>
      <c r="J97" s="264"/>
      <c r="K97" s="462"/>
      <c r="L97" s="774"/>
      <c r="M97" s="458">
        <f>L97-K97</f>
        <v>0</v>
      </c>
      <c r="N97" s="264"/>
      <c r="O97" s="462"/>
      <c r="P97" s="774"/>
      <c r="Q97" s="458">
        <f>P97-O97</f>
        <v>0</v>
      </c>
      <c r="R97" s="420">
        <f>F97+J97+N97</f>
        <v>0</v>
      </c>
      <c r="S97" s="421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587"/>
        <v>0</v>
      </c>
      <c r="X97" s="241">
        <f>U97-T97</f>
        <v>0</v>
      </c>
      <c r="Y97" s="264"/>
      <c r="Z97" s="774"/>
      <c r="AA97" s="774"/>
      <c r="AB97" s="458">
        <f t="shared" si="683"/>
        <v>0</v>
      </c>
      <c r="AC97" s="264"/>
      <c r="AD97" s="462"/>
      <c r="AE97" s="774"/>
      <c r="AF97" s="458">
        <f t="shared" si="684"/>
        <v>0</v>
      </c>
      <c r="AG97" s="264"/>
      <c r="AH97" s="462"/>
      <c r="AI97" s="463"/>
      <c r="AJ97" s="419">
        <f>AI97-AH97</f>
        <v>0</v>
      </c>
      <c r="AK97" s="130">
        <f>Y97+AC97+AG97</f>
        <v>0</v>
      </c>
      <c r="AL97" s="421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590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591"/>
        <v>0</v>
      </c>
      <c r="AX97" s="363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4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264"/>
      <c r="BG97" s="462"/>
      <c r="BH97" s="464"/>
      <c r="BI97" s="458">
        <f>BH97-BG97</f>
        <v>0</v>
      </c>
      <c r="BJ97" s="264"/>
      <c r="BK97" s="462"/>
      <c r="BL97" s="464"/>
      <c r="BM97" s="458">
        <f>BL97-BK97</f>
        <v>0</v>
      </c>
      <c r="BN97" s="264"/>
      <c r="BO97" s="462"/>
      <c r="BP97" s="464"/>
      <c r="BQ97" s="458">
        <f>BP97-BO97</f>
        <v>0</v>
      </c>
      <c r="BR97" s="130">
        <f t="shared" ref="BR97:BT98" si="701">BF97+BJ97+BN97</f>
        <v>0</v>
      </c>
      <c r="BS97" s="134">
        <f t="shared" si="701"/>
        <v>0</v>
      </c>
      <c r="BT97" s="133">
        <f t="shared" si="701"/>
        <v>0</v>
      </c>
      <c r="BU97" s="239">
        <f>BT97-BR97</f>
        <v>0</v>
      </c>
      <c r="BV97" s="241">
        <f>BT97-BS97</f>
        <v>0</v>
      </c>
      <c r="BW97" s="264"/>
      <c r="BX97" s="462"/>
      <c r="BY97" s="464"/>
      <c r="BZ97" s="458">
        <f t="shared" si="699"/>
        <v>0</v>
      </c>
      <c r="CA97" s="264"/>
      <c r="CB97" s="462"/>
      <c r="CC97" s="464"/>
      <c r="CD97" s="458">
        <f t="shared" si="700"/>
        <v>0</v>
      </c>
      <c r="CE97" s="264"/>
      <c r="CF97" s="462"/>
      <c r="CG97" s="464"/>
      <c r="CH97" s="419">
        <f>CG97-CF97</f>
        <v>0</v>
      </c>
      <c r="CI97" s="130">
        <f t="shared" ref="CI97:CK98" si="702">BW97+CA97+CE97</f>
        <v>0</v>
      </c>
      <c r="CJ97" s="131">
        <f t="shared" si="702"/>
        <v>0</v>
      </c>
      <c r="CK97" s="133">
        <f t="shared" si="702"/>
        <v>0</v>
      </c>
      <c r="CL97" s="134">
        <f>CK97-CI97</f>
        <v>0</v>
      </c>
      <c r="CM97" s="55">
        <f>CK97-CJ97</f>
        <v>0</v>
      </c>
      <c r="CN97" s="130">
        <f>SUM(BR97,CI97)</f>
        <v>0</v>
      </c>
      <c r="CO97" s="140">
        <f>BS97+CJ97</f>
        <v>0</v>
      </c>
      <c r="CP97" s="120">
        <f>SUM(BT97,CK97)</f>
        <v>0</v>
      </c>
      <c r="CQ97" s="60">
        <f>CP97-CN97</f>
        <v>0</v>
      </c>
      <c r="CR97" s="363">
        <f>CP97-CO97</f>
        <v>0</v>
      </c>
      <c r="CS97" s="137">
        <f t="shared" si="596"/>
        <v>0</v>
      </c>
      <c r="CT97" s="138">
        <f>CP97/6</f>
        <v>0</v>
      </c>
      <c r="CU97" s="364" t="e">
        <f>CT97/CS97</f>
        <v>#DIV/0!</v>
      </c>
      <c r="CV97" s="6">
        <f>CT97-CS97</f>
        <v>0</v>
      </c>
      <c r="CW97" s="6">
        <f>CR97/6</f>
        <v>0</v>
      </c>
      <c r="CX97" s="966"/>
      <c r="CY97" s="969"/>
      <c r="CZ97" s="464"/>
      <c r="DA97" s="970">
        <f>CZ97-CY97</f>
        <v>0</v>
      </c>
      <c r="DB97" s="264"/>
      <c r="DC97" s="462"/>
      <c r="DD97" s="464"/>
      <c r="DE97" s="458">
        <f>DD97-DC97</f>
        <v>0</v>
      </c>
      <c r="DF97" s="264"/>
      <c r="DG97" s="462"/>
      <c r="DH97" s="464"/>
      <c r="DI97" s="458">
        <f>DH97-DG97</f>
        <v>0</v>
      </c>
      <c r="DJ97" s="130">
        <f t="shared" ref="DJ97:DJ98" si="703">CX97+DB97+DF97</f>
        <v>0</v>
      </c>
      <c r="DK97" s="134">
        <f t="shared" ref="DK97:DK98" si="704">CY97+DC97+DG97</f>
        <v>0</v>
      </c>
      <c r="DL97" s="133">
        <f t="shared" ref="DL97:DL98" si="705">CZ97+DD97+DH97</f>
        <v>0</v>
      </c>
      <c r="DM97" s="239">
        <f>DL97-DJ97</f>
        <v>0</v>
      </c>
      <c r="DN97" s="241">
        <f>DL97-DK97</f>
        <v>0</v>
      </c>
      <c r="DO97" s="264"/>
      <c r="DP97" s="462"/>
      <c r="DQ97" s="464"/>
      <c r="DR97" s="458">
        <f t="shared" si="693"/>
        <v>0</v>
      </c>
      <c r="DS97" s="264"/>
      <c r="DT97" s="462"/>
      <c r="DU97" s="464"/>
      <c r="DV97" s="458">
        <f t="shared" si="694"/>
        <v>0</v>
      </c>
      <c r="DW97" s="264"/>
      <c r="DX97" s="462"/>
      <c r="DY97" s="464"/>
      <c r="DZ97" s="419">
        <f>DY97-DX97</f>
        <v>0</v>
      </c>
      <c r="EA97" s="130">
        <f t="shared" ref="EA97:EA98" si="706">DO97+DS97+DW97</f>
        <v>0</v>
      </c>
      <c r="EB97" s="131">
        <f t="shared" ref="EB97:EB98" si="707">DP97+DT97+DX97</f>
        <v>0</v>
      </c>
      <c r="EC97" s="133">
        <f t="shared" ref="EC97:EC98" si="708">DQ97+DU97+DY97</f>
        <v>0</v>
      </c>
      <c r="ED97" s="134">
        <f>EC97-EA97</f>
        <v>0</v>
      </c>
      <c r="EE97" s="55">
        <f>EC97-EB97</f>
        <v>0</v>
      </c>
      <c r="EF97" s="130">
        <f>SUM(DJ97,EA97)</f>
        <v>0</v>
      </c>
      <c r="EG97" s="140">
        <f>DK97+EB97</f>
        <v>0</v>
      </c>
      <c r="EH97" s="120">
        <f>SUM(DL97,EC97)</f>
        <v>0</v>
      </c>
      <c r="EI97" s="60">
        <f>EH97-EF97</f>
        <v>0</v>
      </c>
      <c r="EJ97" s="363">
        <f>EH97-EG97</f>
        <v>0</v>
      </c>
      <c r="EK97" s="137">
        <f t="shared" si="698"/>
        <v>0</v>
      </c>
      <c r="EL97" s="138">
        <f>EH97/6</f>
        <v>0</v>
      </c>
      <c r="EM97" s="364" t="e">
        <f>EL97/EK97</f>
        <v>#DIV/0!</v>
      </c>
      <c r="EN97" s="6">
        <f>EL97-EK97</f>
        <v>0</v>
      </c>
      <c r="EO97" s="6">
        <f>EJ97/6</f>
        <v>0</v>
      </c>
    </row>
    <row r="98" spans="1:145" s="352" customFormat="1" ht="20.100000000000001" customHeight="1">
      <c r="A98" s="330"/>
      <c r="B98" s="330"/>
      <c r="C98" s="331"/>
      <c r="D98" s="828" t="s">
        <v>43</v>
      </c>
      <c r="E98" s="465"/>
      <c r="F98" s="332">
        <f>F94+F96</f>
        <v>0</v>
      </c>
      <c r="G98" s="391">
        <f>G94+G96</f>
        <v>0</v>
      </c>
      <c r="H98" s="770">
        <f>H94+H96</f>
        <v>0</v>
      </c>
      <c r="I98" s="393">
        <f>H98-G98</f>
        <v>0</v>
      </c>
      <c r="J98" s="332">
        <f>J94+J96</f>
        <v>0</v>
      </c>
      <c r="K98" s="391">
        <f>K94+K96</f>
        <v>0</v>
      </c>
      <c r="L98" s="770">
        <f>L94+L96</f>
        <v>0</v>
      </c>
      <c r="M98" s="393">
        <f>L98-K98</f>
        <v>0</v>
      </c>
      <c r="N98" s="332">
        <f>N94+N96</f>
        <v>0</v>
      </c>
      <c r="O98" s="391">
        <f>O94+O96</f>
        <v>0</v>
      </c>
      <c r="P98" s="770">
        <f>P94+P96</f>
        <v>0</v>
      </c>
      <c r="Q98" s="393">
        <f>P98-O98</f>
        <v>0</v>
      </c>
      <c r="R98" s="395">
        <f>F98+J98+N98</f>
        <v>0</v>
      </c>
      <c r="S98" s="396">
        <v>0</v>
      </c>
      <c r="T98" s="452">
        <f>H98+K98+O98</f>
        <v>0</v>
      </c>
      <c r="U98" s="398">
        <f>H98+L98+P98</f>
        <v>0</v>
      </c>
      <c r="V98" s="439">
        <f>U98-R98</f>
        <v>0</v>
      </c>
      <c r="W98" s="439">
        <f t="shared" si="587"/>
        <v>0</v>
      </c>
      <c r="X98" s="441">
        <f>U98-T98</f>
        <v>0</v>
      </c>
      <c r="Y98" s="332">
        <f>Y94+Y96</f>
        <v>0</v>
      </c>
      <c r="Z98" s="770">
        <f>Z94+Z96</f>
        <v>0</v>
      </c>
      <c r="AA98" s="770">
        <f>AA94+AA96</f>
        <v>0</v>
      </c>
      <c r="AB98" s="393">
        <f t="shared" si="683"/>
        <v>0</v>
      </c>
      <c r="AC98" s="332">
        <f>AC94+AC96</f>
        <v>0</v>
      </c>
      <c r="AD98" s="391">
        <f>AD94+AD96</f>
        <v>0</v>
      </c>
      <c r="AE98" s="770">
        <f>AE94+AE96</f>
        <v>0</v>
      </c>
      <c r="AF98" s="393">
        <f t="shared" si="684"/>
        <v>0</v>
      </c>
      <c r="AG98" s="332">
        <f>AG94+AG96</f>
        <v>0</v>
      </c>
      <c r="AH98" s="391">
        <f>AH94+AH96</f>
        <v>0</v>
      </c>
      <c r="AI98" s="392">
        <f>AI94+AI96</f>
        <v>0</v>
      </c>
      <c r="AJ98" s="393">
        <f>AI98-AH98</f>
        <v>0</v>
      </c>
      <c r="AK98" s="400">
        <f>Y98+AC98+AG98</f>
        <v>0</v>
      </c>
      <c r="AL98" s="396">
        <v>0</v>
      </c>
      <c r="AM98" s="401">
        <f>Z98+AD98+AH98</f>
        <v>0</v>
      </c>
      <c r="AN98" s="438">
        <f>AA98+AE98+AI98</f>
        <v>0</v>
      </c>
      <c r="AO98" s="442">
        <f>AN98-AK98</f>
        <v>0</v>
      </c>
      <c r="AP98" s="439">
        <f t="shared" si="590"/>
        <v>0</v>
      </c>
      <c r="AQ98" s="441">
        <f>AN98-AM98</f>
        <v>0</v>
      </c>
      <c r="AR98" s="400">
        <f>SUM(R98,AK98)</f>
        <v>0</v>
      </c>
      <c r="AS98" s="438">
        <f>AS94+AS96</f>
        <v>0</v>
      </c>
      <c r="AT98" s="443">
        <f>T98+AM98</f>
        <v>0</v>
      </c>
      <c r="AU98" s="467">
        <f>SUM(U98,AN98)</f>
        <v>0</v>
      </c>
      <c r="AV98" s="445">
        <f>AU98-AR98</f>
        <v>0</v>
      </c>
      <c r="AW98" s="439">
        <f t="shared" si="591"/>
        <v>0</v>
      </c>
      <c r="AX98" s="461">
        <f>AU98-AT98</f>
        <v>0</v>
      </c>
      <c r="AY98" s="350"/>
      <c r="AZ98" s="351"/>
      <c r="BA98" s="351"/>
      <c r="BF98" s="332">
        <f>BF94+BF96</f>
        <v>0</v>
      </c>
      <c r="BG98" s="391">
        <f>BG94+BG96</f>
        <v>0</v>
      </c>
      <c r="BH98" s="394">
        <f>BH94+BH96</f>
        <v>0</v>
      </c>
      <c r="BI98" s="393">
        <f>BH98-BG98</f>
        <v>0</v>
      </c>
      <c r="BJ98" s="332">
        <f>BJ94+BJ96</f>
        <v>0</v>
      </c>
      <c r="BK98" s="391">
        <f>BK94+BK96</f>
        <v>0</v>
      </c>
      <c r="BL98" s="394">
        <f>BL94+BL96</f>
        <v>0</v>
      </c>
      <c r="BM98" s="393">
        <f>BL98-BK98</f>
        <v>0</v>
      </c>
      <c r="BN98" s="332">
        <f>BN94+BN96</f>
        <v>0</v>
      </c>
      <c r="BO98" s="391">
        <f>BO94+BO96</f>
        <v>0</v>
      </c>
      <c r="BP98" s="394">
        <f>BP94+BP96</f>
        <v>0</v>
      </c>
      <c r="BQ98" s="466">
        <f>BP98-BO98</f>
        <v>0</v>
      </c>
      <c r="BR98" s="400">
        <f t="shared" si="701"/>
        <v>0</v>
      </c>
      <c r="BS98" s="442">
        <f t="shared" si="701"/>
        <v>0</v>
      </c>
      <c r="BT98" s="398">
        <f t="shared" si="701"/>
        <v>0</v>
      </c>
      <c r="BU98" s="439">
        <f>BT98-BR98</f>
        <v>0</v>
      </c>
      <c r="BV98" s="441">
        <f>BT98-BS98</f>
        <v>0</v>
      </c>
      <c r="BW98" s="332">
        <f>BW94+BW96</f>
        <v>0</v>
      </c>
      <c r="BX98" s="391">
        <f>BX94+BX96</f>
        <v>0</v>
      </c>
      <c r="BY98" s="394">
        <f>BY94+BY96</f>
        <v>0</v>
      </c>
      <c r="BZ98" s="466">
        <f t="shared" si="699"/>
        <v>0</v>
      </c>
      <c r="CA98" s="332">
        <f>CA94+CA96</f>
        <v>0</v>
      </c>
      <c r="CB98" s="391">
        <f>CB94+CB96</f>
        <v>0</v>
      </c>
      <c r="CC98" s="394">
        <f>CC94+CC96</f>
        <v>0</v>
      </c>
      <c r="CD98" s="393">
        <f t="shared" si="700"/>
        <v>0</v>
      </c>
      <c r="CE98" s="332">
        <f>CE94+CE96</f>
        <v>0</v>
      </c>
      <c r="CF98" s="391">
        <f>CF94+CF96</f>
        <v>0</v>
      </c>
      <c r="CG98" s="394">
        <f>CG94+CG96</f>
        <v>0</v>
      </c>
      <c r="CH98" s="393">
        <f>CG98-CF98</f>
        <v>0</v>
      </c>
      <c r="CI98" s="400">
        <f t="shared" si="702"/>
        <v>0</v>
      </c>
      <c r="CJ98" s="401">
        <f t="shared" si="702"/>
        <v>0</v>
      </c>
      <c r="CK98" s="438">
        <f t="shared" si="702"/>
        <v>0</v>
      </c>
      <c r="CL98" s="442">
        <f>CK98-CI98</f>
        <v>0</v>
      </c>
      <c r="CM98" s="441">
        <f>CK98-CJ98</f>
        <v>0</v>
      </c>
      <c r="CN98" s="400">
        <f>SUM(BR98,CI98)</f>
        <v>0</v>
      </c>
      <c r="CO98" s="443">
        <f>BS98+CJ98</f>
        <v>0</v>
      </c>
      <c r="CP98" s="467">
        <f>SUM(BT98,CK98)</f>
        <v>0</v>
      </c>
      <c r="CQ98" s="445">
        <f>CP98-CN98</f>
        <v>0</v>
      </c>
      <c r="CR98" s="461">
        <f>CP98-CO98</f>
        <v>0</v>
      </c>
      <c r="CS98" s="137">
        <f t="shared" si="596"/>
        <v>0</v>
      </c>
      <c r="CT98" s="351"/>
      <c r="CX98" s="948">
        <f>CX94+CX96</f>
        <v>0</v>
      </c>
      <c r="CY98" s="961">
        <f>CY94+CY96</f>
        <v>0</v>
      </c>
      <c r="CZ98" s="394">
        <f>CZ94+CZ96</f>
        <v>0</v>
      </c>
      <c r="DA98" s="962">
        <f>CZ98-CY98</f>
        <v>0</v>
      </c>
      <c r="DB98" s="332">
        <f>DB94+DB96</f>
        <v>0</v>
      </c>
      <c r="DC98" s="391">
        <f>DC94+DC96</f>
        <v>0</v>
      </c>
      <c r="DD98" s="394">
        <f>DD94+DD96</f>
        <v>0</v>
      </c>
      <c r="DE98" s="393">
        <f>DD98-DC98</f>
        <v>0</v>
      </c>
      <c r="DF98" s="332">
        <f>DF94+DF96</f>
        <v>0</v>
      </c>
      <c r="DG98" s="391">
        <f>DG94+DG96</f>
        <v>0</v>
      </c>
      <c r="DH98" s="394">
        <f>DH94+DH96</f>
        <v>0</v>
      </c>
      <c r="DI98" s="466">
        <f>DH98-DG98</f>
        <v>0</v>
      </c>
      <c r="DJ98" s="400">
        <f t="shared" si="703"/>
        <v>0</v>
      </c>
      <c r="DK98" s="442">
        <f t="shared" si="704"/>
        <v>0</v>
      </c>
      <c r="DL98" s="398">
        <f t="shared" si="705"/>
        <v>0</v>
      </c>
      <c r="DM98" s="439">
        <f>DL98-DJ98</f>
        <v>0</v>
      </c>
      <c r="DN98" s="441">
        <f>DL98-DK98</f>
        <v>0</v>
      </c>
      <c r="DO98" s="332">
        <f>DO94+DO96</f>
        <v>0</v>
      </c>
      <c r="DP98" s="391">
        <f>DP94+DP96</f>
        <v>0</v>
      </c>
      <c r="DQ98" s="394">
        <f>DQ94+DQ96</f>
        <v>0</v>
      </c>
      <c r="DR98" s="466">
        <f t="shared" si="693"/>
        <v>0</v>
      </c>
      <c r="DS98" s="332">
        <f>DS94+DS96</f>
        <v>0</v>
      </c>
      <c r="DT98" s="391">
        <f>DT94+DT96</f>
        <v>0</v>
      </c>
      <c r="DU98" s="394">
        <f>DU94+DU96</f>
        <v>0</v>
      </c>
      <c r="DV98" s="393">
        <f t="shared" si="694"/>
        <v>0</v>
      </c>
      <c r="DW98" s="332">
        <f>DW94+DW96</f>
        <v>0</v>
      </c>
      <c r="DX98" s="391">
        <f>DX94+DX96</f>
        <v>0</v>
      </c>
      <c r="DY98" s="394">
        <f>DY94+DY96</f>
        <v>0</v>
      </c>
      <c r="DZ98" s="393">
        <f>DY98-DX98</f>
        <v>0</v>
      </c>
      <c r="EA98" s="400">
        <f t="shared" si="706"/>
        <v>0</v>
      </c>
      <c r="EB98" s="401">
        <f t="shared" si="707"/>
        <v>0</v>
      </c>
      <c r="EC98" s="438">
        <f t="shared" si="708"/>
        <v>0</v>
      </c>
      <c r="ED98" s="442">
        <f>EC98-EA98</f>
        <v>0</v>
      </c>
      <c r="EE98" s="441">
        <f>EC98-EB98</f>
        <v>0</v>
      </c>
      <c r="EF98" s="400">
        <f>SUM(DJ98,EA98)</f>
        <v>0</v>
      </c>
      <c r="EG98" s="443">
        <f>DK98+EB98</f>
        <v>0</v>
      </c>
      <c r="EH98" s="467">
        <f>SUM(DL98,EC98)</f>
        <v>0</v>
      </c>
      <c r="EI98" s="445">
        <f>EH98-EF98</f>
        <v>0</v>
      </c>
      <c r="EJ98" s="461">
        <f>EH98-EG98</f>
        <v>0</v>
      </c>
      <c r="EK98" s="137">
        <f t="shared" si="698"/>
        <v>0</v>
      </c>
      <c r="EL98" s="351"/>
    </row>
    <row r="99" spans="1:145" ht="20.100000000000001" customHeight="1">
      <c r="A99" s="125"/>
      <c r="B99" s="125" t="s">
        <v>5</v>
      </c>
      <c r="C99" s="190"/>
      <c r="D99" s="190"/>
      <c r="E99" s="196"/>
      <c r="F99" s="337"/>
      <c r="G99" s="468"/>
      <c r="H99" s="775"/>
      <c r="I99" s="378">
        <f>H100/G100</f>
        <v>1</v>
      </c>
      <c r="J99" s="337"/>
      <c r="K99" s="468"/>
      <c r="L99" s="775"/>
      <c r="M99" s="378" t="e">
        <f>L100/K100</f>
        <v>#DIV/0!</v>
      </c>
      <c r="N99" s="337"/>
      <c r="O99" s="468"/>
      <c r="P99" s="775"/>
      <c r="Q99" s="378">
        <f>P100/O100</f>
        <v>1</v>
      </c>
      <c r="R99" s="408"/>
      <c r="S99" s="409"/>
      <c r="T99" s="410"/>
      <c r="U99" s="100"/>
      <c r="V99" s="340" t="e">
        <f>U100/R100</f>
        <v>#DIV/0!</v>
      </c>
      <c r="W99" s="161" t="e">
        <f>U100/S100</f>
        <v>#DIV/0!</v>
      </c>
      <c r="X99" s="80">
        <f>U100/T100</f>
        <v>1</v>
      </c>
      <c r="Y99" s="337"/>
      <c r="Z99" s="775"/>
      <c r="AA99" s="775"/>
      <c r="AB99" s="378">
        <f>AA100/Z100</f>
        <v>1</v>
      </c>
      <c r="AC99" s="337"/>
      <c r="AD99" s="468"/>
      <c r="AE99" s="775"/>
      <c r="AF99" s="471" t="e">
        <f>AE100/AD100</f>
        <v>#DIV/0!</v>
      </c>
      <c r="AG99" s="337"/>
      <c r="AH99" s="468"/>
      <c r="AI99" s="469"/>
      <c r="AJ99" s="383">
        <f>AI100/AH100</f>
        <v>0</v>
      </c>
      <c r="AK99" s="287"/>
      <c r="AL99" s="409"/>
      <c r="AM99" s="382"/>
      <c r="AN99" s="194"/>
      <c r="AO99" s="344" t="e">
        <f>AN100/AK100</f>
        <v>#DIV/0!</v>
      </c>
      <c r="AP99" s="161" t="e">
        <f>AN100/AL100</f>
        <v>#DIV/0!</v>
      </c>
      <c r="AQ99" s="256">
        <f>AN100/AM100</f>
        <v>0.54130151034868546</v>
      </c>
      <c r="AR99" s="204"/>
      <c r="AS99" s="412"/>
      <c r="AT99" s="209"/>
      <c r="AU99" s="162"/>
      <c r="AV99" s="94" t="e">
        <f>AU100/AR100</f>
        <v>#DIV/0!</v>
      </c>
      <c r="AW99" s="161" t="e">
        <f>AU100/AS100</f>
        <v>#DIV/0!</v>
      </c>
      <c r="AX99" s="385">
        <f>AU100/AT100</f>
        <v>0.97975525252442131</v>
      </c>
      <c r="AY99" s="137"/>
      <c r="AZ99" s="138"/>
      <c r="BA99" s="5"/>
      <c r="BF99" s="337"/>
      <c r="BG99" s="468"/>
      <c r="BH99" s="470"/>
      <c r="BI99" s="378">
        <f>BH100/BG100</f>
        <v>0</v>
      </c>
      <c r="BJ99" s="337"/>
      <c r="BK99" s="468"/>
      <c r="BL99" s="470"/>
      <c r="BM99" s="378" t="e">
        <f>BL100/BK100</f>
        <v>#DIV/0!</v>
      </c>
      <c r="BN99" s="337"/>
      <c r="BO99" s="468"/>
      <c r="BP99" s="470"/>
      <c r="BQ99" s="378" t="e">
        <f>BP100/BO100</f>
        <v>#DIV/0!</v>
      </c>
      <c r="BR99" s="411"/>
      <c r="BS99" s="410"/>
      <c r="BT99" s="100"/>
      <c r="BU99" s="340" t="e">
        <f>BT100/BR100</f>
        <v>#DIV/0!</v>
      </c>
      <c r="BV99" s="80">
        <f>BT100/BS100</f>
        <v>0</v>
      </c>
      <c r="BW99" s="337"/>
      <c r="BX99" s="468"/>
      <c r="BY99" s="470"/>
      <c r="BZ99" s="378" t="e">
        <f>BY100/BX100</f>
        <v>#DIV/0!</v>
      </c>
      <c r="CA99" s="337"/>
      <c r="CB99" s="468"/>
      <c r="CC99" s="470"/>
      <c r="CD99" s="471" t="e">
        <f>CC100/CB100</f>
        <v>#DIV/0!</v>
      </c>
      <c r="CE99" s="337"/>
      <c r="CF99" s="468"/>
      <c r="CG99" s="470"/>
      <c r="CH99" s="383" t="e">
        <f>CG100/CF100</f>
        <v>#DIV/0!</v>
      </c>
      <c r="CI99" s="287"/>
      <c r="CJ99" s="382"/>
      <c r="CK99" s="194"/>
      <c r="CL99" s="344" t="e">
        <f>CK100/CI100</f>
        <v>#DIV/0!</v>
      </c>
      <c r="CM99" s="256" t="e">
        <f>CK100/CJ100</f>
        <v>#DIV/0!</v>
      </c>
      <c r="CN99" s="204"/>
      <c r="CO99" s="209"/>
      <c r="CP99" s="162"/>
      <c r="CQ99" s="94" t="e">
        <f>CP100/CN100</f>
        <v>#DIV/0!</v>
      </c>
      <c r="CR99" s="385">
        <f>CP100/CO100</f>
        <v>0</v>
      </c>
      <c r="CS99" s="137"/>
      <c r="CT99" s="5"/>
      <c r="CX99" s="963"/>
      <c r="CY99" s="975"/>
      <c r="CZ99" s="470"/>
      <c r="DA99" s="959">
        <f>CZ100/CY100</f>
        <v>0</v>
      </c>
      <c r="DB99" s="337"/>
      <c r="DC99" s="468"/>
      <c r="DD99" s="470"/>
      <c r="DE99" s="378" t="e">
        <f>DD100/DC100</f>
        <v>#DIV/0!</v>
      </c>
      <c r="DF99" s="337"/>
      <c r="DG99" s="468"/>
      <c r="DH99" s="470"/>
      <c r="DI99" s="378" t="e">
        <f>DH100/DG100</f>
        <v>#DIV/0!</v>
      </c>
      <c r="DJ99" s="411"/>
      <c r="DK99" s="410"/>
      <c r="DL99" s="100"/>
      <c r="DM99" s="340" t="e">
        <f>DL100/DJ100</f>
        <v>#DIV/0!</v>
      </c>
      <c r="DN99" s="80">
        <f>DL100/DK100</f>
        <v>0</v>
      </c>
      <c r="DO99" s="337"/>
      <c r="DP99" s="468"/>
      <c r="DQ99" s="470"/>
      <c r="DR99" s="378" t="e">
        <f>DQ100/DP100</f>
        <v>#DIV/0!</v>
      </c>
      <c r="DS99" s="337"/>
      <c r="DT99" s="468"/>
      <c r="DU99" s="470"/>
      <c r="DV99" s="471" t="e">
        <f>DU100/DT100</f>
        <v>#DIV/0!</v>
      </c>
      <c r="DW99" s="337"/>
      <c r="DX99" s="468"/>
      <c r="DY99" s="470"/>
      <c r="DZ99" s="383" t="e">
        <f>DY100/DX100</f>
        <v>#DIV/0!</v>
      </c>
      <c r="EA99" s="287"/>
      <c r="EB99" s="382"/>
      <c r="EC99" s="194"/>
      <c r="ED99" s="344" t="e">
        <f>EC100/EA100</f>
        <v>#DIV/0!</v>
      </c>
      <c r="EE99" s="256" t="e">
        <f>EC100/EB100</f>
        <v>#DIV/0!</v>
      </c>
      <c r="EF99" s="204"/>
      <c r="EG99" s="209"/>
      <c r="EH99" s="162"/>
      <c r="EI99" s="94" t="e">
        <f>EH100/EF100</f>
        <v>#DIV/0!</v>
      </c>
      <c r="EJ99" s="385">
        <f>EH100/EG100</f>
        <v>0</v>
      </c>
      <c r="EK99" s="137"/>
      <c r="EL99" s="5"/>
    </row>
    <row r="100" spans="1:145" s="97" customFormat="1" ht="20.100000000000001" customHeight="1">
      <c r="A100" s="184"/>
      <c r="B100" s="354" t="s">
        <v>8</v>
      </c>
      <c r="C100" s="355"/>
      <c r="D100" s="355"/>
      <c r="E100" s="185"/>
      <c r="F100" s="356">
        <f>F95+F97</f>
        <v>0</v>
      </c>
      <c r="G100" s="449">
        <v>5935</v>
      </c>
      <c r="H100" s="766">
        <v>5935</v>
      </c>
      <c r="I100" s="359"/>
      <c r="J100" s="356"/>
      <c r="K100" s="449">
        <f>K95+K97</f>
        <v>0</v>
      </c>
      <c r="L100" s="766">
        <f>L95+L97</f>
        <v>0</v>
      </c>
      <c r="M100" s="359"/>
      <c r="N100" s="356"/>
      <c r="O100" s="449">
        <v>5680</v>
      </c>
      <c r="P100" s="766">
        <v>5680</v>
      </c>
      <c r="Q100" s="359">
        <f>P100-O100</f>
        <v>0</v>
      </c>
      <c r="R100" s="420">
        <f>F100+J100+N100</f>
        <v>0</v>
      </c>
      <c r="S100" s="421">
        <v>0</v>
      </c>
      <c r="T100" s="134">
        <f>H100+K100+O100</f>
        <v>11615</v>
      </c>
      <c r="U100" s="133">
        <f>H100+L100+P100</f>
        <v>11615</v>
      </c>
      <c r="V100" s="129">
        <f>U100-R100</f>
        <v>11615</v>
      </c>
      <c r="W100" s="128">
        <f t="shared" si="587"/>
        <v>11615</v>
      </c>
      <c r="X100" s="117">
        <f>U100-T100</f>
        <v>0</v>
      </c>
      <c r="Y100" s="356"/>
      <c r="Z100" s="766">
        <v>290.3</v>
      </c>
      <c r="AA100" s="766">
        <v>290.3</v>
      </c>
      <c r="AB100" s="359">
        <f t="shared" si="683"/>
        <v>0</v>
      </c>
      <c r="AC100" s="356"/>
      <c r="AD100" s="449">
        <v>0</v>
      </c>
      <c r="AE100" s="766">
        <v>0</v>
      </c>
      <c r="AF100" s="359">
        <f t="shared" ref="AF100" si="709">AE100-AD100</f>
        <v>0</v>
      </c>
      <c r="AG100" s="356"/>
      <c r="AH100" s="386">
        <v>246</v>
      </c>
      <c r="AI100" s="358">
        <v>0</v>
      </c>
      <c r="AJ100" s="359">
        <f>AI100-AH100</f>
        <v>-246</v>
      </c>
      <c r="AK100" s="111">
        <f>Y100+AC100+AG100</f>
        <v>0</v>
      </c>
      <c r="AL100" s="421">
        <v>0</v>
      </c>
      <c r="AM100" s="112">
        <f>Z100+AD100+AH100</f>
        <v>536.29999999999995</v>
      </c>
      <c r="AN100" s="114">
        <f>AA100+AE100+AI100</f>
        <v>290.3</v>
      </c>
      <c r="AO100" s="186">
        <f>AN100-AK100</f>
        <v>290.3</v>
      </c>
      <c r="AP100" s="128">
        <f t="shared" si="590"/>
        <v>290.3</v>
      </c>
      <c r="AQ100" s="55">
        <f>AN100-AM100</f>
        <v>-245.99999999999994</v>
      </c>
      <c r="AR100" s="130">
        <f>SUM(R100,AK100)</f>
        <v>0</v>
      </c>
      <c r="AS100" s="132">
        <f>AL100+S100</f>
        <v>0</v>
      </c>
      <c r="AT100" s="140">
        <f>T100+AM100</f>
        <v>12151.3</v>
      </c>
      <c r="AU100" s="187">
        <f>SUM(U100,AN100)</f>
        <v>11905.3</v>
      </c>
      <c r="AV100" s="188">
        <f>AU100-AR100</f>
        <v>11905.3</v>
      </c>
      <c r="AW100" s="128">
        <f t="shared" si="591"/>
        <v>11905.3</v>
      </c>
      <c r="AX100" s="363">
        <f>AU100-AT100</f>
        <v>-246</v>
      </c>
      <c r="AY100" s="137">
        <f>AR100/6</f>
        <v>0</v>
      </c>
      <c r="AZ100" s="97">
        <f>AS100/6</f>
        <v>0</v>
      </c>
      <c r="BA100" s="138">
        <f>AU100/6</f>
        <v>1984.2166666666665</v>
      </c>
      <c r="BB100" s="364" t="e">
        <f>BA100/AY100</f>
        <v>#DIV/0!</v>
      </c>
      <c r="BC100" s="6">
        <f>BA100-AY100</f>
        <v>1984.2166666666665</v>
      </c>
      <c r="BD100" s="98">
        <f>BA100-AZ100</f>
        <v>1984.2166666666665</v>
      </c>
      <c r="BE100" s="6">
        <f>AX100/6</f>
        <v>-41</v>
      </c>
      <c r="BF100" s="356">
        <f>BF95+BF97</f>
        <v>0</v>
      </c>
      <c r="BG100" s="386">
        <v>246</v>
      </c>
      <c r="BH100" s="388"/>
      <c r="BI100" s="359">
        <f>BH100-BG100</f>
        <v>-246</v>
      </c>
      <c r="BJ100" s="356">
        <f>BJ95+BJ97</f>
        <v>0</v>
      </c>
      <c r="BK100" s="386">
        <f>BK95+BK97</f>
        <v>0</v>
      </c>
      <c r="BL100" s="388">
        <f>BL95+BL97</f>
        <v>0</v>
      </c>
      <c r="BM100" s="359">
        <f>BL100-BK100</f>
        <v>0</v>
      </c>
      <c r="BN100" s="356">
        <f>BN95+BN97</f>
        <v>0</v>
      </c>
      <c r="BO100" s="386">
        <f>BO95+BO97</f>
        <v>0</v>
      </c>
      <c r="BP100" s="388">
        <f>BP95+BP97</f>
        <v>0</v>
      </c>
      <c r="BQ100" s="359">
        <f>BP100-BO100</f>
        <v>0</v>
      </c>
      <c r="BR100" s="111">
        <f>BF100+BJ100+BN100</f>
        <v>0</v>
      </c>
      <c r="BS100" s="108">
        <f>BG100+BK100+BO100</f>
        <v>246</v>
      </c>
      <c r="BT100" s="114">
        <f>BH100+BL100+BP100</f>
        <v>0</v>
      </c>
      <c r="BU100" s="110">
        <f>BT100-BR100</f>
        <v>0</v>
      </c>
      <c r="BV100" s="117">
        <f>BT100-BS100</f>
        <v>-246</v>
      </c>
      <c r="BW100" s="356">
        <f t="shared" ref="BW100:CG100" si="710">BW95+BW97</f>
        <v>0</v>
      </c>
      <c r="BX100" s="386">
        <f t="shared" si="710"/>
        <v>0</v>
      </c>
      <c r="BY100" s="388">
        <f t="shared" si="710"/>
        <v>0</v>
      </c>
      <c r="BZ100" s="359">
        <f t="shared" si="710"/>
        <v>0</v>
      </c>
      <c r="CA100" s="356">
        <f t="shared" si="710"/>
        <v>0</v>
      </c>
      <c r="CB100" s="386">
        <f t="shared" si="710"/>
        <v>0</v>
      </c>
      <c r="CC100" s="388">
        <f t="shared" si="710"/>
        <v>0</v>
      </c>
      <c r="CD100" s="359">
        <f t="shared" si="710"/>
        <v>0</v>
      </c>
      <c r="CE100" s="356">
        <f t="shared" si="710"/>
        <v>0</v>
      </c>
      <c r="CF100" s="386">
        <f t="shared" si="710"/>
        <v>0</v>
      </c>
      <c r="CG100" s="388">
        <f t="shared" si="710"/>
        <v>0</v>
      </c>
      <c r="CH100" s="359">
        <f>CG100-CF100</f>
        <v>0</v>
      </c>
      <c r="CI100" s="111">
        <f>BW100+CA100+CE100</f>
        <v>0</v>
      </c>
      <c r="CJ100" s="112">
        <f>BX100+CB100+CF100</f>
        <v>0</v>
      </c>
      <c r="CK100" s="114">
        <f>BY100+CC100+CG100</f>
        <v>0</v>
      </c>
      <c r="CL100" s="186">
        <f>CK100-CI100</f>
        <v>0</v>
      </c>
      <c r="CM100" s="55">
        <f>CK100-CJ100</f>
        <v>0</v>
      </c>
      <c r="CN100" s="130">
        <f>SUM(BR100,CI100)</f>
        <v>0</v>
      </c>
      <c r="CO100" s="140">
        <f>BS100+CJ100</f>
        <v>246</v>
      </c>
      <c r="CP100" s="187">
        <f>SUM(BT100,CK100)</f>
        <v>0</v>
      </c>
      <c r="CQ100" s="188">
        <f>CP100-CN100</f>
        <v>0</v>
      </c>
      <c r="CR100" s="363">
        <f>CP100-CO100</f>
        <v>-246</v>
      </c>
      <c r="CS100" s="137">
        <f t="shared" si="596"/>
        <v>0</v>
      </c>
      <c r="CT100" s="138">
        <f>CP100/6</f>
        <v>0</v>
      </c>
      <c r="CU100" s="364" t="e">
        <f>CT100/CS100</f>
        <v>#DIV/0!</v>
      </c>
      <c r="CV100" s="6">
        <f>CT100-CS100</f>
        <v>0</v>
      </c>
      <c r="CW100" s="6">
        <f>CR100/6</f>
        <v>-41</v>
      </c>
      <c r="CX100" s="951">
        <f>CX95+CX97</f>
        <v>0</v>
      </c>
      <c r="CY100" s="960">
        <v>246</v>
      </c>
      <c r="CZ100" s="388"/>
      <c r="DA100" s="953">
        <f>CZ100-CY100</f>
        <v>-246</v>
      </c>
      <c r="DB100" s="356">
        <f>DB95+DB97</f>
        <v>0</v>
      </c>
      <c r="DC100" s="386">
        <f>DC95+DC97</f>
        <v>0</v>
      </c>
      <c r="DD100" s="388">
        <f>DD95+DD97</f>
        <v>0</v>
      </c>
      <c r="DE100" s="359">
        <f>DD100-DC100</f>
        <v>0</v>
      </c>
      <c r="DF100" s="356">
        <f>DF95+DF97</f>
        <v>0</v>
      </c>
      <c r="DG100" s="386">
        <f>DG95+DG97</f>
        <v>0</v>
      </c>
      <c r="DH100" s="388">
        <f>DH95+DH97</f>
        <v>0</v>
      </c>
      <c r="DI100" s="359">
        <f>DH100-DG100</f>
        <v>0</v>
      </c>
      <c r="DJ100" s="111">
        <f>CX100+DB100+DF100</f>
        <v>0</v>
      </c>
      <c r="DK100" s="108">
        <f>CY100+DC100+DG100</f>
        <v>246</v>
      </c>
      <c r="DL100" s="114">
        <f>CZ100+DD100+DH100</f>
        <v>0</v>
      </c>
      <c r="DM100" s="110">
        <f>DL100-DJ100</f>
        <v>0</v>
      </c>
      <c r="DN100" s="117">
        <f>DL100-DK100</f>
        <v>-246</v>
      </c>
      <c r="DO100" s="356">
        <f t="shared" ref="DO100:DY100" si="711">DO95+DO97</f>
        <v>0</v>
      </c>
      <c r="DP100" s="386">
        <f t="shared" si="711"/>
        <v>0</v>
      </c>
      <c r="DQ100" s="388">
        <f t="shared" si="711"/>
        <v>0</v>
      </c>
      <c r="DR100" s="359">
        <f t="shared" si="711"/>
        <v>0</v>
      </c>
      <c r="DS100" s="356">
        <f t="shared" si="711"/>
        <v>0</v>
      </c>
      <c r="DT100" s="386">
        <f t="shared" si="711"/>
        <v>0</v>
      </c>
      <c r="DU100" s="388">
        <f t="shared" si="711"/>
        <v>0</v>
      </c>
      <c r="DV100" s="359">
        <f t="shared" si="711"/>
        <v>0</v>
      </c>
      <c r="DW100" s="356">
        <f t="shared" si="711"/>
        <v>0</v>
      </c>
      <c r="DX100" s="386">
        <f t="shared" si="711"/>
        <v>0</v>
      </c>
      <c r="DY100" s="388">
        <f t="shared" si="711"/>
        <v>0</v>
      </c>
      <c r="DZ100" s="359">
        <f>DY100-DX100</f>
        <v>0</v>
      </c>
      <c r="EA100" s="111">
        <f>DO100+DS100+DW100</f>
        <v>0</v>
      </c>
      <c r="EB100" s="112">
        <f>DP100+DT100+DX100</f>
        <v>0</v>
      </c>
      <c r="EC100" s="114">
        <f>DQ100+DU100+DY100</f>
        <v>0</v>
      </c>
      <c r="ED100" s="186">
        <f>EC100-EA100</f>
        <v>0</v>
      </c>
      <c r="EE100" s="55">
        <f>EC100-EB100</f>
        <v>0</v>
      </c>
      <c r="EF100" s="130">
        <f>SUM(DJ100,EA100)</f>
        <v>0</v>
      </c>
      <c r="EG100" s="140">
        <f>DK100+EB100</f>
        <v>246</v>
      </c>
      <c r="EH100" s="187">
        <f>SUM(DL100,EC100)</f>
        <v>0</v>
      </c>
      <c r="EI100" s="188">
        <f>EH100-EF100</f>
        <v>0</v>
      </c>
      <c r="EJ100" s="363">
        <f>EH100-EG100</f>
        <v>-246</v>
      </c>
      <c r="EK100" s="137">
        <f t="shared" ref="EK100" si="712">EF100/6</f>
        <v>0</v>
      </c>
      <c r="EL100" s="138">
        <f>EH100/6</f>
        <v>0</v>
      </c>
      <c r="EM100" s="364" t="e">
        <f>EL100/EK100</f>
        <v>#DIV/0!</v>
      </c>
      <c r="EN100" s="6">
        <f>EL100-EK100</f>
        <v>0</v>
      </c>
      <c r="EO100" s="6">
        <f>EJ100/6</f>
        <v>-41</v>
      </c>
    </row>
    <row r="101" spans="1:145" s="266" customFormat="1" ht="20.100000000000001" customHeight="1">
      <c r="A101" s="374"/>
      <c r="B101" s="473" t="s">
        <v>5</v>
      </c>
      <c r="C101" s="190"/>
      <c r="D101" s="190"/>
      <c r="E101" s="196"/>
      <c r="F101" s="269"/>
      <c r="G101" s="474"/>
      <c r="H101" s="776"/>
      <c r="I101" s="335">
        <f>H102/G102</f>
        <v>1</v>
      </c>
      <c r="J101" s="269"/>
      <c r="K101" s="474"/>
      <c r="L101" s="776"/>
      <c r="M101" s="335">
        <f>L102/K102</f>
        <v>1</v>
      </c>
      <c r="N101" s="269"/>
      <c r="O101" s="474"/>
      <c r="P101" s="776"/>
      <c r="Q101" s="335">
        <f>P102/O102</f>
        <v>1</v>
      </c>
      <c r="R101" s="269"/>
      <c r="S101" s="477"/>
      <c r="T101" s="478"/>
      <c r="U101" s="84"/>
      <c r="V101" s="340">
        <f>U102/R102</f>
        <v>1.4198839103869656</v>
      </c>
      <c r="W101" s="86">
        <f>U102/S102</f>
        <v>1.4198839103869656</v>
      </c>
      <c r="X101" s="80">
        <f>U102/T102</f>
        <v>1</v>
      </c>
      <c r="Y101" s="269"/>
      <c r="Z101" s="776"/>
      <c r="AA101" s="776"/>
      <c r="AB101" s="335">
        <f>AA102/Z102</f>
        <v>1</v>
      </c>
      <c r="AC101" s="269"/>
      <c r="AD101" s="474"/>
      <c r="AE101" s="776"/>
      <c r="AF101" s="342">
        <f>AE102/AD102</f>
        <v>1</v>
      </c>
      <c r="AG101" s="269"/>
      <c r="AH101" s="474"/>
      <c r="AI101" s="475"/>
      <c r="AJ101" s="342">
        <f>AI102/AH102</f>
        <v>2.1177536231884058</v>
      </c>
      <c r="AK101" s="46"/>
      <c r="AL101" s="477"/>
      <c r="AM101" s="479"/>
      <c r="AN101" s="84"/>
      <c r="AO101" s="344">
        <f>AN102/AK102</f>
        <v>1.7523558902413865</v>
      </c>
      <c r="AP101" s="86">
        <f>AN102/AL102</f>
        <v>1.7523558902413865</v>
      </c>
      <c r="AQ101" s="203">
        <f>AN102/AM102</f>
        <v>1.2786530534639013</v>
      </c>
      <c r="AR101" s="480"/>
      <c r="AS101" s="197"/>
      <c r="AT101" s="481"/>
      <c r="AU101" s="162"/>
      <c r="AV101" s="349">
        <f>AU102/AR102</f>
        <v>1.5937984027627887</v>
      </c>
      <c r="AW101" s="86">
        <f>AU102/AS102</f>
        <v>1.5937984027627887</v>
      </c>
      <c r="AX101" s="206">
        <f>AU102/AT102</f>
        <v>1.1432980190035933</v>
      </c>
      <c r="AY101" s="137"/>
      <c r="AZ101" s="138"/>
      <c r="BA101" s="138"/>
      <c r="BF101" s="269"/>
      <c r="BG101" s="474"/>
      <c r="BH101" s="476"/>
      <c r="BI101" s="335">
        <f>BH102/BG102</f>
        <v>0</v>
      </c>
      <c r="BJ101" s="269"/>
      <c r="BK101" s="474"/>
      <c r="BL101" s="476"/>
      <c r="BM101" s="335">
        <f>BL102/BK102</f>
        <v>0</v>
      </c>
      <c r="BN101" s="269"/>
      <c r="BO101" s="474"/>
      <c r="BP101" s="476"/>
      <c r="BQ101" s="335">
        <f>BP102/BO102</f>
        <v>0</v>
      </c>
      <c r="BR101" s="46"/>
      <c r="BS101" s="479"/>
      <c r="BT101" s="84"/>
      <c r="BU101" s="340">
        <f>BT102/BR102</f>
        <v>0</v>
      </c>
      <c r="BV101" s="80">
        <f>BT102/BS102</f>
        <v>0</v>
      </c>
      <c r="BW101" s="269"/>
      <c r="BX101" s="474"/>
      <c r="BY101" s="476"/>
      <c r="BZ101" s="335" t="e">
        <f>BY102/BX102</f>
        <v>#DIV/0!</v>
      </c>
      <c r="CA101" s="269"/>
      <c r="CB101" s="474"/>
      <c r="CC101" s="476"/>
      <c r="CD101" s="342" t="e">
        <f>CC102/CB102</f>
        <v>#DIV/0!</v>
      </c>
      <c r="CE101" s="269"/>
      <c r="CF101" s="474"/>
      <c r="CG101" s="476"/>
      <c r="CH101" s="342" t="e">
        <f>CG102/CF102</f>
        <v>#DIV/0!</v>
      </c>
      <c r="CI101" s="46"/>
      <c r="CJ101" s="479"/>
      <c r="CK101" s="84"/>
      <c r="CL101" s="344">
        <f>CK102/CI102</f>
        <v>0</v>
      </c>
      <c r="CM101" s="203" t="e">
        <f>CK102/CJ102</f>
        <v>#DIV/0!</v>
      </c>
      <c r="CN101" s="480"/>
      <c r="CO101" s="481"/>
      <c r="CP101" s="162"/>
      <c r="CQ101" s="349">
        <f>CP102/CN102</f>
        <v>0</v>
      </c>
      <c r="CR101" s="206">
        <f>CP102/CO102</f>
        <v>0</v>
      </c>
      <c r="CS101" s="137"/>
      <c r="CT101" s="138"/>
      <c r="CX101" s="945"/>
      <c r="CY101" s="976"/>
      <c r="CZ101" s="476"/>
      <c r="DA101" s="950">
        <f>CZ102/CY102</f>
        <v>0</v>
      </c>
      <c r="DB101" s="269"/>
      <c r="DC101" s="474"/>
      <c r="DD101" s="476"/>
      <c r="DE101" s="335">
        <f>DD102/DC102</f>
        <v>0</v>
      </c>
      <c r="DF101" s="269"/>
      <c r="DG101" s="474"/>
      <c r="DH101" s="476"/>
      <c r="DI101" s="335">
        <f>DH102/DG102</f>
        <v>0</v>
      </c>
      <c r="DJ101" s="46"/>
      <c r="DK101" s="479"/>
      <c r="DL101" s="84"/>
      <c r="DM101" s="340">
        <f>DL102/DJ102</f>
        <v>0</v>
      </c>
      <c r="DN101" s="80">
        <f>DL102/DK102</f>
        <v>0</v>
      </c>
      <c r="DO101" s="269"/>
      <c r="DP101" s="474"/>
      <c r="DQ101" s="476"/>
      <c r="DR101" s="335" t="e">
        <f>DQ102/DP102</f>
        <v>#DIV/0!</v>
      </c>
      <c r="DS101" s="269"/>
      <c r="DT101" s="474"/>
      <c r="DU101" s="476"/>
      <c r="DV101" s="342" t="e">
        <f>DU102/DT102</f>
        <v>#DIV/0!</v>
      </c>
      <c r="DW101" s="269"/>
      <c r="DX101" s="474"/>
      <c r="DY101" s="476"/>
      <c r="DZ101" s="342" t="e">
        <f>DY102/DX102</f>
        <v>#DIV/0!</v>
      </c>
      <c r="EA101" s="46"/>
      <c r="EB101" s="479"/>
      <c r="EC101" s="84"/>
      <c r="ED101" s="344">
        <f>EC102/EA102</f>
        <v>0</v>
      </c>
      <c r="EE101" s="203" t="e">
        <f>EC102/EB102</f>
        <v>#DIV/0!</v>
      </c>
      <c r="EF101" s="480"/>
      <c r="EG101" s="481"/>
      <c r="EH101" s="162"/>
      <c r="EI101" s="349">
        <f>EH102/EF102</f>
        <v>0</v>
      </c>
      <c r="EJ101" s="206">
        <f>EH102/EG102</f>
        <v>0</v>
      </c>
      <c r="EK101" s="137"/>
      <c r="EL101" s="138"/>
    </row>
    <row r="102" spans="1:145" ht="19.5" customHeight="1">
      <c r="A102" s="374"/>
      <c r="B102" s="104" t="s">
        <v>93</v>
      </c>
      <c r="C102" s="105"/>
      <c r="D102" s="712"/>
      <c r="E102" s="482"/>
      <c r="F102" s="356">
        <v>1417</v>
      </c>
      <c r="G102" s="449">
        <v>2125.5</v>
      </c>
      <c r="H102" s="766">
        <v>2125.5</v>
      </c>
      <c r="I102" s="359">
        <f>H102-G102</f>
        <v>0</v>
      </c>
      <c r="J102" s="356">
        <v>1417</v>
      </c>
      <c r="K102" s="449">
        <v>2285.442</v>
      </c>
      <c r="L102" s="766">
        <v>2285.442</v>
      </c>
      <c r="M102" s="359">
        <f>L102-K102</f>
        <v>0</v>
      </c>
      <c r="N102" s="356">
        <v>1585</v>
      </c>
      <c r="O102" s="449">
        <v>1863.5250000000001</v>
      </c>
      <c r="P102" s="766">
        <v>1863.5250000000001</v>
      </c>
      <c r="Q102" s="359">
        <f>P102-O102</f>
        <v>0</v>
      </c>
      <c r="R102" s="361">
        <f>F102+J102+N102</f>
        <v>4419</v>
      </c>
      <c r="S102" s="362">
        <v>4419</v>
      </c>
      <c r="T102" s="112">
        <f>H102+K102+O102</f>
        <v>6274.4670000000006</v>
      </c>
      <c r="U102" s="114">
        <f>H102+L102+P102</f>
        <v>6274.4670000000006</v>
      </c>
      <c r="V102" s="110">
        <f>U102-R102</f>
        <v>1855.4670000000006</v>
      </c>
      <c r="W102" s="108">
        <f t="shared" si="587"/>
        <v>1855.4670000000006</v>
      </c>
      <c r="X102" s="117">
        <f>U102-T102</f>
        <v>0</v>
      </c>
      <c r="Y102" s="356">
        <v>1651</v>
      </c>
      <c r="Z102" s="766">
        <v>2075.5</v>
      </c>
      <c r="AA102" s="766">
        <v>2075.5</v>
      </c>
      <c r="AB102" s="359">
        <f>AA102-Z102</f>
        <v>0</v>
      </c>
      <c r="AC102" s="356">
        <v>1639</v>
      </c>
      <c r="AD102" s="449">
        <v>2911.1689999999999</v>
      </c>
      <c r="AE102" s="766">
        <v>2911.1689999999999</v>
      </c>
      <c r="AF102" s="359">
        <f>AE102-AD102</f>
        <v>0</v>
      </c>
      <c r="AG102" s="356">
        <v>1557</v>
      </c>
      <c r="AH102" s="449">
        <v>1656</v>
      </c>
      <c r="AI102" s="358">
        <v>3507</v>
      </c>
      <c r="AJ102" s="359">
        <f>AI102-AH102</f>
        <v>1851</v>
      </c>
      <c r="AK102" s="111">
        <f>Y102+AC102+AG102</f>
        <v>4847</v>
      </c>
      <c r="AL102" s="362">
        <v>4847</v>
      </c>
      <c r="AM102" s="112">
        <f>Z102+AD102+AH102</f>
        <v>6642.6689999999999</v>
      </c>
      <c r="AN102" s="114">
        <f>AA102+AE102+AI102</f>
        <v>8493.6689999999999</v>
      </c>
      <c r="AO102" s="186">
        <f>AN102-AK102</f>
        <v>3646.6689999999999</v>
      </c>
      <c r="AP102" s="108">
        <f t="shared" si="590"/>
        <v>3646.6689999999999</v>
      </c>
      <c r="AQ102" s="55">
        <f>AN102-AM102</f>
        <v>1851</v>
      </c>
      <c r="AR102" s="135">
        <f>SUM(R102,AK102)</f>
        <v>9266</v>
      </c>
      <c r="AS102" s="132">
        <f>AL102+S102</f>
        <v>9266</v>
      </c>
      <c r="AT102" s="140">
        <f>T102+AM102</f>
        <v>12917.136</v>
      </c>
      <c r="AU102" s="120">
        <f>SUM(U102,AN102)</f>
        <v>14768.136</v>
      </c>
      <c r="AV102" s="188">
        <f>AU102-AR102</f>
        <v>5502.1360000000004</v>
      </c>
      <c r="AW102" s="108">
        <f t="shared" si="591"/>
        <v>5502.1360000000004</v>
      </c>
      <c r="AX102" s="363">
        <f>AU102-AT102</f>
        <v>1851</v>
      </c>
      <c r="AY102" s="137">
        <f>AR102/6</f>
        <v>1544.3333333333333</v>
      </c>
      <c r="AZ102" s="97">
        <f>AS102/6</f>
        <v>1544.3333333333333</v>
      </c>
      <c r="BA102" s="138">
        <f>AU102/6</f>
        <v>2461.3560000000002</v>
      </c>
      <c r="BB102" s="483">
        <f>BA102/AY102</f>
        <v>1.5937984027627889</v>
      </c>
      <c r="BC102" s="6">
        <f>BA102-AY102</f>
        <v>917.02266666666696</v>
      </c>
      <c r="BD102" s="98">
        <f>BA102-AZ102</f>
        <v>917.02266666666696</v>
      </c>
      <c r="BE102" s="6">
        <f>AX102/6</f>
        <v>308.5</v>
      </c>
      <c r="BF102" s="356">
        <v>1916</v>
      </c>
      <c r="BG102" s="449">
        <v>2316</v>
      </c>
      <c r="BH102" s="360"/>
      <c r="BI102" s="359">
        <f>BH102-BG102</f>
        <v>-2316</v>
      </c>
      <c r="BJ102" s="356">
        <v>1706</v>
      </c>
      <c r="BK102" s="449">
        <v>1706</v>
      </c>
      <c r="BL102" s="360"/>
      <c r="BM102" s="359">
        <f>BL102-BK102</f>
        <v>-1706</v>
      </c>
      <c r="BN102" s="356">
        <v>1849</v>
      </c>
      <c r="BO102" s="449">
        <v>1849</v>
      </c>
      <c r="BP102" s="360"/>
      <c r="BQ102" s="359">
        <f>BP102-BO102</f>
        <v>-1849</v>
      </c>
      <c r="BR102" s="111">
        <f>BF102+BJ102+BN102</f>
        <v>5471</v>
      </c>
      <c r="BS102" s="112">
        <f>BG102+BK102+BO102</f>
        <v>5871</v>
      </c>
      <c r="BT102" s="114">
        <f>BH102+BL102+BP102</f>
        <v>0</v>
      </c>
      <c r="BU102" s="110">
        <f>BT102-BR102</f>
        <v>-5471</v>
      </c>
      <c r="BV102" s="117">
        <f>BT102-BS102</f>
        <v>-5871</v>
      </c>
      <c r="BW102" s="356">
        <v>1938</v>
      </c>
      <c r="BX102" s="449"/>
      <c r="BY102" s="360"/>
      <c r="BZ102" s="359">
        <f>BY102-BX102</f>
        <v>0</v>
      </c>
      <c r="CA102" s="356">
        <v>2118</v>
      </c>
      <c r="CB102" s="449"/>
      <c r="CC102" s="360"/>
      <c r="CD102" s="359">
        <f>CC102-CB102</f>
        <v>0</v>
      </c>
      <c r="CE102" s="356">
        <v>1565</v>
      </c>
      <c r="CF102" s="449"/>
      <c r="CG102" s="360"/>
      <c r="CH102" s="359">
        <f>CG102-CF102</f>
        <v>0</v>
      </c>
      <c r="CI102" s="111">
        <f>BW102+CA102+CE102</f>
        <v>5621</v>
      </c>
      <c r="CJ102" s="112">
        <f>BX102+CB102+CF102</f>
        <v>0</v>
      </c>
      <c r="CK102" s="114">
        <f>BY102+CC102+CG102</f>
        <v>0</v>
      </c>
      <c r="CL102" s="186">
        <f>CK102-CI102</f>
        <v>-5621</v>
      </c>
      <c r="CM102" s="55">
        <f>CK102-CJ102</f>
        <v>0</v>
      </c>
      <c r="CN102" s="135">
        <f>SUM(BR102,CI102)</f>
        <v>11092</v>
      </c>
      <c r="CO102" s="140">
        <f>BS102+CJ102</f>
        <v>5871</v>
      </c>
      <c r="CP102" s="120">
        <f>SUM(BT102,CK102)</f>
        <v>0</v>
      </c>
      <c r="CQ102" s="188">
        <f>CP102-CN102</f>
        <v>-11092</v>
      </c>
      <c r="CR102" s="363">
        <f>CP102-CO102</f>
        <v>-5871</v>
      </c>
      <c r="CS102" s="137">
        <f t="shared" si="596"/>
        <v>1848.6666666666667</v>
      </c>
      <c r="CT102" s="138">
        <f>CP102/6</f>
        <v>0</v>
      </c>
      <c r="CU102" s="483">
        <f>CT102/CS102</f>
        <v>0</v>
      </c>
      <c r="CV102" s="6">
        <f>CT102-CS102</f>
        <v>-1848.6666666666667</v>
      </c>
      <c r="CW102" s="6">
        <f>CR102/6</f>
        <v>-978.5</v>
      </c>
      <c r="CX102" s="951">
        <v>1916</v>
      </c>
      <c r="CY102" s="974">
        <v>2316</v>
      </c>
      <c r="CZ102" s="360"/>
      <c r="DA102" s="953">
        <f>CZ102-CY102</f>
        <v>-2316</v>
      </c>
      <c r="DB102" s="356">
        <v>1706</v>
      </c>
      <c r="DC102" s="449">
        <v>1706</v>
      </c>
      <c r="DD102" s="360"/>
      <c r="DE102" s="359">
        <f>DD102-DC102</f>
        <v>-1706</v>
      </c>
      <c r="DF102" s="356">
        <v>1849</v>
      </c>
      <c r="DG102" s="449">
        <v>1849</v>
      </c>
      <c r="DH102" s="360"/>
      <c r="DI102" s="359">
        <f>DH102-DG102</f>
        <v>-1849</v>
      </c>
      <c r="DJ102" s="111">
        <f>CX102+DB102+DF102</f>
        <v>5471</v>
      </c>
      <c r="DK102" s="112">
        <f>CY102+DC102+DG102</f>
        <v>5871</v>
      </c>
      <c r="DL102" s="114">
        <f>CZ102+DD102+DH102</f>
        <v>0</v>
      </c>
      <c r="DM102" s="110">
        <f>DL102-DJ102</f>
        <v>-5471</v>
      </c>
      <c r="DN102" s="117">
        <f>DL102-DK102</f>
        <v>-5871</v>
      </c>
      <c r="DO102" s="356">
        <v>1938</v>
      </c>
      <c r="DP102" s="449"/>
      <c r="DQ102" s="360"/>
      <c r="DR102" s="359">
        <f>DQ102-DP102</f>
        <v>0</v>
      </c>
      <c r="DS102" s="356">
        <v>2118</v>
      </c>
      <c r="DT102" s="449"/>
      <c r="DU102" s="360"/>
      <c r="DV102" s="359">
        <f>DU102-DT102</f>
        <v>0</v>
      </c>
      <c r="DW102" s="356">
        <v>1565</v>
      </c>
      <c r="DX102" s="449"/>
      <c r="DY102" s="360"/>
      <c r="DZ102" s="359">
        <f>DY102-DX102</f>
        <v>0</v>
      </c>
      <c r="EA102" s="111">
        <f>DO102+DS102+DW102</f>
        <v>5621</v>
      </c>
      <c r="EB102" s="112">
        <f>DP102+DT102+DX102</f>
        <v>0</v>
      </c>
      <c r="EC102" s="114">
        <f>DQ102+DU102+DY102</f>
        <v>0</v>
      </c>
      <c r="ED102" s="186">
        <f>EC102-EA102</f>
        <v>-5621</v>
      </c>
      <c r="EE102" s="55">
        <f>EC102-EB102</f>
        <v>0</v>
      </c>
      <c r="EF102" s="135">
        <f>SUM(DJ102,EA102)</f>
        <v>11092</v>
      </c>
      <c r="EG102" s="140">
        <f>DK102+EB102</f>
        <v>5871</v>
      </c>
      <c r="EH102" s="120">
        <f>SUM(DL102,EC102)</f>
        <v>0</v>
      </c>
      <c r="EI102" s="188">
        <f>EH102-EF102</f>
        <v>-11092</v>
      </c>
      <c r="EJ102" s="363">
        <f>EH102-EG102</f>
        <v>-5871</v>
      </c>
      <c r="EK102" s="137">
        <f t="shared" ref="EK102" si="713">EF102/6</f>
        <v>1848.6666666666667</v>
      </c>
      <c r="EL102" s="138">
        <f>EH102/6</f>
        <v>0</v>
      </c>
      <c r="EM102" s="483">
        <f>EL102/EK102</f>
        <v>0</v>
      </c>
      <c r="EN102" s="6">
        <f>EL102-EK102</f>
        <v>-1848.6666666666667</v>
      </c>
      <c r="EO102" s="6">
        <f>EJ102/6</f>
        <v>-978.5</v>
      </c>
    </row>
    <row r="103" spans="1:145" s="490" customFormat="1" ht="19.5" customHeight="1">
      <c r="A103" s="484"/>
      <c r="B103" s="330" t="s">
        <v>103</v>
      </c>
      <c r="C103" s="331"/>
      <c r="D103" s="331"/>
      <c r="E103" s="485"/>
      <c r="F103" s="337"/>
      <c r="G103" s="404">
        <v>1</v>
      </c>
      <c r="H103" s="777">
        <v>1</v>
      </c>
      <c r="I103" s="406"/>
      <c r="J103" s="337"/>
      <c r="K103" s="404"/>
      <c r="L103" s="771"/>
      <c r="M103" s="406"/>
      <c r="N103" s="337"/>
      <c r="O103" s="404"/>
      <c r="P103" s="771"/>
      <c r="Q103" s="406"/>
      <c r="R103" s="408"/>
      <c r="S103" s="409"/>
      <c r="T103" s="410"/>
      <c r="U103" s="399"/>
      <c r="V103" s="346"/>
      <c r="W103" s="439">
        <f t="shared" si="587"/>
        <v>0</v>
      </c>
      <c r="X103" s="454"/>
      <c r="Y103" s="337"/>
      <c r="Z103" s="771"/>
      <c r="AA103" s="771"/>
      <c r="AB103" s="406"/>
      <c r="AC103" s="337"/>
      <c r="AD103" s="404">
        <v>7</v>
      </c>
      <c r="AE103" s="771">
        <v>7</v>
      </c>
      <c r="AF103" s="406"/>
      <c r="AG103" s="337"/>
      <c r="AH103" s="404"/>
      <c r="AI103" s="405"/>
      <c r="AJ103" s="406"/>
      <c r="AK103" s="411"/>
      <c r="AL103" s="409"/>
      <c r="AM103" s="410"/>
      <c r="AN103" s="399"/>
      <c r="AO103" s="339"/>
      <c r="AP103" s="486">
        <f t="shared" si="590"/>
        <v>0</v>
      </c>
      <c r="AQ103" s="454"/>
      <c r="AR103" s="487"/>
      <c r="AS103" s="412"/>
      <c r="AT103" s="488"/>
      <c r="AU103" s="403"/>
      <c r="AV103" s="456"/>
      <c r="AW103" s="439">
        <f t="shared" si="591"/>
        <v>0</v>
      </c>
      <c r="AX103" s="446"/>
      <c r="AY103" s="350"/>
      <c r="AZ103" s="351"/>
      <c r="BA103" s="351"/>
      <c r="BB103" s="489"/>
      <c r="BF103" s="337"/>
      <c r="BG103" s="404"/>
      <c r="BH103" s="407"/>
      <c r="BI103" s="406"/>
      <c r="BJ103" s="337"/>
      <c r="BK103" s="404"/>
      <c r="BL103" s="407"/>
      <c r="BM103" s="406"/>
      <c r="BN103" s="337"/>
      <c r="BO103" s="404"/>
      <c r="BP103" s="407"/>
      <c r="BQ103" s="406"/>
      <c r="BR103" s="411"/>
      <c r="BS103" s="410"/>
      <c r="BT103" s="399"/>
      <c r="BU103" s="346"/>
      <c r="BV103" s="454"/>
      <c r="BW103" s="337"/>
      <c r="BX103" s="404"/>
      <c r="BY103" s="407"/>
      <c r="BZ103" s="406"/>
      <c r="CA103" s="337"/>
      <c r="CB103" s="404"/>
      <c r="CC103" s="407"/>
      <c r="CD103" s="406"/>
      <c r="CE103" s="337"/>
      <c r="CF103" s="404"/>
      <c r="CG103" s="407"/>
      <c r="CH103" s="406"/>
      <c r="CI103" s="411"/>
      <c r="CJ103" s="410"/>
      <c r="CK103" s="399"/>
      <c r="CL103" s="339"/>
      <c r="CM103" s="454"/>
      <c r="CN103" s="487"/>
      <c r="CO103" s="488"/>
      <c r="CP103" s="403"/>
      <c r="CQ103" s="456"/>
      <c r="CR103" s="446"/>
      <c r="CS103" s="137"/>
      <c r="CT103" s="351"/>
      <c r="CU103" s="489"/>
      <c r="CX103" s="963"/>
      <c r="CY103" s="964"/>
      <c r="CZ103" s="407"/>
      <c r="DA103" s="965"/>
      <c r="DB103" s="337"/>
      <c r="DC103" s="404"/>
      <c r="DD103" s="407"/>
      <c r="DE103" s="406"/>
      <c r="DF103" s="337"/>
      <c r="DG103" s="404"/>
      <c r="DH103" s="407"/>
      <c r="DI103" s="406"/>
      <c r="DJ103" s="411"/>
      <c r="DK103" s="410"/>
      <c r="DL103" s="399"/>
      <c r="DM103" s="346"/>
      <c r="DN103" s="454"/>
      <c r="DO103" s="337"/>
      <c r="DP103" s="404"/>
      <c r="DQ103" s="407"/>
      <c r="DR103" s="406"/>
      <c r="DS103" s="337"/>
      <c r="DT103" s="404"/>
      <c r="DU103" s="407"/>
      <c r="DV103" s="406"/>
      <c r="DW103" s="337"/>
      <c r="DX103" s="404"/>
      <c r="DY103" s="407"/>
      <c r="DZ103" s="406"/>
      <c r="EA103" s="411"/>
      <c r="EB103" s="410"/>
      <c r="EC103" s="399"/>
      <c r="ED103" s="339"/>
      <c r="EE103" s="454"/>
      <c r="EF103" s="487"/>
      <c r="EG103" s="488"/>
      <c r="EH103" s="403"/>
      <c r="EI103" s="456"/>
      <c r="EJ103" s="446"/>
      <c r="EK103" s="137"/>
      <c r="EL103" s="351"/>
      <c r="EM103" s="489"/>
    </row>
    <row r="104" spans="1:145" s="266" customFormat="1" ht="21" customHeight="1">
      <c r="A104" s="374"/>
      <c r="B104" s="125" t="s">
        <v>5</v>
      </c>
      <c r="C104" s="190"/>
      <c r="D104" s="190"/>
      <c r="E104" s="196"/>
      <c r="F104" s="375"/>
      <c r="G104" s="376"/>
      <c r="H104" s="778"/>
      <c r="I104" s="378">
        <f>H105/G105</f>
        <v>1</v>
      </c>
      <c r="J104" s="375"/>
      <c r="K104" s="376"/>
      <c r="L104" s="768"/>
      <c r="M104" s="378">
        <f>L105/K105</f>
        <v>1</v>
      </c>
      <c r="N104" s="375"/>
      <c r="O104" s="376"/>
      <c r="P104" s="768"/>
      <c r="Q104" s="378" t="e">
        <f>P105/O105</f>
        <v>#DIV/0!</v>
      </c>
      <c r="R104" s="375"/>
      <c r="S104" s="491"/>
      <c r="T104" s="70"/>
      <c r="U104" s="100"/>
      <c r="V104" s="340" t="e">
        <f>U105/R105</f>
        <v>#DIV/0!</v>
      </c>
      <c r="W104" s="161" t="e">
        <f>U105/S105</f>
        <v>#DIV/0!</v>
      </c>
      <c r="X104" s="80">
        <f>U105/T105</f>
        <v>1</v>
      </c>
      <c r="Y104" s="375"/>
      <c r="Z104" s="768"/>
      <c r="AA104" s="768"/>
      <c r="AB104" s="378" t="e">
        <f>AA105/Z105</f>
        <v>#DIV/0!</v>
      </c>
      <c r="AC104" s="375"/>
      <c r="AD104" s="376"/>
      <c r="AE104" s="768"/>
      <c r="AF104" s="383">
        <f>AE105/AD105</f>
        <v>1</v>
      </c>
      <c r="AG104" s="375"/>
      <c r="AH104" s="376"/>
      <c r="AI104" s="377"/>
      <c r="AJ104" s="383">
        <f>AI105/AH105</f>
        <v>1.4153333333333333</v>
      </c>
      <c r="AK104" s="69"/>
      <c r="AL104" s="491"/>
      <c r="AM104" s="70"/>
      <c r="AN104" s="100"/>
      <c r="AO104" s="344" t="e">
        <f>AN105/AK105</f>
        <v>#DIV/0!</v>
      </c>
      <c r="AP104" s="341">
        <f t="shared" si="590"/>
        <v>0</v>
      </c>
      <c r="AQ104" s="256">
        <f>AN105/AM105</f>
        <v>1.1246</v>
      </c>
      <c r="AR104" s="237"/>
      <c r="AS104" s="239"/>
      <c r="AT104" s="481"/>
      <c r="AU104" s="162"/>
      <c r="AV104" s="94" t="e">
        <f>AU105/AR105</f>
        <v>#DIV/0!</v>
      </c>
      <c r="AW104" s="161" t="e">
        <f>AU105/AS105</f>
        <v>#DIV/0!</v>
      </c>
      <c r="AX104" s="385">
        <f>AU105/AT105</f>
        <v>1.0821538461538462</v>
      </c>
      <c r="AY104" s="137"/>
      <c r="AZ104" s="138"/>
      <c r="BA104" s="138"/>
      <c r="BF104" s="375"/>
      <c r="BG104" s="376"/>
      <c r="BH104" s="379"/>
      <c r="BI104" s="378" t="e">
        <f>BH105/BG105</f>
        <v>#DIV/0!</v>
      </c>
      <c r="BJ104" s="375"/>
      <c r="BK104" s="376"/>
      <c r="BL104" s="379"/>
      <c r="BM104" s="378" t="e">
        <f>BL105/BK105</f>
        <v>#DIV/0!</v>
      </c>
      <c r="BN104" s="375"/>
      <c r="BO104" s="376"/>
      <c r="BP104" s="379"/>
      <c r="BQ104" s="378" t="e">
        <f>BP105/BO105</f>
        <v>#DIV/0!</v>
      </c>
      <c r="BR104" s="69"/>
      <c r="BS104" s="70"/>
      <c r="BT104" s="100"/>
      <c r="BU104" s="340" t="e">
        <f>BT105/BR105</f>
        <v>#DIV/0!</v>
      </c>
      <c r="BV104" s="80" t="e">
        <f>BT105/BS105</f>
        <v>#DIV/0!</v>
      </c>
      <c r="BW104" s="375"/>
      <c r="BX104" s="376"/>
      <c r="BY104" s="379"/>
      <c r="BZ104" s="378" t="e">
        <f>BY105/BX105</f>
        <v>#DIV/0!</v>
      </c>
      <c r="CA104" s="375"/>
      <c r="CB104" s="376"/>
      <c r="CC104" s="379"/>
      <c r="CD104" s="383" t="e">
        <f>CC105/CB105</f>
        <v>#DIV/0!</v>
      </c>
      <c r="CE104" s="375"/>
      <c r="CF104" s="376"/>
      <c r="CG104" s="379"/>
      <c r="CH104" s="383" t="e">
        <f>CG105/CF105</f>
        <v>#DIV/0!</v>
      </c>
      <c r="CI104" s="69"/>
      <c r="CJ104" s="70"/>
      <c r="CK104" s="100"/>
      <c r="CL104" s="344" t="e">
        <f>CK105/CI105</f>
        <v>#DIV/0!</v>
      </c>
      <c r="CM104" s="256" t="e">
        <f>CK105/CJ105</f>
        <v>#DIV/0!</v>
      </c>
      <c r="CN104" s="237"/>
      <c r="CO104" s="481"/>
      <c r="CP104" s="162"/>
      <c r="CQ104" s="94" t="e">
        <f>CP105/CN105</f>
        <v>#DIV/0!</v>
      </c>
      <c r="CR104" s="385" t="e">
        <f>CP105/CO105</f>
        <v>#DIV/0!</v>
      </c>
      <c r="CS104" s="137"/>
      <c r="CT104" s="138"/>
      <c r="CX104" s="957"/>
      <c r="CY104" s="958"/>
      <c r="CZ104" s="379"/>
      <c r="DA104" s="959" t="e">
        <f>CZ105/CY105</f>
        <v>#DIV/0!</v>
      </c>
      <c r="DB104" s="375"/>
      <c r="DC104" s="376"/>
      <c r="DD104" s="379"/>
      <c r="DE104" s="378" t="e">
        <f>DD105/DC105</f>
        <v>#DIV/0!</v>
      </c>
      <c r="DF104" s="375"/>
      <c r="DG104" s="376"/>
      <c r="DH104" s="379"/>
      <c r="DI104" s="378" t="e">
        <f>DH105/DG105</f>
        <v>#DIV/0!</v>
      </c>
      <c r="DJ104" s="69"/>
      <c r="DK104" s="70"/>
      <c r="DL104" s="100"/>
      <c r="DM104" s="340" t="e">
        <f>DL105/DJ105</f>
        <v>#DIV/0!</v>
      </c>
      <c r="DN104" s="80" t="e">
        <f>DL105/DK105</f>
        <v>#DIV/0!</v>
      </c>
      <c r="DO104" s="375"/>
      <c r="DP104" s="376"/>
      <c r="DQ104" s="379"/>
      <c r="DR104" s="378" t="e">
        <f>DQ105/DP105</f>
        <v>#DIV/0!</v>
      </c>
      <c r="DS104" s="375"/>
      <c r="DT104" s="376"/>
      <c r="DU104" s="379"/>
      <c r="DV104" s="383" t="e">
        <f>DU105/DT105</f>
        <v>#DIV/0!</v>
      </c>
      <c r="DW104" s="375"/>
      <c r="DX104" s="376"/>
      <c r="DY104" s="379"/>
      <c r="DZ104" s="383" t="e">
        <f>DY105/DX105</f>
        <v>#DIV/0!</v>
      </c>
      <c r="EA104" s="69"/>
      <c r="EB104" s="70"/>
      <c r="EC104" s="100"/>
      <c r="ED104" s="344" t="e">
        <f>EC105/EA105</f>
        <v>#DIV/0!</v>
      </c>
      <c r="EE104" s="256" t="e">
        <f>EC105/EB105</f>
        <v>#DIV/0!</v>
      </c>
      <c r="EF104" s="237"/>
      <c r="EG104" s="481"/>
      <c r="EH104" s="162"/>
      <c r="EI104" s="94" t="e">
        <f>EH105/EF105</f>
        <v>#DIV/0!</v>
      </c>
      <c r="EJ104" s="385" t="e">
        <f>EH105/EG105</f>
        <v>#DIV/0!</v>
      </c>
      <c r="EK104" s="137"/>
      <c r="EL104" s="138"/>
    </row>
    <row r="105" spans="1:145" ht="19.5" customHeight="1">
      <c r="A105" s="374"/>
      <c r="B105" s="104" t="s">
        <v>67</v>
      </c>
      <c r="C105" s="105"/>
      <c r="D105" s="712"/>
      <c r="E105" s="482"/>
      <c r="F105" s="356"/>
      <c r="G105" s="449">
        <v>140</v>
      </c>
      <c r="H105" s="779">
        <v>140</v>
      </c>
      <c r="I105" s="359">
        <f>H105-G105</f>
        <v>0</v>
      </c>
      <c r="J105" s="356"/>
      <c r="K105" s="449">
        <v>15</v>
      </c>
      <c r="L105" s="766">
        <v>15</v>
      </c>
      <c r="M105" s="359">
        <f>L105-K105</f>
        <v>0</v>
      </c>
      <c r="N105" s="356"/>
      <c r="O105" s="449">
        <v>0</v>
      </c>
      <c r="P105" s="766">
        <v>0</v>
      </c>
      <c r="Q105" s="359">
        <f>P105-O105</f>
        <v>0</v>
      </c>
      <c r="R105" s="361">
        <f>F105+J105+N105</f>
        <v>0</v>
      </c>
      <c r="S105" s="362">
        <v>0</v>
      </c>
      <c r="T105" s="112">
        <f>H105+K105+O105</f>
        <v>155</v>
      </c>
      <c r="U105" s="114">
        <f>H105+L105+P105</f>
        <v>155</v>
      </c>
      <c r="V105" s="110">
        <f>U105-R105</f>
        <v>155</v>
      </c>
      <c r="W105" s="108">
        <f t="shared" si="587"/>
        <v>155</v>
      </c>
      <c r="X105" s="117">
        <f>U105-T105</f>
        <v>0</v>
      </c>
      <c r="Y105" s="356"/>
      <c r="Z105" s="766">
        <v>0</v>
      </c>
      <c r="AA105" s="766">
        <v>0</v>
      </c>
      <c r="AB105" s="359">
        <f>AA105-Z105</f>
        <v>0</v>
      </c>
      <c r="AC105" s="356"/>
      <c r="AD105" s="449">
        <v>210</v>
      </c>
      <c r="AE105" s="766">
        <v>210</v>
      </c>
      <c r="AF105" s="359">
        <f>AE105-AD105</f>
        <v>0</v>
      </c>
      <c r="AG105" s="356"/>
      <c r="AH105" s="449">
        <v>90</v>
      </c>
      <c r="AI105" s="358">
        <v>127.38</v>
      </c>
      <c r="AJ105" s="359">
        <f>AI105-AH105</f>
        <v>37.379999999999995</v>
      </c>
      <c r="AK105" s="111">
        <f>Y105+AC105+AG105</f>
        <v>0</v>
      </c>
      <c r="AL105" s="362">
        <v>0</v>
      </c>
      <c r="AM105" s="112">
        <f>Z105+AD105+AH105</f>
        <v>300</v>
      </c>
      <c r="AN105" s="114">
        <f>AA105+AE105+AI105</f>
        <v>337.38</v>
      </c>
      <c r="AO105" s="186">
        <f>AN105-AK105</f>
        <v>337.38</v>
      </c>
      <c r="AP105" s="108">
        <f t="shared" si="590"/>
        <v>337.38</v>
      </c>
      <c r="AQ105" s="55">
        <f>AN105-AM105</f>
        <v>37.379999999999995</v>
      </c>
      <c r="AR105" s="135">
        <f>SUM(R105,AK105)</f>
        <v>0</v>
      </c>
      <c r="AS105" s="132">
        <f>AL105+S105</f>
        <v>0</v>
      </c>
      <c r="AT105" s="140">
        <f>T105+AM105</f>
        <v>455</v>
      </c>
      <c r="AU105" s="120">
        <f>SUM(U105,AN105)</f>
        <v>492.38</v>
      </c>
      <c r="AV105" s="188">
        <f>AU105-AR105</f>
        <v>492.38</v>
      </c>
      <c r="AW105" s="108">
        <f t="shared" si="591"/>
        <v>492.38</v>
      </c>
      <c r="AX105" s="363">
        <f>AU105-AT105</f>
        <v>37.379999999999995</v>
      </c>
      <c r="AY105" s="137">
        <f>AR105/6</f>
        <v>0</v>
      </c>
      <c r="AZ105" s="97">
        <f>AS105/6</f>
        <v>0</v>
      </c>
      <c r="BA105" s="138">
        <f>AU105/6</f>
        <v>82.063333333333333</v>
      </c>
      <c r="BB105" s="483" t="e">
        <f>BA105/AY105</f>
        <v>#DIV/0!</v>
      </c>
      <c r="BC105" s="6">
        <f>BA105-AY105</f>
        <v>82.063333333333333</v>
      </c>
      <c r="BD105" s="98">
        <f>BA105-AZ105</f>
        <v>82.063333333333333</v>
      </c>
      <c r="BE105" s="6">
        <f>AX105/6</f>
        <v>6.2299999999999995</v>
      </c>
      <c r="BF105" s="356"/>
      <c r="BG105" s="449"/>
      <c r="BH105" s="360"/>
      <c r="BI105" s="359">
        <f>BH105-BG105</f>
        <v>0</v>
      </c>
      <c r="BJ105" s="356"/>
      <c r="BK105" s="449"/>
      <c r="BL105" s="360"/>
      <c r="BM105" s="359">
        <f>BL105-BK105</f>
        <v>0</v>
      </c>
      <c r="BN105" s="356"/>
      <c r="BO105" s="449"/>
      <c r="BP105" s="360"/>
      <c r="BQ105" s="359">
        <f>BP105-BO105</f>
        <v>0</v>
      </c>
      <c r="BR105" s="111">
        <f>BF105+BJ105+BN105</f>
        <v>0</v>
      </c>
      <c r="BS105" s="112">
        <f>BG105+BK105+BO105</f>
        <v>0</v>
      </c>
      <c r="BT105" s="114">
        <f>BH105+BL105+BP105</f>
        <v>0</v>
      </c>
      <c r="BU105" s="110">
        <f>BT105-BR105</f>
        <v>0</v>
      </c>
      <c r="BV105" s="117">
        <f>BT105-BS105</f>
        <v>0</v>
      </c>
      <c r="BW105" s="356"/>
      <c r="BX105" s="449"/>
      <c r="BY105" s="360"/>
      <c r="BZ105" s="359">
        <f>BY105-BX105</f>
        <v>0</v>
      </c>
      <c r="CA105" s="356"/>
      <c r="CB105" s="449"/>
      <c r="CC105" s="360"/>
      <c r="CD105" s="359">
        <f>CC105-CB105</f>
        <v>0</v>
      </c>
      <c r="CE105" s="356"/>
      <c r="CF105" s="449"/>
      <c r="CG105" s="360"/>
      <c r="CH105" s="359">
        <f>CG105-CF105</f>
        <v>0</v>
      </c>
      <c r="CI105" s="111">
        <f>BW105+CA105+CE105</f>
        <v>0</v>
      </c>
      <c r="CJ105" s="112">
        <f>BX105+CB105+CF105</f>
        <v>0</v>
      </c>
      <c r="CK105" s="114">
        <f>BY105+CC105+CG105</f>
        <v>0</v>
      </c>
      <c r="CL105" s="186">
        <f>CK105-CI105</f>
        <v>0</v>
      </c>
      <c r="CM105" s="55">
        <f>CK105-CJ105</f>
        <v>0</v>
      </c>
      <c r="CN105" s="135">
        <f>SUM(BR105,CI105)</f>
        <v>0</v>
      </c>
      <c r="CO105" s="140">
        <f>BS105+CJ105</f>
        <v>0</v>
      </c>
      <c r="CP105" s="120">
        <f>SUM(BT105,CK105)</f>
        <v>0</v>
      </c>
      <c r="CQ105" s="188">
        <f>CP105-CN105</f>
        <v>0</v>
      </c>
      <c r="CR105" s="363">
        <f>CP105-CO105</f>
        <v>0</v>
      </c>
      <c r="CS105" s="137">
        <f t="shared" si="596"/>
        <v>0</v>
      </c>
      <c r="CT105" s="138">
        <f>CP105/6</f>
        <v>0</v>
      </c>
      <c r="CU105" s="483" t="e">
        <f>CT105/CS105</f>
        <v>#DIV/0!</v>
      </c>
      <c r="CV105" s="6">
        <f>CT105-CS105</f>
        <v>0</v>
      </c>
      <c r="CW105" s="6">
        <f>CR105/6</f>
        <v>0</v>
      </c>
      <c r="CX105" s="951"/>
      <c r="CY105" s="974"/>
      <c r="CZ105" s="360"/>
      <c r="DA105" s="953">
        <f>CZ105-CY105</f>
        <v>0</v>
      </c>
      <c r="DB105" s="356"/>
      <c r="DC105" s="449"/>
      <c r="DD105" s="360"/>
      <c r="DE105" s="359">
        <f>DD105-DC105</f>
        <v>0</v>
      </c>
      <c r="DF105" s="356"/>
      <c r="DG105" s="449"/>
      <c r="DH105" s="360"/>
      <c r="DI105" s="359">
        <f>DH105-DG105</f>
        <v>0</v>
      </c>
      <c r="DJ105" s="111">
        <f>CX105+DB105+DF105</f>
        <v>0</v>
      </c>
      <c r="DK105" s="112">
        <f>CY105+DC105+DG105</f>
        <v>0</v>
      </c>
      <c r="DL105" s="114">
        <f>CZ105+DD105+DH105</f>
        <v>0</v>
      </c>
      <c r="DM105" s="110">
        <f>DL105-DJ105</f>
        <v>0</v>
      </c>
      <c r="DN105" s="117">
        <f>DL105-DK105</f>
        <v>0</v>
      </c>
      <c r="DO105" s="356"/>
      <c r="DP105" s="449"/>
      <c r="DQ105" s="360"/>
      <c r="DR105" s="359">
        <f>DQ105-DP105</f>
        <v>0</v>
      </c>
      <c r="DS105" s="356"/>
      <c r="DT105" s="449"/>
      <c r="DU105" s="360"/>
      <c r="DV105" s="359">
        <f>DU105-DT105</f>
        <v>0</v>
      </c>
      <c r="DW105" s="356"/>
      <c r="DX105" s="449"/>
      <c r="DY105" s="360"/>
      <c r="DZ105" s="359">
        <f>DY105-DX105</f>
        <v>0</v>
      </c>
      <c r="EA105" s="111">
        <f>DO105+DS105+DW105</f>
        <v>0</v>
      </c>
      <c r="EB105" s="112">
        <f>DP105+DT105+DX105</f>
        <v>0</v>
      </c>
      <c r="EC105" s="114">
        <f>DQ105+DU105+DY105</f>
        <v>0</v>
      </c>
      <c r="ED105" s="186">
        <f>EC105-EA105</f>
        <v>0</v>
      </c>
      <c r="EE105" s="55">
        <f>EC105-EB105</f>
        <v>0</v>
      </c>
      <c r="EF105" s="135">
        <f>SUM(DJ105,EA105)</f>
        <v>0</v>
      </c>
      <c r="EG105" s="140">
        <f>DK105+EB105</f>
        <v>0</v>
      </c>
      <c r="EH105" s="120">
        <f>SUM(DL105,EC105)</f>
        <v>0</v>
      </c>
      <c r="EI105" s="188">
        <f>EH105-EF105</f>
        <v>0</v>
      </c>
      <c r="EJ105" s="363">
        <f>EH105-EG105</f>
        <v>0</v>
      </c>
      <c r="EK105" s="137">
        <f t="shared" ref="EK105" si="714">EF105/6</f>
        <v>0</v>
      </c>
      <c r="EL105" s="138">
        <f>EH105/6</f>
        <v>0</v>
      </c>
      <c r="EM105" s="483" t="e">
        <f>EL105/EK105</f>
        <v>#DIV/0!</v>
      </c>
      <c r="EN105" s="6">
        <f>EL105-EK105</f>
        <v>0</v>
      </c>
      <c r="EO105" s="6">
        <f>EJ105/6</f>
        <v>0</v>
      </c>
    </row>
    <row r="106" spans="1:145" s="266" customFormat="1" ht="19.5" customHeight="1">
      <c r="A106" s="374"/>
      <c r="B106" s="103" t="s">
        <v>160</v>
      </c>
      <c r="C106" s="126"/>
      <c r="D106" s="190"/>
      <c r="E106" s="196"/>
      <c r="F106" s="916"/>
      <c r="G106" s="376"/>
      <c r="H106" s="778"/>
      <c r="I106" s="644"/>
      <c r="J106" s="916"/>
      <c r="K106" s="376"/>
      <c r="L106" s="768"/>
      <c r="M106" s="644"/>
      <c r="N106" s="916"/>
      <c r="O106" s="376"/>
      <c r="P106" s="768"/>
      <c r="Q106" s="644"/>
      <c r="R106" s="917"/>
      <c r="S106" s="918"/>
      <c r="T106" s="158"/>
      <c r="U106" s="194"/>
      <c r="V106" s="156"/>
      <c r="W106" s="155"/>
      <c r="X106" s="919"/>
      <c r="Y106" s="916"/>
      <c r="Z106" s="768"/>
      <c r="AA106" s="768"/>
      <c r="AB106" s="644"/>
      <c r="AC106" s="916"/>
      <c r="AD106" s="376"/>
      <c r="AE106" s="768"/>
      <c r="AF106" s="644"/>
      <c r="AG106" s="916"/>
      <c r="AH106" s="376"/>
      <c r="AI106" s="377"/>
      <c r="AJ106" s="644"/>
      <c r="AK106" s="179"/>
      <c r="AL106" s="918"/>
      <c r="AM106" s="158"/>
      <c r="AN106" s="194"/>
      <c r="AO106" s="659"/>
      <c r="AP106" s="155"/>
      <c r="AQ106" s="241"/>
      <c r="AR106" s="204"/>
      <c r="AS106" s="384"/>
      <c r="AT106" s="209"/>
      <c r="AU106" s="162"/>
      <c r="AV106" s="920"/>
      <c r="AW106" s="155"/>
      <c r="AX106" s="611"/>
      <c r="AY106" s="137"/>
      <c r="AZ106" s="97"/>
      <c r="BA106" s="138"/>
      <c r="BB106" s="921"/>
      <c r="BD106" s="261"/>
      <c r="BF106" s="916"/>
      <c r="BG106" s="376"/>
      <c r="BH106" s="379"/>
      <c r="BI106" s="644"/>
      <c r="BJ106" s="916"/>
      <c r="BK106" s="376"/>
      <c r="BL106" s="379"/>
      <c r="BM106" s="644"/>
      <c r="BN106" s="916"/>
      <c r="BO106" s="376"/>
      <c r="BP106" s="379"/>
      <c r="BQ106" s="644"/>
      <c r="BR106" s="179"/>
      <c r="BS106" s="158"/>
      <c r="BT106" s="194"/>
      <c r="BU106" s="156"/>
      <c r="BV106" s="919"/>
      <c r="BW106" s="916"/>
      <c r="BX106" s="376"/>
      <c r="BY106" s="379"/>
      <c r="BZ106" s="644"/>
      <c r="CA106" s="916"/>
      <c r="CB106" s="376"/>
      <c r="CC106" s="379"/>
      <c r="CD106" s="644"/>
      <c r="CE106" s="916"/>
      <c r="CF106" s="376"/>
      <c r="CG106" s="379"/>
      <c r="CH106" s="644"/>
      <c r="CI106" s="179"/>
      <c r="CJ106" s="158"/>
      <c r="CK106" s="194"/>
      <c r="CL106" s="659"/>
      <c r="CM106" s="241"/>
      <c r="CN106" s="204"/>
      <c r="CO106" s="209"/>
      <c r="CP106" s="162"/>
      <c r="CQ106" s="920"/>
      <c r="CR106" s="611"/>
      <c r="CS106" s="137"/>
      <c r="CT106" s="138"/>
      <c r="CU106" s="921"/>
      <c r="CX106" s="977"/>
      <c r="CY106" s="958"/>
      <c r="CZ106" s="379"/>
      <c r="DA106" s="978"/>
      <c r="DB106" s="916"/>
      <c r="DC106" s="376"/>
      <c r="DD106" s="379"/>
      <c r="DE106" s="644"/>
      <c r="DF106" s="916"/>
      <c r="DG106" s="376"/>
      <c r="DH106" s="379"/>
      <c r="DI106" s="644"/>
      <c r="DJ106" s="179"/>
      <c r="DK106" s="158"/>
      <c r="DL106" s="194"/>
      <c r="DM106" s="156"/>
      <c r="DN106" s="919"/>
      <c r="DO106" s="916"/>
      <c r="DP106" s="376"/>
      <c r="DQ106" s="379"/>
      <c r="DR106" s="644"/>
      <c r="DS106" s="916"/>
      <c r="DT106" s="376"/>
      <c r="DU106" s="379"/>
      <c r="DV106" s="644"/>
      <c r="DW106" s="916"/>
      <c r="DX106" s="376"/>
      <c r="DY106" s="379"/>
      <c r="DZ106" s="644"/>
      <c r="EA106" s="179"/>
      <c r="EB106" s="158"/>
      <c r="EC106" s="194"/>
      <c r="ED106" s="659"/>
      <c r="EE106" s="241"/>
      <c r="EF106" s="204"/>
      <c r="EG106" s="209"/>
      <c r="EH106" s="162"/>
      <c r="EI106" s="920"/>
      <c r="EJ106" s="611"/>
      <c r="EK106" s="137"/>
      <c r="EL106" s="138"/>
      <c r="EM106" s="921"/>
    </row>
    <row r="107" spans="1:145" s="266" customFormat="1" ht="19.5" customHeight="1">
      <c r="A107" s="374"/>
      <c r="B107" s="125" t="s">
        <v>5</v>
      </c>
      <c r="C107" s="190"/>
      <c r="D107" s="190"/>
      <c r="E107" s="196"/>
      <c r="F107" s="651"/>
      <c r="G107" s="376"/>
      <c r="H107" s="768"/>
      <c r="I107" s="378">
        <f>H108/G108</f>
        <v>1</v>
      </c>
      <c r="J107" s="375"/>
      <c r="K107" s="376"/>
      <c r="L107" s="768"/>
      <c r="M107" s="378">
        <f>L108/K108</f>
        <v>1</v>
      </c>
      <c r="N107" s="375"/>
      <c r="O107" s="376"/>
      <c r="P107" s="768"/>
      <c r="Q107" s="378">
        <f>P108/O108</f>
        <v>1</v>
      </c>
      <c r="R107" s="375"/>
      <c r="S107" s="491"/>
      <c r="T107" s="70"/>
      <c r="U107" s="100"/>
      <c r="V107" s="340">
        <f>U108/R108</f>
        <v>2.8417508417508417</v>
      </c>
      <c r="W107" s="161">
        <f>U108/S108</f>
        <v>2.8417508417508417</v>
      </c>
      <c r="X107" s="80">
        <f>U108/T108</f>
        <v>1</v>
      </c>
      <c r="Y107" s="375"/>
      <c r="Z107" s="768"/>
      <c r="AA107" s="768"/>
      <c r="AB107" s="378" t="e">
        <f>AA108/Z108</f>
        <v>#DIV/0!</v>
      </c>
      <c r="AC107" s="375"/>
      <c r="AD107" s="376"/>
      <c r="AE107" s="768"/>
      <c r="AF107" s="383">
        <f>AE108/AD108</f>
        <v>1</v>
      </c>
      <c r="AG107" s="375"/>
      <c r="AH107" s="376"/>
      <c r="AI107" s="377"/>
      <c r="AJ107" s="383">
        <f>AI108/AH108</f>
        <v>0.15533333333333332</v>
      </c>
      <c r="AK107" s="69"/>
      <c r="AL107" s="491"/>
      <c r="AM107" s="70"/>
      <c r="AN107" s="100"/>
      <c r="AO107" s="344">
        <f>AN108/AK108</f>
        <v>3.3222222222222224</v>
      </c>
      <c r="AP107" s="161">
        <f>AN108/AL108</f>
        <v>3.3222222222222224</v>
      </c>
      <c r="AQ107" s="256">
        <f>AN108/AM108</f>
        <v>0.28228851963746221</v>
      </c>
      <c r="AR107" s="237"/>
      <c r="AS107" s="239"/>
      <c r="AT107" s="481"/>
      <c r="AU107" s="162"/>
      <c r="AV107" s="94">
        <f>AU108/AR108</f>
        <v>3.1311914323962515</v>
      </c>
      <c r="AW107" s="161">
        <f>AU108/AS108</f>
        <v>3.1311914323962515</v>
      </c>
      <c r="AX107" s="385">
        <f>AU108/AT108</f>
        <v>0.38094462540716612</v>
      </c>
      <c r="AY107" s="137"/>
      <c r="AZ107" s="138"/>
      <c r="BA107" s="138"/>
      <c r="BF107" s="375"/>
      <c r="BG107" s="376"/>
      <c r="BH107" s="379"/>
      <c r="BI107" s="378">
        <f>BH108/BG108</f>
        <v>0</v>
      </c>
      <c r="BJ107" s="375"/>
      <c r="BK107" s="376"/>
      <c r="BL107" s="379"/>
      <c r="BM107" s="378">
        <f>BL108/BK108</f>
        <v>0</v>
      </c>
      <c r="BN107" s="375"/>
      <c r="BO107" s="376"/>
      <c r="BP107" s="379"/>
      <c r="BQ107" s="383">
        <f>BP108/BO108</f>
        <v>0</v>
      </c>
      <c r="BR107" s="69"/>
      <c r="BS107" s="70"/>
      <c r="BT107" s="100"/>
      <c r="BU107" s="340">
        <f>BT108/BR108</f>
        <v>0</v>
      </c>
      <c r="BV107" s="80">
        <f>BT108/BS108</f>
        <v>0</v>
      </c>
      <c r="BW107" s="375"/>
      <c r="BX107" s="376"/>
      <c r="BY107" s="379"/>
      <c r="BZ107" s="383" t="e">
        <f>BY108/BX108</f>
        <v>#DIV/0!</v>
      </c>
      <c r="CA107" s="375"/>
      <c r="CB107" s="376"/>
      <c r="CC107" s="379"/>
      <c r="CD107" s="383" t="e">
        <f>CC108/CB108</f>
        <v>#DIV/0!</v>
      </c>
      <c r="CE107" s="375"/>
      <c r="CF107" s="376"/>
      <c r="CG107" s="379"/>
      <c r="CH107" s="383" t="e">
        <f>CG108/CF108</f>
        <v>#DIV/0!</v>
      </c>
      <c r="CI107" s="69"/>
      <c r="CJ107" s="70"/>
      <c r="CK107" s="100"/>
      <c r="CL107" s="344">
        <f>CK108/CI108</f>
        <v>0</v>
      </c>
      <c r="CM107" s="256" t="e">
        <f>CK108/CJ108</f>
        <v>#DIV/0!</v>
      </c>
      <c r="CN107" s="237"/>
      <c r="CO107" s="481"/>
      <c r="CP107" s="162"/>
      <c r="CQ107" s="94">
        <f>CP108/CN108</f>
        <v>0</v>
      </c>
      <c r="CR107" s="385">
        <f>CP108/CO108</f>
        <v>0</v>
      </c>
      <c r="CS107" s="137"/>
      <c r="CT107" s="138"/>
      <c r="CX107" s="957"/>
      <c r="CY107" s="958"/>
      <c r="CZ107" s="379"/>
      <c r="DA107" s="959">
        <f>CZ108/CY108</f>
        <v>0</v>
      </c>
      <c r="DB107" s="375"/>
      <c r="DC107" s="376"/>
      <c r="DD107" s="379"/>
      <c r="DE107" s="378">
        <f>DD108/DC108</f>
        <v>0</v>
      </c>
      <c r="DF107" s="375"/>
      <c r="DG107" s="376"/>
      <c r="DH107" s="379"/>
      <c r="DI107" s="383">
        <f>DH108/DG108</f>
        <v>0</v>
      </c>
      <c r="DJ107" s="69"/>
      <c r="DK107" s="70"/>
      <c r="DL107" s="100"/>
      <c r="DM107" s="340">
        <f>DL108/DJ108</f>
        <v>0</v>
      </c>
      <c r="DN107" s="80">
        <f>DL108/DK108</f>
        <v>0</v>
      </c>
      <c r="DO107" s="375"/>
      <c r="DP107" s="376"/>
      <c r="DQ107" s="379"/>
      <c r="DR107" s="383" t="e">
        <f>DQ108/DP108</f>
        <v>#DIV/0!</v>
      </c>
      <c r="DS107" s="375"/>
      <c r="DT107" s="376"/>
      <c r="DU107" s="379"/>
      <c r="DV107" s="383" t="e">
        <f>DU108/DT108</f>
        <v>#DIV/0!</v>
      </c>
      <c r="DW107" s="375"/>
      <c r="DX107" s="376"/>
      <c r="DY107" s="379"/>
      <c r="DZ107" s="383" t="e">
        <f>DY108/DX108</f>
        <v>#DIV/0!</v>
      </c>
      <c r="EA107" s="69"/>
      <c r="EB107" s="70"/>
      <c r="EC107" s="100"/>
      <c r="ED107" s="344">
        <f>EC108/EA108</f>
        <v>0</v>
      </c>
      <c r="EE107" s="256" t="e">
        <f>EC108/EB108</f>
        <v>#DIV/0!</v>
      </c>
      <c r="EF107" s="237"/>
      <c r="EG107" s="481"/>
      <c r="EH107" s="162"/>
      <c r="EI107" s="94">
        <f>EH108/EF108</f>
        <v>0</v>
      </c>
      <c r="EJ107" s="385">
        <f>EH108/EG108</f>
        <v>0</v>
      </c>
      <c r="EK107" s="137"/>
      <c r="EL107" s="138"/>
    </row>
    <row r="108" spans="1:145" ht="19.5" customHeight="1">
      <c r="A108" s="374"/>
      <c r="B108" s="104" t="s">
        <v>116</v>
      </c>
      <c r="C108" s="105"/>
      <c r="D108" s="712"/>
      <c r="E108" s="482"/>
      <c r="F108" s="356">
        <v>99</v>
      </c>
      <c r="G108" s="449">
        <v>194</v>
      </c>
      <c r="H108" s="766">
        <v>194</v>
      </c>
      <c r="I108" s="359">
        <f>H108-G108</f>
        <v>0</v>
      </c>
      <c r="J108" s="356">
        <v>99</v>
      </c>
      <c r="K108" s="449">
        <v>387.5</v>
      </c>
      <c r="L108" s="766">
        <v>387.5</v>
      </c>
      <c r="M108" s="359">
        <f>L108-K108</f>
        <v>0</v>
      </c>
      <c r="N108" s="356">
        <v>99</v>
      </c>
      <c r="O108" s="449">
        <v>262.5</v>
      </c>
      <c r="P108" s="766">
        <v>262.5</v>
      </c>
      <c r="Q108" s="359">
        <f>P108-O108</f>
        <v>0</v>
      </c>
      <c r="R108" s="361">
        <f>F108+J108+N108</f>
        <v>297</v>
      </c>
      <c r="S108" s="362">
        <v>297</v>
      </c>
      <c r="T108" s="112">
        <f>H108+K108+O108</f>
        <v>844</v>
      </c>
      <c r="U108" s="114">
        <f>H108+L108+P108</f>
        <v>844</v>
      </c>
      <c r="V108" s="110">
        <f>U108-R108</f>
        <v>547</v>
      </c>
      <c r="W108" s="108">
        <f t="shared" si="587"/>
        <v>547</v>
      </c>
      <c r="X108" s="117">
        <f>U108-T108</f>
        <v>0</v>
      </c>
      <c r="Y108" s="356">
        <v>150</v>
      </c>
      <c r="Z108" s="766">
        <v>0</v>
      </c>
      <c r="AA108" s="766">
        <v>0</v>
      </c>
      <c r="AB108" s="359">
        <f>AA108-Z108</f>
        <v>0</v>
      </c>
      <c r="AC108" s="356">
        <v>150</v>
      </c>
      <c r="AD108" s="449">
        <v>796</v>
      </c>
      <c r="AE108" s="766">
        <v>796</v>
      </c>
      <c r="AF108" s="359">
        <f>AE108-AD108</f>
        <v>0</v>
      </c>
      <c r="AG108" s="356">
        <v>150</v>
      </c>
      <c r="AH108" s="449">
        <v>4500</v>
      </c>
      <c r="AI108" s="358">
        <v>699</v>
      </c>
      <c r="AJ108" s="359">
        <f>AI108-AH108</f>
        <v>-3801</v>
      </c>
      <c r="AK108" s="111">
        <f>Y108+AC108+AG108</f>
        <v>450</v>
      </c>
      <c r="AL108" s="362">
        <v>450</v>
      </c>
      <c r="AM108" s="112">
        <f>Z108+AD108+AH108</f>
        <v>5296</v>
      </c>
      <c r="AN108" s="114">
        <f>AA108+AE108+AI108</f>
        <v>1495</v>
      </c>
      <c r="AO108" s="186">
        <f>AN108-AK108</f>
        <v>1045</v>
      </c>
      <c r="AP108" s="108">
        <f t="shared" si="590"/>
        <v>1045</v>
      </c>
      <c r="AQ108" s="55">
        <f>AN108-AM108</f>
        <v>-3801</v>
      </c>
      <c r="AR108" s="135">
        <f>SUM(R108,AK108)</f>
        <v>747</v>
      </c>
      <c r="AS108" s="132">
        <f>AL108+S108</f>
        <v>747</v>
      </c>
      <c r="AT108" s="140">
        <f>T108+AM108</f>
        <v>6140</v>
      </c>
      <c r="AU108" s="120">
        <f>SUM(U108,AN108)</f>
        <v>2339</v>
      </c>
      <c r="AV108" s="188">
        <f>AU108-AR108</f>
        <v>1592</v>
      </c>
      <c r="AW108" s="108">
        <f t="shared" si="591"/>
        <v>1592</v>
      </c>
      <c r="AX108" s="363">
        <f>AU108-AT108</f>
        <v>-3801</v>
      </c>
      <c r="AY108" s="137">
        <f>AR108/6</f>
        <v>124.5</v>
      </c>
      <c r="AZ108" s="97">
        <f>AS108/6</f>
        <v>124.5</v>
      </c>
      <c r="BA108" s="138">
        <f>AU108/6</f>
        <v>389.83333333333331</v>
      </c>
      <c r="BB108" s="483">
        <f>BA108/AY108</f>
        <v>3.1311914323962515</v>
      </c>
      <c r="BC108" s="6">
        <f>BA108-AY108</f>
        <v>265.33333333333331</v>
      </c>
      <c r="BD108" s="98">
        <f>BA108-AZ108</f>
        <v>265.33333333333331</v>
      </c>
      <c r="BE108" s="6">
        <f>AX108/6</f>
        <v>-633.5</v>
      </c>
      <c r="BF108" s="356">
        <v>19000</v>
      </c>
      <c r="BG108" s="449">
        <v>19000</v>
      </c>
      <c r="BH108" s="360"/>
      <c r="BI108" s="359">
        <f>BH108-BG108</f>
        <v>-19000</v>
      </c>
      <c r="BJ108" s="356">
        <v>19000</v>
      </c>
      <c r="BK108" s="449">
        <v>19000</v>
      </c>
      <c r="BL108" s="360"/>
      <c r="BM108" s="359">
        <f>BL108-BK108</f>
        <v>-19000</v>
      </c>
      <c r="BN108" s="356">
        <v>19000</v>
      </c>
      <c r="BO108" s="449">
        <v>19000</v>
      </c>
      <c r="BP108" s="360"/>
      <c r="BQ108" s="359">
        <f>BP108-BO108</f>
        <v>-19000</v>
      </c>
      <c r="BR108" s="111">
        <f>BF108+BJ108+BN108</f>
        <v>57000</v>
      </c>
      <c r="BS108" s="112">
        <f>BG108+BK108+BO108</f>
        <v>57000</v>
      </c>
      <c r="BT108" s="114">
        <f>BH108+BL108+BP108</f>
        <v>0</v>
      </c>
      <c r="BU108" s="110">
        <f>BT108-BR108</f>
        <v>-57000</v>
      </c>
      <c r="BV108" s="117">
        <f>BT108-BS108</f>
        <v>-57000</v>
      </c>
      <c r="BW108" s="356">
        <v>19000</v>
      </c>
      <c r="BX108" s="449"/>
      <c r="BY108" s="360"/>
      <c r="BZ108" s="359">
        <f>BY108-BX108</f>
        <v>0</v>
      </c>
      <c r="CA108" s="356">
        <v>11400</v>
      </c>
      <c r="CB108" s="449"/>
      <c r="CC108" s="360"/>
      <c r="CD108" s="359">
        <f>CC108-CB108</f>
        <v>0</v>
      </c>
      <c r="CE108" s="356">
        <v>7600</v>
      </c>
      <c r="CF108" s="449"/>
      <c r="CG108" s="360"/>
      <c r="CH108" s="359">
        <f>CG108-CF108</f>
        <v>0</v>
      </c>
      <c r="CI108" s="111">
        <f>BW108+CA108+CE108</f>
        <v>38000</v>
      </c>
      <c r="CJ108" s="112">
        <f>BX108+CB108+CF108</f>
        <v>0</v>
      </c>
      <c r="CK108" s="114">
        <f>BY108+CC108+CG108</f>
        <v>0</v>
      </c>
      <c r="CL108" s="186">
        <f>CK108-CI108</f>
        <v>-38000</v>
      </c>
      <c r="CM108" s="55">
        <f>CK108-CJ108</f>
        <v>0</v>
      </c>
      <c r="CN108" s="135">
        <f>SUM(BR108,CI108)</f>
        <v>95000</v>
      </c>
      <c r="CO108" s="140">
        <f>BS108+CJ108</f>
        <v>57000</v>
      </c>
      <c r="CP108" s="120">
        <f>SUM(BT108,CK108)</f>
        <v>0</v>
      </c>
      <c r="CQ108" s="188">
        <f>CP108-CN108</f>
        <v>-95000</v>
      </c>
      <c r="CR108" s="363">
        <f>CP108-CO108</f>
        <v>-57000</v>
      </c>
      <c r="CS108" s="137">
        <f t="shared" si="596"/>
        <v>15833.333333333334</v>
      </c>
      <c r="CT108" s="138">
        <f>CP108/6</f>
        <v>0</v>
      </c>
      <c r="CU108" s="483">
        <f>CT108/CS108</f>
        <v>0</v>
      </c>
      <c r="CV108" s="6">
        <f>CT108-CS108</f>
        <v>-15833.333333333334</v>
      </c>
      <c r="CW108" s="6">
        <f>CR108/6</f>
        <v>-9500</v>
      </c>
      <c r="CX108" s="951">
        <v>19000</v>
      </c>
      <c r="CY108" s="974">
        <v>19000</v>
      </c>
      <c r="CZ108" s="360"/>
      <c r="DA108" s="953">
        <f>CZ108-CY108</f>
        <v>-19000</v>
      </c>
      <c r="DB108" s="356">
        <v>19000</v>
      </c>
      <c r="DC108" s="449">
        <v>19000</v>
      </c>
      <c r="DD108" s="360"/>
      <c r="DE108" s="359">
        <f>DD108-DC108</f>
        <v>-19000</v>
      </c>
      <c r="DF108" s="356">
        <v>19000</v>
      </c>
      <c r="DG108" s="449">
        <v>19000</v>
      </c>
      <c r="DH108" s="360"/>
      <c r="DI108" s="359">
        <f>DH108-DG108</f>
        <v>-19000</v>
      </c>
      <c r="DJ108" s="111">
        <f>CX108+DB108+DF108</f>
        <v>57000</v>
      </c>
      <c r="DK108" s="112">
        <f>CY108+DC108+DG108</f>
        <v>57000</v>
      </c>
      <c r="DL108" s="114">
        <f>CZ108+DD108+DH108</f>
        <v>0</v>
      </c>
      <c r="DM108" s="110">
        <f>DL108-DJ108</f>
        <v>-57000</v>
      </c>
      <c r="DN108" s="117">
        <f>DL108-DK108</f>
        <v>-57000</v>
      </c>
      <c r="DO108" s="356">
        <v>19000</v>
      </c>
      <c r="DP108" s="449"/>
      <c r="DQ108" s="360"/>
      <c r="DR108" s="359">
        <f>DQ108-DP108</f>
        <v>0</v>
      </c>
      <c r="DS108" s="356">
        <v>11400</v>
      </c>
      <c r="DT108" s="449"/>
      <c r="DU108" s="360"/>
      <c r="DV108" s="359">
        <f>DU108-DT108</f>
        <v>0</v>
      </c>
      <c r="DW108" s="356">
        <v>7600</v>
      </c>
      <c r="DX108" s="449"/>
      <c r="DY108" s="360"/>
      <c r="DZ108" s="359">
        <f>DY108-DX108</f>
        <v>0</v>
      </c>
      <c r="EA108" s="111">
        <f>DO108+DS108+DW108</f>
        <v>38000</v>
      </c>
      <c r="EB108" s="112">
        <f>DP108+DT108+DX108</f>
        <v>0</v>
      </c>
      <c r="EC108" s="114">
        <f>DQ108+DU108+DY108</f>
        <v>0</v>
      </c>
      <c r="ED108" s="186">
        <f>EC108-EA108</f>
        <v>-38000</v>
      </c>
      <c r="EE108" s="55">
        <f>EC108-EB108</f>
        <v>0</v>
      </c>
      <c r="EF108" s="135">
        <f>SUM(DJ108,EA108)</f>
        <v>95000</v>
      </c>
      <c r="EG108" s="140">
        <f>DK108+EB108</f>
        <v>57000</v>
      </c>
      <c r="EH108" s="120">
        <f>SUM(DL108,EC108)</f>
        <v>0</v>
      </c>
      <c r="EI108" s="188">
        <f>EH108-EF108</f>
        <v>-95000</v>
      </c>
      <c r="EJ108" s="363">
        <f>EH108-EG108</f>
        <v>-57000</v>
      </c>
      <c r="EK108" s="137">
        <f t="shared" ref="EK108" si="715">EF108/6</f>
        <v>15833.333333333334</v>
      </c>
      <c r="EL108" s="138">
        <f>EH108/6</f>
        <v>0</v>
      </c>
      <c r="EM108" s="483">
        <f>EL108/EK108</f>
        <v>0</v>
      </c>
      <c r="EN108" s="6">
        <f>EL108-EK108</f>
        <v>-15833.333333333334</v>
      </c>
      <c r="EO108" s="6">
        <f>EJ108/6</f>
        <v>-9500</v>
      </c>
    </row>
    <row r="109" spans="1:145" s="266" customFormat="1" ht="20.100000000000001" customHeight="1">
      <c r="A109" s="125" t="s">
        <v>1</v>
      </c>
      <c r="B109" s="190"/>
      <c r="C109" s="190"/>
      <c r="D109" s="190"/>
      <c r="E109" s="196"/>
      <c r="F109" s="375"/>
      <c r="G109" s="376"/>
      <c r="H109" s="768"/>
      <c r="I109" s="378">
        <f>H110/G110</f>
        <v>1</v>
      </c>
      <c r="J109" s="375"/>
      <c r="K109" s="376"/>
      <c r="L109" s="768"/>
      <c r="M109" s="378">
        <f>L110/K110</f>
        <v>1</v>
      </c>
      <c r="N109" s="375"/>
      <c r="O109" s="376"/>
      <c r="P109" s="768"/>
      <c r="Q109" s="378">
        <f>P110/O110</f>
        <v>1</v>
      </c>
      <c r="R109" s="380"/>
      <c r="S109" s="381"/>
      <c r="T109" s="382"/>
      <c r="U109" s="194"/>
      <c r="V109" s="340">
        <f>U110/R110</f>
        <v>1.4853022580195197</v>
      </c>
      <c r="W109" s="86">
        <f>U110/S110</f>
        <v>1.2948641962123251</v>
      </c>
      <c r="X109" s="80">
        <f>U110/T110</f>
        <v>1</v>
      </c>
      <c r="Y109" s="375"/>
      <c r="Z109" s="768"/>
      <c r="AA109" s="768"/>
      <c r="AB109" s="378">
        <f>AA110/Z110</f>
        <v>1</v>
      </c>
      <c r="AC109" s="375"/>
      <c r="AD109" s="376"/>
      <c r="AE109" s="768"/>
      <c r="AF109" s="383">
        <f>AE110/AD110</f>
        <v>1</v>
      </c>
      <c r="AG109" s="375"/>
      <c r="AH109" s="376"/>
      <c r="AI109" s="377"/>
      <c r="AJ109" s="383">
        <f>AI110/AH110</f>
        <v>1.0564076301271463</v>
      </c>
      <c r="AK109" s="287"/>
      <c r="AL109" s="381"/>
      <c r="AM109" s="382"/>
      <c r="AN109" s="194"/>
      <c r="AO109" s="344">
        <f>AN110/AK110</f>
        <v>1.2949100047885826</v>
      </c>
      <c r="AP109" s="86">
        <f>AN110/AL110</f>
        <v>1.1978998865473889</v>
      </c>
      <c r="AQ109" s="256">
        <f>AN110/AM110</f>
        <v>1.017059531673062</v>
      </c>
      <c r="AR109" s="204"/>
      <c r="AS109" s="384"/>
      <c r="AT109" s="209"/>
      <c r="AU109" s="162"/>
      <c r="AV109" s="349">
        <f>AU110/AR110</f>
        <v>1.3925247556880955</v>
      </c>
      <c r="AW109" s="86">
        <f>AU110/AS110</f>
        <v>1.2490498775757428</v>
      </c>
      <c r="AX109" s="206">
        <f>AU110/AT110</f>
        <v>1.0076588634110231</v>
      </c>
      <c r="AY109" s="137"/>
      <c r="AZ109" s="138"/>
      <c r="BA109" s="138"/>
      <c r="BF109" s="375"/>
      <c r="BG109" s="376"/>
      <c r="BH109" s="379"/>
      <c r="BI109" s="378">
        <f>BH110/BG110</f>
        <v>0</v>
      </c>
      <c r="BJ109" s="375"/>
      <c r="BK109" s="376"/>
      <c r="BL109" s="379"/>
      <c r="BM109" s="378">
        <f>BL110/BK110</f>
        <v>0</v>
      </c>
      <c r="BN109" s="375"/>
      <c r="BO109" s="376"/>
      <c r="BP109" s="379"/>
      <c r="BQ109" s="335">
        <f>BP110/BO110</f>
        <v>0</v>
      </c>
      <c r="BR109" s="287"/>
      <c r="BS109" s="382"/>
      <c r="BT109" s="194"/>
      <c r="BU109" s="340">
        <f>BT110/BR110</f>
        <v>0</v>
      </c>
      <c r="BV109" s="80">
        <f>BT110/BS110</f>
        <v>0</v>
      </c>
      <c r="BW109" s="375"/>
      <c r="BX109" s="376"/>
      <c r="BY109" s="379"/>
      <c r="BZ109" s="335" t="e">
        <f>BY110/BX110</f>
        <v>#DIV/0!</v>
      </c>
      <c r="CA109" s="375"/>
      <c r="CB109" s="376"/>
      <c r="CC109" s="379"/>
      <c r="CD109" s="383" t="e">
        <f>CC110/CB110</f>
        <v>#DIV/0!</v>
      </c>
      <c r="CE109" s="375"/>
      <c r="CF109" s="376"/>
      <c r="CG109" s="379"/>
      <c r="CH109" s="383" t="e">
        <f>CG110/CF110</f>
        <v>#DIV/0!</v>
      </c>
      <c r="CI109" s="287"/>
      <c r="CJ109" s="382"/>
      <c r="CK109" s="194"/>
      <c r="CL109" s="344">
        <f>CK110/CI110</f>
        <v>0</v>
      </c>
      <c r="CM109" s="256" t="e">
        <f>CK110/CJ110</f>
        <v>#DIV/0!</v>
      </c>
      <c r="CN109" s="204"/>
      <c r="CO109" s="209"/>
      <c r="CP109" s="162"/>
      <c r="CQ109" s="349">
        <f>CP110/CN110</f>
        <v>0</v>
      </c>
      <c r="CR109" s="206">
        <f>CP110/CO110</f>
        <v>0</v>
      </c>
      <c r="CS109" s="137"/>
      <c r="CT109" s="138"/>
      <c r="CX109" s="957"/>
      <c r="CY109" s="958"/>
      <c r="CZ109" s="379"/>
      <c r="DA109" s="959">
        <f>CZ110/CY110</f>
        <v>0</v>
      </c>
      <c r="DB109" s="375"/>
      <c r="DC109" s="376"/>
      <c r="DD109" s="379"/>
      <c r="DE109" s="378">
        <f>DD110/DC110</f>
        <v>0</v>
      </c>
      <c r="DF109" s="375"/>
      <c r="DG109" s="376"/>
      <c r="DH109" s="379"/>
      <c r="DI109" s="335">
        <f>DH110/DG110</f>
        <v>0</v>
      </c>
      <c r="DJ109" s="287"/>
      <c r="DK109" s="382"/>
      <c r="DL109" s="194"/>
      <c r="DM109" s="340">
        <f>DL110/DJ110</f>
        <v>0</v>
      </c>
      <c r="DN109" s="80">
        <f>DL110/DK110</f>
        <v>0</v>
      </c>
      <c r="DO109" s="375"/>
      <c r="DP109" s="376"/>
      <c r="DQ109" s="379"/>
      <c r="DR109" s="335" t="e">
        <f>DQ110/DP110</f>
        <v>#DIV/0!</v>
      </c>
      <c r="DS109" s="375"/>
      <c r="DT109" s="376"/>
      <c r="DU109" s="379"/>
      <c r="DV109" s="383" t="e">
        <f>DU110/DT110</f>
        <v>#DIV/0!</v>
      </c>
      <c r="DW109" s="375"/>
      <c r="DX109" s="376"/>
      <c r="DY109" s="379"/>
      <c r="DZ109" s="383" t="e">
        <f>DY110/DX110</f>
        <v>#DIV/0!</v>
      </c>
      <c r="EA109" s="287"/>
      <c r="EB109" s="382"/>
      <c r="EC109" s="194"/>
      <c r="ED109" s="344">
        <f>EC110/EA110</f>
        <v>0</v>
      </c>
      <c r="EE109" s="256" t="e">
        <f>EC110/EB110</f>
        <v>#DIV/0!</v>
      </c>
      <c r="EF109" s="204"/>
      <c r="EG109" s="209"/>
      <c r="EH109" s="162"/>
      <c r="EI109" s="349">
        <f>EH110/EF110</f>
        <v>0</v>
      </c>
      <c r="EJ109" s="206">
        <f>EH110/EG110</f>
        <v>0</v>
      </c>
      <c r="EK109" s="137"/>
      <c r="EL109" s="138"/>
    </row>
    <row r="110" spans="1:145" s="98" customFormat="1" ht="20.100000000000001" customHeight="1" thickBot="1">
      <c r="A110" s="104" t="s">
        <v>47</v>
      </c>
      <c r="B110" s="105"/>
      <c r="C110" s="105"/>
      <c r="D110" s="355"/>
      <c r="E110" s="185"/>
      <c r="F110" s="493">
        <f>F77+F81+F93+F100+F102+F105+F108</f>
        <v>353899</v>
      </c>
      <c r="G110" s="494">
        <f>G77+G81+G93+G100+G102+G105+G108</f>
        <v>525214.804</v>
      </c>
      <c r="H110" s="780">
        <f>H77+H81+H93+H100+H102+H105+H108</f>
        <v>525214.804</v>
      </c>
      <c r="I110" s="496">
        <f>H110-G110</f>
        <v>0</v>
      </c>
      <c r="J110" s="493">
        <f>J77+J81+J93+J100+J102+J105+J108</f>
        <v>381799</v>
      </c>
      <c r="K110" s="494">
        <f>K77+K81+K93+K100+K102+K105+K108</f>
        <v>560804.19836000004</v>
      </c>
      <c r="L110" s="780">
        <f>L77+L81+L93+L100+L102+L105+L108</f>
        <v>560804.19836000004</v>
      </c>
      <c r="M110" s="496">
        <f>L110-K110</f>
        <v>0</v>
      </c>
      <c r="N110" s="493">
        <f>N77+N81+N93+N100+N102+N105+N108</f>
        <v>382667</v>
      </c>
      <c r="O110" s="494">
        <f>O77+O81+O93+O100+O102+O105+O108</f>
        <v>575091.05743000004</v>
      </c>
      <c r="P110" s="780">
        <f>P77+P81+P93+P100+P102+P105+P108</f>
        <v>575091.05743000004</v>
      </c>
      <c r="Q110" s="496">
        <f>P110-O110</f>
        <v>0</v>
      </c>
      <c r="R110" s="493">
        <f>R77+R81+R93+R100+R102+R105+R108</f>
        <v>1118365</v>
      </c>
      <c r="S110" s="498">
        <f>S77+S81+S93+S100+S102+S105+S108</f>
        <v>1282845</v>
      </c>
      <c r="T110" s="499">
        <f>T77+T81+T93+T100+T102+T105+T108</f>
        <v>1661110.0597900001</v>
      </c>
      <c r="U110" s="213">
        <f>U77+U81+U93+U100+U102+U105+U108</f>
        <v>1661110.0597900001</v>
      </c>
      <c r="V110" s="213">
        <f>U110-R110</f>
        <v>542745.05979000009</v>
      </c>
      <c r="W110" s="211">
        <f>U110-S110</f>
        <v>378265.05979000009</v>
      </c>
      <c r="X110" s="216">
        <f>U110-T110</f>
        <v>0</v>
      </c>
      <c r="Y110" s="493">
        <f t="shared" ref="Y110:AO110" si="716">Y77+Y81+Y93+Y100+Y102+Y105+Y108</f>
        <v>364117</v>
      </c>
      <c r="Z110" s="780">
        <f t="shared" si="716"/>
        <v>516422.386</v>
      </c>
      <c r="AA110" s="780">
        <f t="shared" si="716"/>
        <v>516422.386</v>
      </c>
      <c r="AB110" s="496">
        <f t="shared" si="716"/>
        <v>0</v>
      </c>
      <c r="AC110" s="493">
        <f t="shared" si="716"/>
        <v>361205</v>
      </c>
      <c r="AD110" s="494">
        <f t="shared" si="716"/>
        <v>427616.53729000001</v>
      </c>
      <c r="AE110" s="780">
        <f t="shared" si="716"/>
        <v>427616.53729000001</v>
      </c>
      <c r="AF110" s="496">
        <f t="shared" si="716"/>
        <v>0</v>
      </c>
      <c r="AG110" s="493">
        <f t="shared" si="716"/>
        <v>337623</v>
      </c>
      <c r="AH110" s="494">
        <f t="shared" si="716"/>
        <v>409292</v>
      </c>
      <c r="AI110" s="495">
        <f t="shared" si="716"/>
        <v>432379.19175</v>
      </c>
      <c r="AJ110" s="496">
        <f t="shared" si="716"/>
        <v>23087.191749999994</v>
      </c>
      <c r="AK110" s="210">
        <f t="shared" si="716"/>
        <v>1062945</v>
      </c>
      <c r="AL110" s="498">
        <f t="shared" si="716"/>
        <v>1149026</v>
      </c>
      <c r="AM110" s="215">
        <f t="shared" si="716"/>
        <v>1353330.9232900001</v>
      </c>
      <c r="AN110" s="213">
        <f t="shared" si="716"/>
        <v>1376418.1150400001</v>
      </c>
      <c r="AO110" s="215">
        <f t="shared" si="716"/>
        <v>313473.11503999995</v>
      </c>
      <c r="AP110" s="211">
        <f>AN110-AL110</f>
        <v>227392.11504000006</v>
      </c>
      <c r="AQ110" s="500">
        <f t="shared" ref="AQ110:AV110" si="717">AQ77+AQ81+AQ93+AQ100+AQ102+AQ105+AQ108</f>
        <v>23087.191749999936</v>
      </c>
      <c r="AR110" s="501">
        <f t="shared" si="717"/>
        <v>2181310</v>
      </c>
      <c r="AS110" s="213">
        <f t="shared" si="717"/>
        <v>2431871</v>
      </c>
      <c r="AT110" s="502">
        <f t="shared" si="717"/>
        <v>3014440.9830799997</v>
      </c>
      <c r="AU110" s="293">
        <f t="shared" si="717"/>
        <v>3037528.1748299995</v>
      </c>
      <c r="AV110" s="217">
        <f t="shared" si="717"/>
        <v>856218.17483000015</v>
      </c>
      <c r="AW110" s="211">
        <f>AU110-AS110</f>
        <v>605657.17482999945</v>
      </c>
      <c r="AX110" s="503">
        <f>AX77+AX81+AX93+AX100+AX102+AX105+AX108</f>
        <v>23087.191749999994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506254.69580500002</v>
      </c>
      <c r="BB110" s="364">
        <f>BA110/AY110</f>
        <v>1.3925247556880958</v>
      </c>
      <c r="BC110" s="6">
        <f>BA110-AY110</f>
        <v>142703.02913833334</v>
      </c>
      <c r="BD110" s="98">
        <f>BA110-AZ110</f>
        <v>100942.86247166671</v>
      </c>
      <c r="BE110" s="6">
        <f>AX110/6</f>
        <v>3847.8652916666656</v>
      </c>
      <c r="BF110" s="493">
        <f>BF77+BF81+BF93+BF100+BF102+BF105+BF108</f>
        <v>441831</v>
      </c>
      <c r="BG110" s="494">
        <f>BG77+BG81+BG93+BG100+BG102+BG105+BG108</f>
        <v>446362</v>
      </c>
      <c r="BH110" s="497">
        <f>BH77+BH81+BH93+BH100+BH102+BH105+BH108</f>
        <v>0</v>
      </c>
      <c r="BI110" s="496">
        <f>BH110-BG110</f>
        <v>-446362</v>
      </c>
      <c r="BJ110" s="493">
        <f>BJ77+BJ81+BJ93+BJ100+BJ102+BJ105+BJ108</f>
        <v>406321</v>
      </c>
      <c r="BK110" s="494">
        <f>BK77+BK81+BK93+BK100+BK102+BK105+BK108</f>
        <v>400206</v>
      </c>
      <c r="BL110" s="497">
        <f>BL77+BL81+BL93+BL100+BL102+BL105+BL108</f>
        <v>0</v>
      </c>
      <c r="BM110" s="496">
        <f>BL110-BK110</f>
        <v>-400206</v>
      </c>
      <c r="BN110" s="493">
        <f>BN77+BN81+BN93+BN100+BN102+BN105+BN108</f>
        <v>428264</v>
      </c>
      <c r="BO110" s="494">
        <f>BO77+BO81+BO93+BO100+BO102+BO105+BO108</f>
        <v>430649</v>
      </c>
      <c r="BP110" s="497">
        <f>BP77+BP81+BP93+BP100+BP102+BP105+BP108</f>
        <v>0</v>
      </c>
      <c r="BQ110" s="496">
        <f>BP110-BO110</f>
        <v>-430649</v>
      </c>
      <c r="BR110" s="210">
        <f>BR77+BR81+BR93+BR100+BR102+BR105+BR108</f>
        <v>1276416</v>
      </c>
      <c r="BS110" s="213">
        <f>BS77+BS81+BS93+BS100+BS102+BS105+BS108</f>
        <v>1277217</v>
      </c>
      <c r="BT110" s="213">
        <f>BT77+BT81+BT93+BT100+BT102+BT105+BT108</f>
        <v>0</v>
      </c>
      <c r="BU110" s="213">
        <f>BT110-BR110</f>
        <v>-1276416</v>
      </c>
      <c r="BV110" s="216">
        <f>BT110-BS110</f>
        <v>-1277217</v>
      </c>
      <c r="BW110" s="493">
        <f t="shared" ref="BW110:CR110" si="718">BW77+BW81+BW93+BW100+BW102+BW105+BW108</f>
        <v>439963</v>
      </c>
      <c r="BX110" s="494">
        <f t="shared" si="718"/>
        <v>0</v>
      </c>
      <c r="BY110" s="497">
        <f t="shared" si="718"/>
        <v>0</v>
      </c>
      <c r="BZ110" s="496">
        <f t="shared" si="718"/>
        <v>0</v>
      </c>
      <c r="CA110" s="493">
        <f t="shared" si="718"/>
        <v>374643</v>
      </c>
      <c r="CB110" s="494">
        <f t="shared" si="718"/>
        <v>0</v>
      </c>
      <c r="CC110" s="497">
        <f t="shared" si="718"/>
        <v>0</v>
      </c>
      <c r="CD110" s="496">
        <f t="shared" si="718"/>
        <v>0</v>
      </c>
      <c r="CE110" s="493">
        <f t="shared" si="718"/>
        <v>356290</v>
      </c>
      <c r="CF110" s="494">
        <f t="shared" si="718"/>
        <v>0</v>
      </c>
      <c r="CG110" s="497">
        <f t="shared" si="718"/>
        <v>0</v>
      </c>
      <c r="CH110" s="496">
        <f t="shared" si="718"/>
        <v>0</v>
      </c>
      <c r="CI110" s="210">
        <f t="shared" si="718"/>
        <v>1170896</v>
      </c>
      <c r="CJ110" s="215">
        <f t="shared" si="718"/>
        <v>0</v>
      </c>
      <c r="CK110" s="213">
        <f t="shared" si="718"/>
        <v>0</v>
      </c>
      <c r="CL110" s="215">
        <f t="shared" si="718"/>
        <v>-1170896</v>
      </c>
      <c r="CM110" s="500">
        <f t="shared" si="718"/>
        <v>0</v>
      </c>
      <c r="CN110" s="501">
        <f t="shared" si="718"/>
        <v>2447312</v>
      </c>
      <c r="CO110" s="502">
        <f t="shared" si="718"/>
        <v>1277217</v>
      </c>
      <c r="CP110" s="293">
        <f t="shared" si="718"/>
        <v>0</v>
      </c>
      <c r="CQ110" s="217">
        <f t="shared" si="718"/>
        <v>-2447312</v>
      </c>
      <c r="CR110" s="503">
        <f t="shared" si="718"/>
        <v>-1277217</v>
      </c>
      <c r="CS110" s="137">
        <f t="shared" si="596"/>
        <v>407885.33333333331</v>
      </c>
      <c r="CT110" s="138">
        <f>CT77+CT81+CT93+CT100+CT102+CT105+CT108</f>
        <v>0</v>
      </c>
      <c r="CU110" s="364">
        <f>CT110/CS110</f>
        <v>0</v>
      </c>
      <c r="CV110" s="6">
        <f>CT110-CS110</f>
        <v>-407885.33333333331</v>
      </c>
      <c r="CW110" s="6">
        <f>CR110/6</f>
        <v>-212869.5</v>
      </c>
      <c r="CX110" s="979">
        <f>CX77+CX81+CX93+CX100+CX102+CX105+CX108</f>
        <v>441831</v>
      </c>
      <c r="CY110" s="980">
        <f>CY77+CY81+CY93+CY100+CY102+CY105+CY108</f>
        <v>446362</v>
      </c>
      <c r="CZ110" s="497">
        <f>CZ77+CZ81+CZ93+CZ100+CZ102+CZ105+CZ108</f>
        <v>0</v>
      </c>
      <c r="DA110" s="981">
        <f>CZ110-CY110</f>
        <v>-446362</v>
      </c>
      <c r="DB110" s="493">
        <f>DB77+DB81+DB93+DB100+DB102+DB105+DB108</f>
        <v>406321</v>
      </c>
      <c r="DC110" s="494">
        <f>DC77+DC81+DC93+DC100+DC102+DC105+DC108</f>
        <v>400206</v>
      </c>
      <c r="DD110" s="497">
        <f>DD77+DD81+DD93+DD100+DD102+DD105+DD108</f>
        <v>0</v>
      </c>
      <c r="DE110" s="496">
        <f>DD110-DC110</f>
        <v>-400206</v>
      </c>
      <c r="DF110" s="493">
        <f>DF77+DF81+DF93+DF100+DF102+DF105+DF108</f>
        <v>428264</v>
      </c>
      <c r="DG110" s="494">
        <f>DG77+DG81+DG93+DG100+DG102+DG105+DG108</f>
        <v>430649</v>
      </c>
      <c r="DH110" s="497">
        <f>DH77+DH81+DH93+DH100+DH102+DH105+DH108</f>
        <v>0</v>
      </c>
      <c r="DI110" s="496">
        <f>DH110-DG110</f>
        <v>-430649</v>
      </c>
      <c r="DJ110" s="210">
        <f>DJ77+DJ81+DJ93+DJ100+DJ102+DJ105+DJ108</f>
        <v>1276416</v>
      </c>
      <c r="DK110" s="213">
        <f>DK77+DK81+DK93+DK100+DK102+DK105+DK108</f>
        <v>1277217</v>
      </c>
      <c r="DL110" s="213">
        <f>DL77+DL81+DL93+DL100+DL102+DL105+DL108</f>
        <v>0</v>
      </c>
      <c r="DM110" s="213">
        <f>DL110-DJ110</f>
        <v>-1276416</v>
      </c>
      <c r="DN110" s="216">
        <f>DL110-DK110</f>
        <v>-1277217</v>
      </c>
      <c r="DO110" s="493">
        <f t="shared" ref="DO110:EJ110" si="719">DO77+DO81+DO93+DO100+DO102+DO105+DO108</f>
        <v>439963</v>
      </c>
      <c r="DP110" s="494">
        <f t="shared" si="719"/>
        <v>0</v>
      </c>
      <c r="DQ110" s="497">
        <f t="shared" si="719"/>
        <v>0</v>
      </c>
      <c r="DR110" s="496">
        <f t="shared" si="719"/>
        <v>0</v>
      </c>
      <c r="DS110" s="493">
        <f t="shared" si="719"/>
        <v>374643</v>
      </c>
      <c r="DT110" s="494">
        <f t="shared" si="719"/>
        <v>0</v>
      </c>
      <c r="DU110" s="497">
        <f t="shared" si="719"/>
        <v>0</v>
      </c>
      <c r="DV110" s="496">
        <f t="shared" si="719"/>
        <v>0</v>
      </c>
      <c r="DW110" s="493">
        <f t="shared" si="719"/>
        <v>356290</v>
      </c>
      <c r="DX110" s="494">
        <f t="shared" si="719"/>
        <v>0</v>
      </c>
      <c r="DY110" s="497">
        <f t="shared" si="719"/>
        <v>0</v>
      </c>
      <c r="DZ110" s="496">
        <f t="shared" si="719"/>
        <v>0</v>
      </c>
      <c r="EA110" s="210">
        <f t="shared" si="719"/>
        <v>1170896</v>
      </c>
      <c r="EB110" s="215">
        <f t="shared" si="719"/>
        <v>0</v>
      </c>
      <c r="EC110" s="213">
        <f t="shared" si="719"/>
        <v>0</v>
      </c>
      <c r="ED110" s="215">
        <f t="shared" si="719"/>
        <v>-1170896</v>
      </c>
      <c r="EE110" s="500">
        <f t="shared" si="719"/>
        <v>0</v>
      </c>
      <c r="EF110" s="501">
        <f t="shared" si="719"/>
        <v>2447312</v>
      </c>
      <c r="EG110" s="502">
        <f t="shared" si="719"/>
        <v>1277217</v>
      </c>
      <c r="EH110" s="293">
        <f t="shared" si="719"/>
        <v>0</v>
      </c>
      <c r="EI110" s="217">
        <f t="shared" si="719"/>
        <v>-2447312</v>
      </c>
      <c r="EJ110" s="503">
        <f t="shared" si="719"/>
        <v>-1277217</v>
      </c>
      <c r="EK110" s="137">
        <f t="shared" ref="EK110" si="720">EF110/6</f>
        <v>407885.33333333331</v>
      </c>
      <c r="EL110" s="138">
        <f>EL77+EL81+EL93+EL100+EL102+EL105+EL108</f>
        <v>0</v>
      </c>
      <c r="EM110" s="364">
        <f>EL110/EK110</f>
        <v>0</v>
      </c>
      <c r="EN110" s="6">
        <f>EL110-EK110</f>
        <v>-407885.33333333331</v>
      </c>
      <c r="EO110" s="6">
        <f>EJ110/6</f>
        <v>-212869.5</v>
      </c>
    </row>
    <row r="111" spans="1:145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553703.35326333332</v>
      </c>
      <c r="U111" s="10">
        <f>U110/3</f>
        <v>553703.35326333332</v>
      </c>
      <c r="V111" s="10">
        <f>V110/3</f>
        <v>180915.01993000004</v>
      </c>
      <c r="W111" s="10"/>
      <c r="X111" s="10">
        <f>X110/3</f>
        <v>0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458806.03834666667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502406.83051333326</v>
      </c>
      <c r="AU111" s="10">
        <f>AU110/6</f>
        <v>506254.69580499991</v>
      </c>
      <c r="AW111" s="10"/>
      <c r="AY111" s="5"/>
      <c r="AZ111" s="5"/>
      <c r="BA111" s="5"/>
      <c r="BM111" s="2"/>
      <c r="BR111" s="10">
        <f>BR110/3</f>
        <v>425472</v>
      </c>
      <c r="BS111" s="10">
        <f>BS110/3</f>
        <v>425739</v>
      </c>
      <c r="BT111" s="10">
        <f>BT110/3</f>
        <v>0</v>
      </c>
      <c r="BU111" s="10">
        <f>BU110/3</f>
        <v>-425472</v>
      </c>
      <c r="BV111" s="10">
        <f>BV110/3</f>
        <v>-425739</v>
      </c>
      <c r="CG111" s="2"/>
      <c r="CI111" s="10">
        <f>CI110/3</f>
        <v>390298.66666666669</v>
      </c>
      <c r="CJ111" s="10">
        <f>CJ110/3</f>
        <v>0</v>
      </c>
      <c r="CK111" s="10">
        <f>CK110/3</f>
        <v>0</v>
      </c>
      <c r="CL111" s="10"/>
      <c r="CN111" s="10">
        <f>CN110/6</f>
        <v>407885.33333333331</v>
      </c>
      <c r="CO111" s="10">
        <f>CO110/6</f>
        <v>212869.5</v>
      </c>
      <c r="CP111" s="10">
        <f>CP110/6</f>
        <v>0</v>
      </c>
      <c r="CS111" s="5"/>
      <c r="CT111" s="5"/>
      <c r="DE111" s="2"/>
      <c r="DJ111" s="10">
        <f>DJ110/3</f>
        <v>425472</v>
      </c>
      <c r="DK111" s="10">
        <f>DK110/3</f>
        <v>425739</v>
      </c>
      <c r="DL111" s="10">
        <f>DL110/3</f>
        <v>0</v>
      </c>
      <c r="DM111" s="10">
        <f>DM110/3</f>
        <v>-425472</v>
      </c>
      <c r="DN111" s="10">
        <f>DN110/3</f>
        <v>-425739</v>
      </c>
      <c r="DY111" s="2"/>
      <c r="EA111" s="10">
        <f>EA110/3</f>
        <v>390298.66666666669</v>
      </c>
      <c r="EB111" s="10">
        <f>EB110/3</f>
        <v>0</v>
      </c>
      <c r="EC111" s="10">
        <f>EC110/3</f>
        <v>0</v>
      </c>
      <c r="ED111" s="10"/>
      <c r="EF111" s="10">
        <f>EF110/6</f>
        <v>407885.33333333331</v>
      </c>
      <c r="EG111" s="10">
        <f>EG110/6</f>
        <v>212869.5</v>
      </c>
      <c r="EH111" s="10">
        <f>EH110/6</f>
        <v>0</v>
      </c>
      <c r="EK111" s="5"/>
      <c r="EL111" s="5"/>
    </row>
    <row r="112" spans="1:145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2"/>
      <c r="BK112" s="301"/>
      <c r="BL112" s="301"/>
      <c r="BM112" s="301"/>
      <c r="BO112" s="301"/>
      <c r="BP112" s="301"/>
      <c r="BQ112" s="302"/>
      <c r="BR112" s="9"/>
      <c r="BS112" s="9"/>
      <c r="BT112" s="238"/>
      <c r="BU112" s="238"/>
      <c r="BV112" s="301"/>
      <c r="BX112" s="301"/>
      <c r="BY112" s="301"/>
      <c r="BZ112" s="301"/>
      <c r="CB112" s="301"/>
      <c r="CC112" s="301"/>
      <c r="CD112" s="301"/>
      <c r="CF112" s="301"/>
      <c r="CG112" s="301"/>
      <c r="CH112" s="301"/>
      <c r="CI112" s="9"/>
      <c r="CJ112" s="9"/>
      <c r="CK112" s="238"/>
      <c r="CL112" s="238"/>
      <c r="CM112" s="301"/>
      <c r="CN112" s="8"/>
      <c r="CP112" s="12"/>
      <c r="CQ112" s="303"/>
      <c r="CR112" s="14" t="s">
        <v>60</v>
      </c>
      <c r="CS112" s="5"/>
      <c r="CT112" s="982">
        <f ca="1">NOW()</f>
        <v>43006.470984027779</v>
      </c>
      <c r="CU112" s="982"/>
      <c r="CV112" s="982"/>
      <c r="CW112" s="982"/>
      <c r="CY112" s="301"/>
      <c r="CZ112" s="301"/>
      <c r="DA112" s="302"/>
      <c r="DC112" s="301"/>
      <c r="DD112" s="301"/>
      <c r="DE112" s="301"/>
      <c r="DG112" s="301"/>
      <c r="DH112" s="301"/>
      <c r="DI112" s="302"/>
      <c r="DJ112" s="9"/>
      <c r="DK112" s="9"/>
      <c r="DL112" s="238"/>
      <c r="DM112" s="238"/>
      <c r="DN112" s="301"/>
      <c r="DP112" s="301"/>
      <c r="DQ112" s="301"/>
      <c r="DR112" s="301"/>
      <c r="DT112" s="301"/>
      <c r="DU112" s="301"/>
      <c r="DV112" s="301"/>
      <c r="DX112" s="301"/>
      <c r="DY112" s="301"/>
      <c r="DZ112" s="301"/>
      <c r="EA112" s="9"/>
      <c r="EB112" s="9"/>
      <c r="EC112" s="238"/>
      <c r="ED112" s="238"/>
      <c r="EE112" s="301"/>
      <c r="EF112" s="8"/>
      <c r="EH112" s="12"/>
      <c r="EI112" s="303"/>
      <c r="EJ112" s="14" t="s">
        <v>60</v>
      </c>
      <c r="EK112" s="5"/>
    </row>
    <row r="113" spans="1:146" s="20" customFormat="1" ht="20.100000000000001" customHeight="1" thickBot="1">
      <c r="A113" s="15"/>
      <c r="B113" s="16"/>
      <c r="C113" s="16"/>
      <c r="D113" s="830"/>
      <c r="E113" s="17"/>
      <c r="F113" s="983" t="str">
        <f>F3</f>
        <v>17/3</v>
      </c>
      <c r="G113" s="984"/>
      <c r="H113" s="984"/>
      <c r="I113" s="985">
        <v>0</v>
      </c>
      <c r="J113" s="983" t="str">
        <f>J3</f>
        <v>17/4</v>
      </c>
      <c r="K113" s="986"/>
      <c r="L113" s="984"/>
      <c r="M113" s="985">
        <v>0</v>
      </c>
      <c r="N113" s="983" t="str">
        <f>N3</f>
        <v>17/5</v>
      </c>
      <c r="O113" s="986"/>
      <c r="P113" s="984"/>
      <c r="Q113" s="985">
        <v>0</v>
      </c>
      <c r="R113" s="983" t="str">
        <f>R3</f>
        <v>17/3-17/5累計</v>
      </c>
      <c r="S113" s="986"/>
      <c r="T113" s="986"/>
      <c r="U113" s="984"/>
      <c r="V113" s="986"/>
      <c r="W113" s="986"/>
      <c r="X113" s="985"/>
      <c r="Y113" s="983" t="str">
        <f>Y3</f>
        <v>17/6</v>
      </c>
      <c r="Z113" s="986"/>
      <c r="AA113" s="984"/>
      <c r="AB113" s="985">
        <v>0</v>
      </c>
      <c r="AC113" s="983" t="str">
        <f>AC3</f>
        <v>17/7</v>
      </c>
      <c r="AD113" s="986"/>
      <c r="AE113" s="984"/>
      <c r="AF113" s="985">
        <v>0</v>
      </c>
      <c r="AG113" s="983" t="str">
        <f>AG3</f>
        <v>17/8</v>
      </c>
      <c r="AH113" s="986"/>
      <c r="AI113" s="986"/>
      <c r="AJ113" s="985">
        <v>0</v>
      </c>
      <c r="AK113" s="983" t="str">
        <f>AK3</f>
        <v>17/6-17/8累計</v>
      </c>
      <c r="AL113" s="986"/>
      <c r="AM113" s="986"/>
      <c r="AN113" s="984"/>
      <c r="AO113" s="986"/>
      <c r="AP113" s="986"/>
      <c r="AQ113" s="985"/>
      <c r="AR113" s="987" t="str">
        <f>AR3</f>
        <v>17/上(17/3-17/8)累計</v>
      </c>
      <c r="AS113" s="988"/>
      <c r="AT113" s="988"/>
      <c r="AU113" s="988"/>
      <c r="AV113" s="988"/>
      <c r="AW113" s="988"/>
      <c r="AX113" s="989"/>
      <c r="AY113" s="18"/>
      <c r="AZ113" s="755"/>
      <c r="BA113" s="19"/>
      <c r="BF113" s="983" t="str">
        <f>BF3</f>
        <v>17/9</v>
      </c>
      <c r="BG113" s="984"/>
      <c r="BH113" s="984"/>
      <c r="BI113" s="985">
        <v>0</v>
      </c>
      <c r="BJ113" s="983" t="str">
        <f>BJ3</f>
        <v>17/10</v>
      </c>
      <c r="BK113" s="986"/>
      <c r="BL113" s="984"/>
      <c r="BM113" s="985">
        <v>0</v>
      </c>
      <c r="BN113" s="983" t="str">
        <f>BN3</f>
        <v>17/11</v>
      </c>
      <c r="BO113" s="986"/>
      <c r="BP113" s="984"/>
      <c r="BQ113" s="985">
        <v>0</v>
      </c>
      <c r="BR113" s="983" t="str">
        <f>BR3</f>
        <v>17/9-17/11累計</v>
      </c>
      <c r="BS113" s="986"/>
      <c r="BT113" s="984"/>
      <c r="BU113" s="986"/>
      <c r="BV113" s="985"/>
      <c r="BW113" s="983" t="str">
        <f>BW3</f>
        <v>17/12</v>
      </c>
      <c r="BX113" s="986"/>
      <c r="BY113" s="984"/>
      <c r="BZ113" s="985">
        <v>0</v>
      </c>
      <c r="CA113" s="983" t="str">
        <f>CA3</f>
        <v>18/1</v>
      </c>
      <c r="CB113" s="986"/>
      <c r="CC113" s="984"/>
      <c r="CD113" s="985">
        <v>0</v>
      </c>
      <c r="CE113" s="983" t="str">
        <f>CE3</f>
        <v>18/2</v>
      </c>
      <c r="CF113" s="986"/>
      <c r="CG113" s="984"/>
      <c r="CH113" s="985">
        <v>0</v>
      </c>
      <c r="CI113" s="983" t="str">
        <f>CI3</f>
        <v>17/12-18/2累計</v>
      </c>
      <c r="CJ113" s="986"/>
      <c r="CK113" s="984"/>
      <c r="CL113" s="986"/>
      <c r="CM113" s="985"/>
      <c r="CN113" s="987" t="str">
        <f>CN3</f>
        <v>17/下(17/12-18/2)累計</v>
      </c>
      <c r="CO113" s="988"/>
      <c r="CP113" s="988"/>
      <c r="CQ113" s="988"/>
      <c r="CR113" s="989"/>
      <c r="CS113" s="18"/>
      <c r="CT113" s="19"/>
      <c r="CV113" s="933"/>
      <c r="CX113" s="990" t="str">
        <f>CX3</f>
        <v>18/3</v>
      </c>
      <c r="CY113" s="991"/>
      <c r="CZ113" s="991"/>
      <c r="DA113" s="992">
        <v>0</v>
      </c>
      <c r="DB113" s="983" t="str">
        <f>DB3</f>
        <v>18/4</v>
      </c>
      <c r="DC113" s="986"/>
      <c r="DD113" s="984"/>
      <c r="DE113" s="985">
        <v>0</v>
      </c>
      <c r="DF113" s="983" t="str">
        <f>DF3</f>
        <v>18/5</v>
      </c>
      <c r="DG113" s="986"/>
      <c r="DH113" s="984"/>
      <c r="DI113" s="985">
        <v>0</v>
      </c>
      <c r="DJ113" s="983" t="str">
        <f>DJ3</f>
        <v>18/3-18/5累計</v>
      </c>
      <c r="DK113" s="986"/>
      <c r="DL113" s="984"/>
      <c r="DM113" s="986"/>
      <c r="DN113" s="985"/>
      <c r="DO113" s="983" t="str">
        <f>DO3</f>
        <v>18/6</v>
      </c>
      <c r="DP113" s="986"/>
      <c r="DQ113" s="984"/>
      <c r="DR113" s="985">
        <v>0</v>
      </c>
      <c r="DS113" s="983" t="str">
        <f>DS3</f>
        <v>18/7</v>
      </c>
      <c r="DT113" s="986"/>
      <c r="DU113" s="984"/>
      <c r="DV113" s="985">
        <v>0</v>
      </c>
      <c r="DW113" s="983" t="str">
        <f>DW3</f>
        <v>18/8</v>
      </c>
      <c r="DX113" s="986"/>
      <c r="DY113" s="984"/>
      <c r="DZ113" s="985">
        <v>0</v>
      </c>
      <c r="EA113" s="983" t="str">
        <f>EA3</f>
        <v>18/6-18/8累計</v>
      </c>
      <c r="EB113" s="986"/>
      <c r="EC113" s="984"/>
      <c r="ED113" s="986"/>
      <c r="EE113" s="985"/>
      <c r="EF113" s="987" t="str">
        <f>EF3</f>
        <v>18/下(18/6-18/8)累計</v>
      </c>
      <c r="EG113" s="988"/>
      <c r="EH113" s="988"/>
      <c r="EI113" s="988"/>
      <c r="EJ113" s="989"/>
      <c r="EK113" s="18"/>
      <c r="EL113" s="19"/>
      <c r="EP113" s="934"/>
    </row>
    <row r="114" spans="1:146" s="64" customFormat="1" ht="20.100000000000001" customHeight="1" thickTop="1">
      <c r="A114" s="21"/>
      <c r="B114" s="22"/>
      <c r="C114" s="22"/>
      <c r="D114" s="22"/>
      <c r="E114" s="23"/>
      <c r="F114" s="504" t="s">
        <v>0</v>
      </c>
      <c r="G114" s="305" t="str">
        <f>G4</f>
        <v>実績</v>
      </c>
      <c r="H114" s="762" t="str">
        <f>H4</f>
        <v>実績</v>
      </c>
      <c r="I114" s="506" t="s">
        <v>18</v>
      </c>
      <c r="J114" s="504" t="s">
        <v>0</v>
      </c>
      <c r="K114" s="305" t="str">
        <f>K4</f>
        <v>実績</v>
      </c>
      <c r="L114" s="762" t="str">
        <f>L4</f>
        <v>実績</v>
      </c>
      <c r="M114" s="506" t="s">
        <v>18</v>
      </c>
      <c r="N114" s="504" t="s">
        <v>0</v>
      </c>
      <c r="O114" s="305" t="str">
        <f>O4</f>
        <v>前回計画</v>
      </c>
      <c r="P114" s="762" t="str">
        <f>P4</f>
        <v>実績</v>
      </c>
      <c r="Q114" s="506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4" t="s">
        <v>0</v>
      </c>
      <c r="Z114" s="762" t="s">
        <v>137</v>
      </c>
      <c r="AA114" s="762" t="s">
        <v>140</v>
      </c>
      <c r="AB114" s="506" t="s">
        <v>18</v>
      </c>
      <c r="AC114" s="504" t="s">
        <v>0</v>
      </c>
      <c r="AD114" s="305" t="str">
        <f>AD4</f>
        <v>今回計画</v>
      </c>
      <c r="AE114" s="762" t="str">
        <f>AE4</f>
        <v>実績</v>
      </c>
      <c r="AF114" s="506" t="s">
        <v>18</v>
      </c>
      <c r="AG114" s="504" t="s">
        <v>0</v>
      </c>
      <c r="AH114" s="893" t="str">
        <f>AH4</f>
        <v>前回計画</v>
      </c>
      <c r="AI114" s="762" t="str">
        <f>AI4</f>
        <v>実績</v>
      </c>
      <c r="AJ114" s="506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6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504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504" t="s">
        <v>0</v>
      </c>
      <c r="BK114" s="305" t="str">
        <f>BK4</f>
        <v>前回計画</v>
      </c>
      <c r="BL114" s="308" t="str">
        <f>BL4</f>
        <v>今回計画</v>
      </c>
      <c r="BM114" s="506" t="s">
        <v>18</v>
      </c>
      <c r="BN114" s="504" t="s">
        <v>0</v>
      </c>
      <c r="BO114" s="305" t="str">
        <f>BO4</f>
        <v>前回計画</v>
      </c>
      <c r="BP114" s="308" t="str">
        <f>BP4</f>
        <v>今回計画</v>
      </c>
      <c r="BQ114" s="505" t="s">
        <v>18</v>
      </c>
      <c r="BR114" s="28" t="s">
        <v>0</v>
      </c>
      <c r="BS114" s="34" t="str">
        <f>BS35</f>
        <v>前回見通</v>
      </c>
      <c r="BT114" s="31" t="str">
        <f>BT71</f>
        <v>実績</v>
      </c>
      <c r="BU114" s="30" t="s">
        <v>90</v>
      </c>
      <c r="BV114" s="27" t="s">
        <v>91</v>
      </c>
      <c r="BW114" s="504" t="s">
        <v>0</v>
      </c>
      <c r="BX114" s="305" t="str">
        <f>BX4</f>
        <v>前回計画</v>
      </c>
      <c r="BY114" s="308" t="str">
        <f>BY4</f>
        <v>今回計画</v>
      </c>
      <c r="BZ114" s="506" t="s">
        <v>18</v>
      </c>
      <c r="CA114" s="504" t="s">
        <v>0</v>
      </c>
      <c r="CB114" s="305" t="str">
        <f>CB4</f>
        <v>前回計画</v>
      </c>
      <c r="CC114" s="308" t="str">
        <f>CC4</f>
        <v>今回計画</v>
      </c>
      <c r="CD114" s="506" t="s">
        <v>18</v>
      </c>
      <c r="CE114" s="504" t="s">
        <v>0</v>
      </c>
      <c r="CF114" s="305" t="str">
        <f>CF4</f>
        <v>前回計画</v>
      </c>
      <c r="CG114" s="308" t="str">
        <f>CG4</f>
        <v>今回計画</v>
      </c>
      <c r="CH114" s="506" t="s">
        <v>18</v>
      </c>
      <c r="CI114" s="28" t="s">
        <v>0</v>
      </c>
      <c r="CJ114" s="34" t="str">
        <f>CJ35</f>
        <v>前回見通</v>
      </c>
      <c r="CK114" s="31" t="str">
        <f>CK71</f>
        <v>今回見通</v>
      </c>
      <c r="CL114" s="34" t="s">
        <v>90</v>
      </c>
      <c r="CM114" s="27" t="s">
        <v>91</v>
      </c>
      <c r="CN114" s="35" t="s">
        <v>0</v>
      </c>
      <c r="CO114" s="225" t="str">
        <f>CO35</f>
        <v>前回見通</v>
      </c>
      <c r="CP114" s="37" t="str">
        <f>CP4</f>
        <v>今回見通</v>
      </c>
      <c r="CQ114" s="38" t="s">
        <v>42</v>
      </c>
      <c r="CR114" s="39" t="s">
        <v>41</v>
      </c>
      <c r="CS114" s="40" t="s">
        <v>20</v>
      </c>
      <c r="CT114" s="313" t="str">
        <f>CT4</f>
        <v>見通し平均</v>
      </c>
      <c r="CV114" s="6" t="s">
        <v>74</v>
      </c>
      <c r="CW114" s="6" t="s">
        <v>75</v>
      </c>
      <c r="CX114" s="504" t="s">
        <v>0</v>
      </c>
      <c r="CY114" s="893" t="str">
        <f>CY4</f>
        <v>前回計画</v>
      </c>
      <c r="CZ114" s="935" t="str">
        <f>CZ4</f>
        <v>今回計画</v>
      </c>
      <c r="DA114" s="505" t="s">
        <v>18</v>
      </c>
      <c r="DB114" s="504" t="s">
        <v>0</v>
      </c>
      <c r="DC114" s="305" t="str">
        <f>DC4</f>
        <v>前回計画</v>
      </c>
      <c r="DD114" s="308" t="str">
        <f>DD4</f>
        <v>今回計画</v>
      </c>
      <c r="DE114" s="506" t="s">
        <v>18</v>
      </c>
      <c r="DF114" s="504" t="s">
        <v>0</v>
      </c>
      <c r="DG114" s="305" t="str">
        <f>DG4</f>
        <v>前回計画</v>
      </c>
      <c r="DH114" s="308" t="str">
        <f>DH4</f>
        <v>今回計画</v>
      </c>
      <c r="DI114" s="505" t="s">
        <v>18</v>
      </c>
      <c r="DJ114" s="28" t="s">
        <v>0</v>
      </c>
      <c r="DK114" s="34" t="str">
        <f>DK35</f>
        <v>前回見通</v>
      </c>
      <c r="DL114" s="31" t="str">
        <f>DL71</f>
        <v>実績</v>
      </c>
      <c r="DM114" s="30" t="s">
        <v>90</v>
      </c>
      <c r="DN114" s="27" t="s">
        <v>91</v>
      </c>
      <c r="DO114" s="504" t="s">
        <v>0</v>
      </c>
      <c r="DP114" s="305" t="str">
        <f>DP4</f>
        <v>前回計画</v>
      </c>
      <c r="DQ114" s="308" t="str">
        <f>DQ4</f>
        <v>今回計画</v>
      </c>
      <c r="DR114" s="506" t="s">
        <v>18</v>
      </c>
      <c r="DS114" s="504" t="s">
        <v>0</v>
      </c>
      <c r="DT114" s="305" t="str">
        <f>DT4</f>
        <v>前回計画</v>
      </c>
      <c r="DU114" s="308" t="str">
        <f>DU4</f>
        <v>今回計画</v>
      </c>
      <c r="DV114" s="506" t="s">
        <v>18</v>
      </c>
      <c r="DW114" s="504" t="s">
        <v>0</v>
      </c>
      <c r="DX114" s="305" t="str">
        <f>DX4</f>
        <v>前回計画</v>
      </c>
      <c r="DY114" s="308" t="str">
        <f>DY4</f>
        <v>今回計画</v>
      </c>
      <c r="DZ114" s="506" t="s">
        <v>18</v>
      </c>
      <c r="EA114" s="28" t="s">
        <v>0</v>
      </c>
      <c r="EB114" s="34" t="str">
        <f>EB35</f>
        <v>前回見通</v>
      </c>
      <c r="EC114" s="31" t="str">
        <f>EC71</f>
        <v>今回見通</v>
      </c>
      <c r="ED114" s="34" t="s">
        <v>90</v>
      </c>
      <c r="EE114" s="27" t="s">
        <v>91</v>
      </c>
      <c r="EF114" s="35" t="s">
        <v>0</v>
      </c>
      <c r="EG114" s="225" t="str">
        <f>EG35</f>
        <v>前回見通</v>
      </c>
      <c r="EH114" s="37" t="str">
        <f>EH4</f>
        <v>今回見通</v>
      </c>
      <c r="EI114" s="38" t="s">
        <v>42</v>
      </c>
      <c r="EJ114" s="39" t="s">
        <v>41</v>
      </c>
      <c r="EK114" s="40" t="s">
        <v>20</v>
      </c>
      <c r="EL114" s="313" t="str">
        <f>EL4</f>
        <v>見通し平均</v>
      </c>
      <c r="EN114" s="6" t="s">
        <v>74</v>
      </c>
      <c r="EO114" s="6" t="s">
        <v>75</v>
      </c>
    </row>
    <row r="115" spans="1:146" s="437" customFormat="1" ht="20.100000000000001" customHeight="1">
      <c r="A115" s="423"/>
      <c r="B115" s="507"/>
      <c r="C115" s="1006" t="s">
        <v>56</v>
      </c>
      <c r="D115" s="1011"/>
      <c r="E115" s="246"/>
      <c r="F115" s="314">
        <v>7000</v>
      </c>
      <c r="G115" s="508">
        <v>9038.8042800000003</v>
      </c>
      <c r="H115" s="782">
        <v>9038.8042800000003</v>
      </c>
      <c r="I115" s="509">
        <f t="shared" ref="I115:I120" si="721">H115-G115</f>
        <v>0</v>
      </c>
      <c r="J115" s="314">
        <v>7700</v>
      </c>
      <c r="K115" s="508">
        <v>8682.0437099999999</v>
      </c>
      <c r="L115" s="782">
        <v>8682.0437099999999</v>
      </c>
      <c r="M115" s="509">
        <f t="shared" ref="M115:M120" si="722">L115-K115</f>
        <v>0</v>
      </c>
      <c r="N115" s="314">
        <v>8400</v>
      </c>
      <c r="O115" s="508">
        <v>12571.53</v>
      </c>
      <c r="P115" s="782">
        <v>12571.53</v>
      </c>
      <c r="Q115" s="509">
        <f t="shared" ref="Q115:Q120" si="723">P115-O115</f>
        <v>0</v>
      </c>
      <c r="R115" s="268">
        <f t="shared" ref="R115:R120" si="724">F115+J115+N115</f>
        <v>23100</v>
      </c>
      <c r="S115" s="511">
        <v>23100</v>
      </c>
      <c r="T115" s="146">
        <f t="shared" ref="T115:T120" si="725">H115+K115+O115</f>
        <v>30292.377990000001</v>
      </c>
      <c r="U115" s="47">
        <f t="shared" ref="U115:U120" si="726">H115+L115+P115</f>
        <v>30292.377990000001</v>
      </c>
      <c r="V115" s="47">
        <f t="shared" ref="V115:V120" si="727">U115-R115</f>
        <v>7192.3779900000009</v>
      </c>
      <c r="W115" s="49">
        <f>U115-S115</f>
        <v>7192.3779900000009</v>
      </c>
      <c r="X115" s="270">
        <f t="shared" ref="X115:X120" si="728">U115-T115</f>
        <v>0</v>
      </c>
      <c r="Y115" s="314">
        <v>8400</v>
      </c>
      <c r="Z115" s="782">
        <v>9968.9356000000007</v>
      </c>
      <c r="AA115" s="782">
        <v>9968.9356000000007</v>
      </c>
      <c r="AB115" s="509">
        <f t="shared" ref="AB115:AB120" si="729">AA115-Z115</f>
        <v>0</v>
      </c>
      <c r="AC115" s="314">
        <v>8400</v>
      </c>
      <c r="AD115" s="508">
        <v>8983.1579199999978</v>
      </c>
      <c r="AE115" s="782">
        <v>8983.1579199999978</v>
      </c>
      <c r="AF115" s="509">
        <f t="shared" ref="AF115:AF120" si="730">AE115-AD115</f>
        <v>0</v>
      </c>
      <c r="AG115" s="314">
        <v>7800</v>
      </c>
      <c r="AH115" s="508">
        <v>6800</v>
      </c>
      <c r="AI115" s="861">
        <v>6349.1081200000008</v>
      </c>
      <c r="AJ115" s="509">
        <f t="shared" ref="AJ115:AJ120" si="731">AI115-AH115</f>
        <v>-450.89187999999922</v>
      </c>
      <c r="AK115" s="72">
        <f t="shared" ref="AK115:AK120" si="732">Y115+AC115+AG115</f>
        <v>24600</v>
      </c>
      <c r="AL115" s="511">
        <v>24600</v>
      </c>
      <c r="AM115" s="146">
        <f t="shared" ref="AM115:AN120" si="733">Z115+AD115+AH115</f>
        <v>25752.093519999999</v>
      </c>
      <c r="AN115" s="47">
        <f t="shared" si="733"/>
        <v>25301.201639999999</v>
      </c>
      <c r="AO115" s="146">
        <f t="shared" ref="AO115:AO120" si="734">AN115-AK115</f>
        <v>701.20163999999932</v>
      </c>
      <c r="AP115" s="49">
        <f>AN115-AL115</f>
        <v>701.20163999999932</v>
      </c>
      <c r="AQ115" s="270">
        <f t="shared" ref="AQ115:AQ120" si="735">AN115-AM115</f>
        <v>-450.89187999999922</v>
      </c>
      <c r="AR115" s="72">
        <f t="shared" ref="AR115:AR120" si="736">SUM(R115,AK115)</f>
        <v>47700</v>
      </c>
      <c r="AS115" s="47">
        <f>AL115+S115</f>
        <v>47700</v>
      </c>
      <c r="AT115" s="512">
        <f t="shared" ref="AT115:AT120" si="737">T115+AM115</f>
        <v>56044.471510000003</v>
      </c>
      <c r="AU115" s="328">
        <f t="shared" ref="AU115:AU120" si="738">SUM(U115,AN115)</f>
        <v>55593.57963</v>
      </c>
      <c r="AV115" s="193">
        <f t="shared" ref="AV115:AV120" si="739">AU115-AR115</f>
        <v>7893.5796300000002</v>
      </c>
      <c r="AW115" s="49">
        <f>AU115-AS115</f>
        <v>7893.5796300000002</v>
      </c>
      <c r="AX115" s="235">
        <f t="shared" ref="AX115:AX120" si="740">AU115-AT115</f>
        <v>-450.89188000000286</v>
      </c>
      <c r="AY115" s="513"/>
      <c r="AZ115" s="514"/>
      <c r="BA115" s="514"/>
      <c r="BF115" s="314">
        <v>8200</v>
      </c>
      <c r="BG115" s="508">
        <v>8200</v>
      </c>
      <c r="BH115" s="510"/>
      <c r="BI115" s="509">
        <f t="shared" ref="BI115:BI120" si="741">BH115-BG115</f>
        <v>-8200</v>
      </c>
      <c r="BJ115" s="314">
        <v>6500</v>
      </c>
      <c r="BK115" s="508">
        <v>6500</v>
      </c>
      <c r="BL115" s="510"/>
      <c r="BM115" s="509">
        <f t="shared" ref="BM115:BM120" si="742">BL115-BK115</f>
        <v>-6500</v>
      </c>
      <c r="BN115" s="314">
        <v>6300</v>
      </c>
      <c r="BO115" s="508">
        <v>6300</v>
      </c>
      <c r="BP115" s="510"/>
      <c r="BQ115" s="509">
        <f t="shared" ref="BQ115:BQ120" si="743">BP115-BO115</f>
        <v>-6300</v>
      </c>
      <c r="BR115" s="72">
        <f t="shared" ref="BR115:BT120" si="744">BF115+BJ115+BN115</f>
        <v>21000</v>
      </c>
      <c r="BS115" s="146">
        <f t="shared" si="744"/>
        <v>21000</v>
      </c>
      <c r="BT115" s="47">
        <f t="shared" si="744"/>
        <v>0</v>
      </c>
      <c r="BU115" s="47">
        <f t="shared" ref="BU115:BU120" si="745">BT115-BR115</f>
        <v>-21000</v>
      </c>
      <c r="BV115" s="270">
        <f t="shared" ref="BV115:BV120" si="746">BT115-BS115</f>
        <v>-21000</v>
      </c>
      <c r="BW115" s="314">
        <v>6300</v>
      </c>
      <c r="BX115" s="508"/>
      <c r="BY115" s="510"/>
      <c r="BZ115" s="509">
        <f>BY115-BX115</f>
        <v>0</v>
      </c>
      <c r="CA115" s="314">
        <v>5500</v>
      </c>
      <c r="CB115" s="508"/>
      <c r="CC115" s="510"/>
      <c r="CD115" s="509">
        <f>CC115-CB115</f>
        <v>0</v>
      </c>
      <c r="CE115" s="314">
        <v>3500</v>
      </c>
      <c r="CF115" s="508"/>
      <c r="CG115" s="510"/>
      <c r="CH115" s="509">
        <f>CG115-CF115</f>
        <v>0</v>
      </c>
      <c r="CI115" s="72">
        <f t="shared" ref="CI115:CK120" si="747">BW115+CA115+CE115</f>
        <v>15300</v>
      </c>
      <c r="CJ115" s="146">
        <f t="shared" si="747"/>
        <v>0</v>
      </c>
      <c r="CK115" s="47">
        <f t="shared" si="747"/>
        <v>0</v>
      </c>
      <c r="CL115" s="146">
        <f t="shared" ref="CL115:CL120" si="748">CK115-CI115</f>
        <v>-15300</v>
      </c>
      <c r="CM115" s="270">
        <f t="shared" ref="CM115:CM120" si="749">CK115-CJ115</f>
        <v>0</v>
      </c>
      <c r="CN115" s="72">
        <f t="shared" ref="CN115:CN120" si="750">SUM(BR115,CI115)</f>
        <v>36300</v>
      </c>
      <c r="CO115" s="512">
        <f t="shared" ref="CO115:CO120" si="751">BS115+CJ115</f>
        <v>21000</v>
      </c>
      <c r="CP115" s="328">
        <f t="shared" ref="CP115:CP120" si="752">SUM(BT115,CK115)</f>
        <v>0</v>
      </c>
      <c r="CQ115" s="193">
        <f t="shared" ref="CQ115:CQ120" si="753">CP115-CN115</f>
        <v>-36300</v>
      </c>
      <c r="CR115" s="235">
        <f t="shared" ref="CR115:CR120" si="754">CP115-CO115</f>
        <v>-21000</v>
      </c>
      <c r="CS115" s="137"/>
      <c r="CT115" s="514"/>
      <c r="CX115" s="314">
        <v>8200</v>
      </c>
      <c r="CY115" s="508">
        <v>8200</v>
      </c>
      <c r="CZ115" s="782"/>
      <c r="DA115" s="509">
        <f t="shared" ref="DA115:DA120" si="755">CZ115-CY115</f>
        <v>-8200</v>
      </c>
      <c r="DB115" s="314">
        <v>6500</v>
      </c>
      <c r="DC115" s="508">
        <v>6500</v>
      </c>
      <c r="DD115" s="510">
        <v>6500</v>
      </c>
      <c r="DE115" s="509">
        <f t="shared" ref="DE115:DE120" si="756">DD115-DC115</f>
        <v>0</v>
      </c>
      <c r="DF115" s="314">
        <v>6300</v>
      </c>
      <c r="DG115" s="508">
        <v>6300</v>
      </c>
      <c r="DH115" s="510">
        <v>6300</v>
      </c>
      <c r="DI115" s="509">
        <f t="shared" ref="DI115:DI120" si="757">DH115-DG115</f>
        <v>0</v>
      </c>
      <c r="DJ115" s="72">
        <f t="shared" ref="DJ115:DJ120" si="758">CX115+DB115+DF115</f>
        <v>21000</v>
      </c>
      <c r="DK115" s="146">
        <f t="shared" ref="DK115:DK120" si="759">CY115+DC115+DG115</f>
        <v>21000</v>
      </c>
      <c r="DL115" s="47">
        <f t="shared" ref="DL115:DL120" si="760">CZ115+DD115+DH115</f>
        <v>12800</v>
      </c>
      <c r="DM115" s="47">
        <f t="shared" ref="DM115:DM120" si="761">DL115-DJ115</f>
        <v>-8200</v>
      </c>
      <c r="DN115" s="270">
        <f t="shared" ref="DN115:DN120" si="762">DL115-DK115</f>
        <v>-8200</v>
      </c>
      <c r="DO115" s="314">
        <v>6300</v>
      </c>
      <c r="DP115" s="508"/>
      <c r="DQ115" s="510"/>
      <c r="DR115" s="509">
        <f>DQ115-DP115</f>
        <v>0</v>
      </c>
      <c r="DS115" s="314">
        <v>5500</v>
      </c>
      <c r="DT115" s="508"/>
      <c r="DU115" s="510"/>
      <c r="DV115" s="509">
        <f>DU115-DT115</f>
        <v>0</v>
      </c>
      <c r="DW115" s="314">
        <v>3500</v>
      </c>
      <c r="DX115" s="508"/>
      <c r="DY115" s="510"/>
      <c r="DZ115" s="509">
        <f>DY115-DX115</f>
        <v>0</v>
      </c>
      <c r="EA115" s="72">
        <f t="shared" ref="EA115:EA120" si="763">DO115+DS115+DW115</f>
        <v>15300</v>
      </c>
      <c r="EB115" s="146">
        <f t="shared" ref="EB115:EB120" si="764">DP115+DT115+DX115</f>
        <v>0</v>
      </c>
      <c r="EC115" s="47">
        <f t="shared" ref="EC115:EC120" si="765">DQ115+DU115+DY115</f>
        <v>0</v>
      </c>
      <c r="ED115" s="146">
        <f t="shared" ref="ED115:ED120" si="766">EC115-EA115</f>
        <v>-15300</v>
      </c>
      <c r="EE115" s="270">
        <f t="shared" ref="EE115:EE120" si="767">EC115-EB115</f>
        <v>0</v>
      </c>
      <c r="EF115" s="72">
        <f t="shared" ref="EF115:EF120" si="768">SUM(DJ115,EA115)</f>
        <v>36300</v>
      </c>
      <c r="EG115" s="512">
        <f t="shared" ref="EG115:EG120" si="769">DK115+EB115</f>
        <v>21000</v>
      </c>
      <c r="EH115" s="328">
        <f t="shared" ref="EH115:EH120" si="770">SUM(DL115,EC115)</f>
        <v>12800</v>
      </c>
      <c r="EI115" s="193">
        <f t="shared" ref="EI115:EI120" si="771">EH115-EF115</f>
        <v>-23500</v>
      </c>
      <c r="EJ115" s="235">
        <f t="shared" ref="EJ115:EJ120" si="772">EH115-EG115</f>
        <v>-8200</v>
      </c>
      <c r="EK115" s="137"/>
      <c r="EL115" s="514"/>
    </row>
    <row r="116" spans="1:146" s="5" customFormat="1" ht="20.100000000000001" customHeight="1">
      <c r="A116" s="66"/>
      <c r="B116" s="67"/>
      <c r="C116" s="66"/>
      <c r="D116" s="792" t="s">
        <v>55</v>
      </c>
      <c r="E116" s="845"/>
      <c r="F116" s="269">
        <v>400</v>
      </c>
      <c r="G116" s="326">
        <v>505.40499999999997</v>
      </c>
      <c r="H116" s="764">
        <v>505.40499999999997</v>
      </c>
      <c r="I116" s="509">
        <f t="shared" si="721"/>
        <v>0</v>
      </c>
      <c r="J116" s="269">
        <v>400</v>
      </c>
      <c r="K116" s="326">
        <v>139.19071</v>
      </c>
      <c r="L116" s="764">
        <v>139.19071</v>
      </c>
      <c r="M116" s="509">
        <f t="shared" si="722"/>
        <v>0</v>
      </c>
      <c r="N116" s="269">
        <v>400</v>
      </c>
      <c r="O116" s="326">
        <v>305.61458999999996</v>
      </c>
      <c r="P116" s="764">
        <v>305.61458999999996</v>
      </c>
      <c r="Q116" s="509">
        <f t="shared" si="723"/>
        <v>0</v>
      </c>
      <c r="R116" s="268">
        <f t="shared" si="724"/>
        <v>1200</v>
      </c>
      <c r="S116" s="511">
        <v>1200</v>
      </c>
      <c r="T116" s="146">
        <f t="shared" si="725"/>
        <v>950.21029999999996</v>
      </c>
      <c r="U116" s="47">
        <f t="shared" si="726"/>
        <v>950.21029999999996</v>
      </c>
      <c r="V116" s="47">
        <f t="shared" si="727"/>
        <v>-249.78970000000004</v>
      </c>
      <c r="W116" s="49">
        <f t="shared" ref="W116:W158" si="773">U116-S116</f>
        <v>-249.78970000000004</v>
      </c>
      <c r="X116" s="270">
        <f t="shared" si="728"/>
        <v>0</v>
      </c>
      <c r="Y116" s="269">
        <v>500</v>
      </c>
      <c r="Z116" s="764">
        <v>240.86223999999999</v>
      </c>
      <c r="AA116" s="764">
        <v>240.86223999999999</v>
      </c>
      <c r="AB116" s="509">
        <f t="shared" si="729"/>
        <v>0</v>
      </c>
      <c r="AC116" s="269">
        <v>500</v>
      </c>
      <c r="AD116" s="326">
        <v>300.52224000000001</v>
      </c>
      <c r="AE116" s="764">
        <v>300.52224000000001</v>
      </c>
      <c r="AF116" s="509">
        <f t="shared" si="730"/>
        <v>0</v>
      </c>
      <c r="AG116" s="269">
        <v>500</v>
      </c>
      <c r="AH116" s="326">
        <v>250</v>
      </c>
      <c r="AI116" s="862">
        <v>379.44612000000001</v>
      </c>
      <c r="AJ116" s="509">
        <f t="shared" si="731"/>
        <v>129.44612000000001</v>
      </c>
      <c r="AK116" s="72">
        <f t="shared" si="732"/>
        <v>1500</v>
      </c>
      <c r="AL116" s="511">
        <v>1500</v>
      </c>
      <c r="AM116" s="146">
        <f t="shared" si="733"/>
        <v>791.38447999999994</v>
      </c>
      <c r="AN116" s="47">
        <f t="shared" si="733"/>
        <v>920.8306</v>
      </c>
      <c r="AO116" s="146">
        <f t="shared" si="734"/>
        <v>-579.1694</v>
      </c>
      <c r="AP116" s="49">
        <f t="shared" ref="AP116:AP158" si="774">AN116-AL116</f>
        <v>-579.1694</v>
      </c>
      <c r="AQ116" s="270">
        <f t="shared" si="735"/>
        <v>129.44612000000006</v>
      </c>
      <c r="AR116" s="72">
        <f t="shared" si="736"/>
        <v>2700</v>
      </c>
      <c r="AS116" s="47">
        <f>AL116+S116</f>
        <v>2700</v>
      </c>
      <c r="AT116" s="512">
        <f t="shared" si="737"/>
        <v>1741.5947799999999</v>
      </c>
      <c r="AU116" s="328">
        <f t="shared" si="738"/>
        <v>1871.0409</v>
      </c>
      <c r="AV116" s="193">
        <f t="shared" si="739"/>
        <v>-828.95910000000003</v>
      </c>
      <c r="AW116" s="49">
        <f t="shared" ref="AW116:AW158" si="775">AU116-AS116</f>
        <v>-828.95910000000003</v>
      </c>
      <c r="AX116" s="235">
        <f t="shared" si="740"/>
        <v>129.44612000000006</v>
      </c>
      <c r="AY116" s="74"/>
      <c r="AZ116" s="75"/>
      <c r="BA116" s="75"/>
      <c r="BF116" s="269">
        <v>250</v>
      </c>
      <c r="BG116" s="326">
        <v>250</v>
      </c>
      <c r="BH116" s="879"/>
      <c r="BI116" s="509">
        <f t="shared" si="741"/>
        <v>-250</v>
      </c>
      <c r="BJ116" s="269">
        <v>250</v>
      </c>
      <c r="BK116" s="326">
        <v>250</v>
      </c>
      <c r="BL116" s="879"/>
      <c r="BM116" s="509">
        <f t="shared" si="742"/>
        <v>-250</v>
      </c>
      <c r="BN116" s="269">
        <v>250</v>
      </c>
      <c r="BO116" s="326">
        <v>250</v>
      </c>
      <c r="BP116" s="879"/>
      <c r="BQ116" s="509">
        <f t="shared" si="743"/>
        <v>-250</v>
      </c>
      <c r="BR116" s="72">
        <f t="shared" si="744"/>
        <v>750</v>
      </c>
      <c r="BS116" s="146">
        <f t="shared" si="744"/>
        <v>750</v>
      </c>
      <c r="BT116" s="47">
        <f t="shared" si="744"/>
        <v>0</v>
      </c>
      <c r="BU116" s="47">
        <f t="shared" si="745"/>
        <v>-750</v>
      </c>
      <c r="BV116" s="270">
        <f t="shared" si="746"/>
        <v>-750</v>
      </c>
      <c r="BW116" s="269">
        <v>240</v>
      </c>
      <c r="BX116" s="326"/>
      <c r="BY116" s="879"/>
      <c r="BZ116" s="509">
        <f>BY116-BX116</f>
        <v>0</v>
      </c>
      <c r="CA116" s="269">
        <v>150</v>
      </c>
      <c r="CB116" s="326"/>
      <c r="CC116" s="879"/>
      <c r="CD116" s="509">
        <f>CC116-CB116</f>
        <v>0</v>
      </c>
      <c r="CE116" s="269">
        <v>150</v>
      </c>
      <c r="CF116" s="326"/>
      <c r="CG116" s="327"/>
      <c r="CH116" s="509">
        <f>CG116-CF116</f>
        <v>0</v>
      </c>
      <c r="CI116" s="72">
        <f t="shared" si="747"/>
        <v>540</v>
      </c>
      <c r="CJ116" s="146">
        <f t="shared" si="747"/>
        <v>0</v>
      </c>
      <c r="CK116" s="47">
        <f t="shared" si="747"/>
        <v>0</v>
      </c>
      <c r="CL116" s="146">
        <f t="shared" si="748"/>
        <v>-540</v>
      </c>
      <c r="CM116" s="270">
        <f t="shared" si="749"/>
        <v>0</v>
      </c>
      <c r="CN116" s="72">
        <f t="shared" si="750"/>
        <v>1290</v>
      </c>
      <c r="CO116" s="512">
        <f t="shared" si="751"/>
        <v>750</v>
      </c>
      <c r="CP116" s="328">
        <f t="shared" si="752"/>
        <v>0</v>
      </c>
      <c r="CQ116" s="193">
        <f t="shared" si="753"/>
        <v>-1290</v>
      </c>
      <c r="CR116" s="235">
        <f t="shared" si="754"/>
        <v>-750</v>
      </c>
      <c r="CS116" s="137"/>
      <c r="CT116" s="75"/>
      <c r="CX116" s="269">
        <v>250</v>
      </c>
      <c r="CY116" s="326">
        <v>250</v>
      </c>
      <c r="CZ116" s="764"/>
      <c r="DA116" s="509">
        <f t="shared" si="755"/>
        <v>-250</v>
      </c>
      <c r="DB116" s="269">
        <v>250</v>
      </c>
      <c r="DC116" s="326">
        <v>250</v>
      </c>
      <c r="DD116" s="879">
        <v>250</v>
      </c>
      <c r="DE116" s="509">
        <f t="shared" si="756"/>
        <v>0</v>
      </c>
      <c r="DF116" s="269">
        <v>250</v>
      </c>
      <c r="DG116" s="326">
        <v>250</v>
      </c>
      <c r="DH116" s="879">
        <v>250</v>
      </c>
      <c r="DI116" s="509">
        <f t="shared" si="757"/>
        <v>0</v>
      </c>
      <c r="DJ116" s="72">
        <f t="shared" si="758"/>
        <v>750</v>
      </c>
      <c r="DK116" s="146">
        <f t="shared" si="759"/>
        <v>750</v>
      </c>
      <c r="DL116" s="47">
        <f t="shared" si="760"/>
        <v>500</v>
      </c>
      <c r="DM116" s="47">
        <f t="shared" si="761"/>
        <v>-250</v>
      </c>
      <c r="DN116" s="270">
        <f t="shared" si="762"/>
        <v>-250</v>
      </c>
      <c r="DO116" s="269">
        <v>240</v>
      </c>
      <c r="DP116" s="326"/>
      <c r="DQ116" s="879"/>
      <c r="DR116" s="509">
        <f>DQ116-DP116</f>
        <v>0</v>
      </c>
      <c r="DS116" s="269">
        <v>150</v>
      </c>
      <c r="DT116" s="326"/>
      <c r="DU116" s="879"/>
      <c r="DV116" s="509">
        <f>DU116-DT116</f>
        <v>0</v>
      </c>
      <c r="DW116" s="269">
        <v>150</v>
      </c>
      <c r="DX116" s="326"/>
      <c r="DY116" s="879"/>
      <c r="DZ116" s="509">
        <f>DY116-DX116</f>
        <v>0</v>
      </c>
      <c r="EA116" s="72">
        <f t="shared" si="763"/>
        <v>540</v>
      </c>
      <c r="EB116" s="146">
        <f t="shared" si="764"/>
        <v>0</v>
      </c>
      <c r="EC116" s="47">
        <f t="shared" si="765"/>
        <v>0</v>
      </c>
      <c r="ED116" s="146">
        <f t="shared" si="766"/>
        <v>-540</v>
      </c>
      <c r="EE116" s="270">
        <f t="shared" si="767"/>
        <v>0</v>
      </c>
      <c r="EF116" s="72">
        <f t="shared" si="768"/>
        <v>1290</v>
      </c>
      <c r="EG116" s="512">
        <f t="shared" si="769"/>
        <v>750</v>
      </c>
      <c r="EH116" s="328">
        <f t="shared" si="770"/>
        <v>500</v>
      </c>
      <c r="EI116" s="193">
        <f t="shared" si="771"/>
        <v>-790</v>
      </c>
      <c r="EJ116" s="235">
        <f t="shared" si="772"/>
        <v>-250</v>
      </c>
      <c r="EK116" s="137"/>
      <c r="EL116" s="75"/>
    </row>
    <row r="117" spans="1:146" s="5" customFormat="1" ht="20.100000000000001" customHeight="1">
      <c r="A117" s="66"/>
      <c r="B117" s="67"/>
      <c r="C117" s="66"/>
      <c r="D117" s="523"/>
      <c r="E117" s="845" t="s">
        <v>125</v>
      </c>
      <c r="F117" s="269">
        <v>5500</v>
      </c>
      <c r="G117" s="326"/>
      <c r="H117" s="764">
        <v>0</v>
      </c>
      <c r="I117" s="509">
        <f t="shared" si="721"/>
        <v>0</v>
      </c>
      <c r="J117" s="269">
        <v>9050</v>
      </c>
      <c r="K117" s="326">
        <v>63.347000000000001</v>
      </c>
      <c r="L117" s="764">
        <v>63.347000000000001</v>
      </c>
      <c r="M117" s="509">
        <f t="shared" si="722"/>
        <v>0</v>
      </c>
      <c r="N117" s="269">
        <v>9050</v>
      </c>
      <c r="O117" s="326">
        <v>1683.09</v>
      </c>
      <c r="P117" s="764">
        <v>1683.09</v>
      </c>
      <c r="Q117" s="509">
        <f t="shared" si="723"/>
        <v>0</v>
      </c>
      <c r="R117" s="268">
        <f t="shared" si="724"/>
        <v>23600</v>
      </c>
      <c r="S117" s="511">
        <v>31660</v>
      </c>
      <c r="T117" s="146">
        <f t="shared" si="725"/>
        <v>1746.4369999999999</v>
      </c>
      <c r="U117" s="47">
        <f t="shared" si="726"/>
        <v>1746.4369999999999</v>
      </c>
      <c r="V117" s="47">
        <f t="shared" si="727"/>
        <v>-21853.563000000002</v>
      </c>
      <c r="W117" s="49">
        <f t="shared" si="773"/>
        <v>-29913.563000000002</v>
      </c>
      <c r="X117" s="270">
        <f t="shared" si="728"/>
        <v>0</v>
      </c>
      <c r="Y117" s="269">
        <v>18100</v>
      </c>
      <c r="Z117" s="764">
        <v>4709.8739999999998</v>
      </c>
      <c r="AA117" s="764">
        <v>4709.8739999999998</v>
      </c>
      <c r="AB117" s="509">
        <f t="shared" si="729"/>
        <v>0</v>
      </c>
      <c r="AC117" s="269">
        <v>20800</v>
      </c>
      <c r="AD117" s="326">
        <v>6557.14</v>
      </c>
      <c r="AE117" s="764">
        <v>6557.14</v>
      </c>
      <c r="AF117" s="509">
        <f t="shared" si="730"/>
        <v>0</v>
      </c>
      <c r="AG117" s="269">
        <v>23700</v>
      </c>
      <c r="AH117" s="326">
        <v>12500</v>
      </c>
      <c r="AI117" s="862">
        <v>6956.415</v>
      </c>
      <c r="AJ117" s="509">
        <f t="shared" si="731"/>
        <v>-5543.585</v>
      </c>
      <c r="AK117" s="72">
        <f t="shared" si="732"/>
        <v>62600</v>
      </c>
      <c r="AL117" s="511">
        <v>74000</v>
      </c>
      <c r="AM117" s="146">
        <f t="shared" si="733"/>
        <v>23767.013999999999</v>
      </c>
      <c r="AN117" s="47">
        <f t="shared" si="733"/>
        <v>18223.429</v>
      </c>
      <c r="AO117" s="146">
        <f t="shared" si="734"/>
        <v>-44376.570999999996</v>
      </c>
      <c r="AP117" s="49">
        <f t="shared" si="774"/>
        <v>-55776.570999999996</v>
      </c>
      <c r="AQ117" s="270">
        <f t="shared" si="735"/>
        <v>-5543.5849999999991</v>
      </c>
      <c r="AR117" s="72">
        <f t="shared" si="736"/>
        <v>86200</v>
      </c>
      <c r="AS117" s="47">
        <f>AL117+S117</f>
        <v>105660</v>
      </c>
      <c r="AT117" s="512">
        <f t="shared" si="737"/>
        <v>25513.451000000001</v>
      </c>
      <c r="AU117" s="328">
        <f t="shared" si="738"/>
        <v>19969.866000000002</v>
      </c>
      <c r="AV117" s="193">
        <f t="shared" si="739"/>
        <v>-66230.133999999991</v>
      </c>
      <c r="AW117" s="49">
        <f t="shared" si="775"/>
        <v>-85690.133999999991</v>
      </c>
      <c r="AX117" s="235">
        <f t="shared" si="740"/>
        <v>-5543.5849999999991</v>
      </c>
      <c r="AY117" s="74"/>
      <c r="AZ117" s="75"/>
      <c r="BA117" s="75"/>
      <c r="BF117" s="269">
        <v>18000</v>
      </c>
      <c r="BG117" s="326">
        <v>18000</v>
      </c>
      <c r="BH117" s="879"/>
      <c r="BI117" s="509">
        <f t="shared" si="741"/>
        <v>-18000</v>
      </c>
      <c r="BJ117" s="269">
        <v>20000</v>
      </c>
      <c r="BK117" s="326">
        <v>20000</v>
      </c>
      <c r="BL117" s="879"/>
      <c r="BM117" s="509">
        <f t="shared" si="742"/>
        <v>-20000</v>
      </c>
      <c r="BN117" s="269">
        <v>22000</v>
      </c>
      <c r="BO117" s="326">
        <v>22000</v>
      </c>
      <c r="BP117" s="879"/>
      <c r="BQ117" s="509">
        <f t="shared" si="743"/>
        <v>-22000</v>
      </c>
      <c r="BR117" s="72">
        <f t="shared" si="744"/>
        <v>60000</v>
      </c>
      <c r="BS117" s="146">
        <f t="shared" si="744"/>
        <v>60000</v>
      </c>
      <c r="BT117" s="47">
        <f t="shared" si="744"/>
        <v>0</v>
      </c>
      <c r="BU117" s="47">
        <f t="shared" si="745"/>
        <v>-60000</v>
      </c>
      <c r="BV117" s="270">
        <f t="shared" si="746"/>
        <v>-60000</v>
      </c>
      <c r="BW117" s="269">
        <v>22000</v>
      </c>
      <c r="BX117" s="326"/>
      <c r="BY117" s="879"/>
      <c r="BZ117" s="509">
        <f>BY117-BX117</f>
        <v>0</v>
      </c>
      <c r="CA117" s="269">
        <v>16000</v>
      </c>
      <c r="CB117" s="326"/>
      <c r="CC117" s="879"/>
      <c r="CD117" s="509">
        <f>CC117-CB117</f>
        <v>0</v>
      </c>
      <c r="CE117" s="269">
        <v>10000</v>
      </c>
      <c r="CF117" s="326"/>
      <c r="CG117" s="327"/>
      <c r="CH117" s="509">
        <f>CG117-CF117</f>
        <v>0</v>
      </c>
      <c r="CI117" s="72">
        <f t="shared" si="747"/>
        <v>48000</v>
      </c>
      <c r="CJ117" s="146">
        <f t="shared" si="747"/>
        <v>0</v>
      </c>
      <c r="CK117" s="47">
        <f t="shared" si="747"/>
        <v>0</v>
      </c>
      <c r="CL117" s="146">
        <f t="shared" si="748"/>
        <v>-48000</v>
      </c>
      <c r="CM117" s="270">
        <f t="shared" si="749"/>
        <v>0</v>
      </c>
      <c r="CN117" s="72">
        <f t="shared" si="750"/>
        <v>108000</v>
      </c>
      <c r="CO117" s="512">
        <f t="shared" si="751"/>
        <v>60000</v>
      </c>
      <c r="CP117" s="328">
        <f t="shared" si="752"/>
        <v>0</v>
      </c>
      <c r="CQ117" s="193">
        <f t="shared" si="753"/>
        <v>-108000</v>
      </c>
      <c r="CR117" s="235">
        <f t="shared" si="754"/>
        <v>-60000</v>
      </c>
      <c r="CS117" s="137"/>
      <c r="CT117" s="75"/>
      <c r="CX117" s="269">
        <v>18000</v>
      </c>
      <c r="CY117" s="326">
        <v>18000</v>
      </c>
      <c r="CZ117" s="764"/>
      <c r="DA117" s="509">
        <f t="shared" si="755"/>
        <v>-18000</v>
      </c>
      <c r="DB117" s="269">
        <v>20000</v>
      </c>
      <c r="DC117" s="326">
        <v>20000</v>
      </c>
      <c r="DD117" s="879">
        <v>20000</v>
      </c>
      <c r="DE117" s="509">
        <f t="shared" si="756"/>
        <v>0</v>
      </c>
      <c r="DF117" s="269">
        <v>22000</v>
      </c>
      <c r="DG117" s="326">
        <v>22000</v>
      </c>
      <c r="DH117" s="879">
        <v>22000</v>
      </c>
      <c r="DI117" s="509">
        <f t="shared" si="757"/>
        <v>0</v>
      </c>
      <c r="DJ117" s="72">
        <f t="shared" si="758"/>
        <v>60000</v>
      </c>
      <c r="DK117" s="146">
        <f t="shared" si="759"/>
        <v>60000</v>
      </c>
      <c r="DL117" s="47">
        <f t="shared" si="760"/>
        <v>42000</v>
      </c>
      <c r="DM117" s="47">
        <f t="shared" si="761"/>
        <v>-18000</v>
      </c>
      <c r="DN117" s="270">
        <f t="shared" si="762"/>
        <v>-18000</v>
      </c>
      <c r="DO117" s="269">
        <v>22000</v>
      </c>
      <c r="DP117" s="326"/>
      <c r="DQ117" s="879"/>
      <c r="DR117" s="509">
        <f>DQ117-DP117</f>
        <v>0</v>
      </c>
      <c r="DS117" s="269">
        <v>16000</v>
      </c>
      <c r="DT117" s="326"/>
      <c r="DU117" s="879"/>
      <c r="DV117" s="509">
        <f>DU117-DT117</f>
        <v>0</v>
      </c>
      <c r="DW117" s="269">
        <v>10000</v>
      </c>
      <c r="DX117" s="326"/>
      <c r="DY117" s="879"/>
      <c r="DZ117" s="509">
        <f>DY117-DX117</f>
        <v>0</v>
      </c>
      <c r="EA117" s="72">
        <f t="shared" si="763"/>
        <v>48000</v>
      </c>
      <c r="EB117" s="146">
        <f t="shared" si="764"/>
        <v>0</v>
      </c>
      <c r="EC117" s="47">
        <f t="shared" si="765"/>
        <v>0</v>
      </c>
      <c r="ED117" s="146">
        <f t="shared" si="766"/>
        <v>-48000</v>
      </c>
      <c r="EE117" s="270">
        <f t="shared" si="767"/>
        <v>0</v>
      </c>
      <c r="EF117" s="72">
        <f t="shared" si="768"/>
        <v>108000</v>
      </c>
      <c r="EG117" s="512">
        <f t="shared" si="769"/>
        <v>60000</v>
      </c>
      <c r="EH117" s="328">
        <f t="shared" si="770"/>
        <v>42000</v>
      </c>
      <c r="EI117" s="193">
        <f t="shared" si="771"/>
        <v>-66000</v>
      </c>
      <c r="EJ117" s="235">
        <f t="shared" si="772"/>
        <v>-18000</v>
      </c>
      <c r="EK117" s="137"/>
      <c r="EL117" s="75"/>
    </row>
    <row r="118" spans="1:146" s="5" customFormat="1" ht="20.100000000000001" customHeight="1">
      <c r="A118" s="66"/>
      <c r="B118" s="67"/>
      <c r="C118" s="66"/>
      <c r="D118" s="523"/>
      <c r="E118" s="845" t="s">
        <v>154</v>
      </c>
      <c r="F118" s="269">
        <v>3860</v>
      </c>
      <c r="G118" s="326"/>
      <c r="H118" s="764">
        <v>0</v>
      </c>
      <c r="I118" s="509">
        <f t="shared" si="721"/>
        <v>0</v>
      </c>
      <c r="J118" s="269">
        <v>4650</v>
      </c>
      <c r="K118" s="326">
        <v>0</v>
      </c>
      <c r="L118" s="764">
        <v>0</v>
      </c>
      <c r="M118" s="509">
        <f t="shared" si="722"/>
        <v>0</v>
      </c>
      <c r="N118" s="269">
        <v>4650</v>
      </c>
      <c r="O118" s="326">
        <v>38.880000000000003</v>
      </c>
      <c r="P118" s="764">
        <v>38.880000000000003</v>
      </c>
      <c r="Q118" s="509">
        <f t="shared" si="723"/>
        <v>0</v>
      </c>
      <c r="R118" s="268">
        <f t="shared" si="724"/>
        <v>13160</v>
      </c>
      <c r="S118" s="511">
        <v>17200</v>
      </c>
      <c r="T118" s="146">
        <f t="shared" si="725"/>
        <v>38.880000000000003</v>
      </c>
      <c r="U118" s="47">
        <f t="shared" ref="U118" si="776">H118+L118+P118</f>
        <v>38.880000000000003</v>
      </c>
      <c r="V118" s="47">
        <f t="shared" si="727"/>
        <v>-13121.12</v>
      </c>
      <c r="W118" s="49">
        <f t="shared" ref="W118" si="777">U118-S118</f>
        <v>-17161.12</v>
      </c>
      <c r="X118" s="270">
        <f t="shared" si="728"/>
        <v>0</v>
      </c>
      <c r="Y118" s="269">
        <v>7600</v>
      </c>
      <c r="Z118" s="764">
        <v>604.62900000000002</v>
      </c>
      <c r="AA118" s="764">
        <v>604.62900000000002</v>
      </c>
      <c r="AB118" s="509">
        <f t="shared" si="729"/>
        <v>0</v>
      </c>
      <c r="AC118" s="269">
        <v>9200</v>
      </c>
      <c r="AD118" s="326">
        <v>517.923</v>
      </c>
      <c r="AE118" s="764">
        <v>517.923</v>
      </c>
      <c r="AF118" s="509">
        <f t="shared" si="730"/>
        <v>0</v>
      </c>
      <c r="AG118" s="269">
        <v>10780</v>
      </c>
      <c r="AH118" s="326">
        <v>4000</v>
      </c>
      <c r="AI118" s="862">
        <v>963.77099999999996</v>
      </c>
      <c r="AJ118" s="509">
        <f t="shared" si="731"/>
        <v>-3036.2290000000003</v>
      </c>
      <c r="AK118" s="72">
        <f t="shared" si="732"/>
        <v>27580</v>
      </c>
      <c r="AL118" s="511">
        <v>40000</v>
      </c>
      <c r="AM118" s="146">
        <f>Z118+AD118+AH118</f>
        <v>5122.5519999999997</v>
      </c>
      <c r="AN118" s="47">
        <f t="shared" ref="AN118" si="778">AA118+AE118+AI118</f>
        <v>2086.3230000000003</v>
      </c>
      <c r="AO118" s="146">
        <f t="shared" si="734"/>
        <v>-25493.677</v>
      </c>
      <c r="AP118" s="49">
        <f t="shared" ref="AP118" si="779">AN118-AL118</f>
        <v>-37913.676999999996</v>
      </c>
      <c r="AQ118" s="270">
        <f t="shared" si="735"/>
        <v>-3036.2289999999994</v>
      </c>
      <c r="AR118" s="72">
        <f t="shared" si="736"/>
        <v>40740</v>
      </c>
      <c r="AS118" s="47">
        <f>AL118+S118</f>
        <v>57200</v>
      </c>
      <c r="AT118" s="512">
        <f t="shared" si="737"/>
        <v>5161.4319999999998</v>
      </c>
      <c r="AU118" s="328">
        <f t="shared" si="738"/>
        <v>2125.2030000000004</v>
      </c>
      <c r="AV118" s="193">
        <f t="shared" si="739"/>
        <v>-38614.796999999999</v>
      </c>
      <c r="AW118" s="49">
        <f t="shared" ref="AW118" si="780">AU118-AS118</f>
        <v>-55074.796999999999</v>
      </c>
      <c r="AX118" s="235">
        <f t="shared" si="740"/>
        <v>-3036.2289999999994</v>
      </c>
      <c r="AY118" s="74"/>
      <c r="AZ118" s="75"/>
      <c r="BA118" s="75"/>
      <c r="BF118" s="269">
        <v>7000</v>
      </c>
      <c r="BG118" s="326">
        <v>7000</v>
      </c>
      <c r="BH118" s="879"/>
      <c r="BI118" s="509">
        <f t="shared" si="741"/>
        <v>-7000</v>
      </c>
      <c r="BJ118" s="269">
        <v>9100</v>
      </c>
      <c r="BK118" s="326">
        <v>9100</v>
      </c>
      <c r="BL118" s="879"/>
      <c r="BM118" s="509">
        <f t="shared" si="742"/>
        <v>-9100</v>
      </c>
      <c r="BN118" s="269">
        <v>9100</v>
      </c>
      <c r="BO118" s="326">
        <v>9100</v>
      </c>
      <c r="BP118" s="879"/>
      <c r="BQ118" s="509">
        <f t="shared" si="743"/>
        <v>-9100</v>
      </c>
      <c r="BR118" s="72">
        <f t="shared" ref="BR118" si="781">BF118+BJ118+BN118</f>
        <v>25200</v>
      </c>
      <c r="BS118" s="146">
        <f t="shared" ref="BS118" si="782">BG118+BK118+BO118</f>
        <v>25200</v>
      </c>
      <c r="BT118" s="47">
        <f t="shared" ref="BT118" si="783">BH118+BL118+BP118</f>
        <v>0</v>
      </c>
      <c r="BU118" s="47">
        <f t="shared" si="745"/>
        <v>-25200</v>
      </c>
      <c r="BV118" s="270">
        <f t="shared" si="746"/>
        <v>-25200</v>
      </c>
      <c r="BW118" s="269">
        <v>9000</v>
      </c>
      <c r="BX118" s="326"/>
      <c r="BY118" s="879"/>
      <c r="BZ118" s="509">
        <f>BY118-BX118</f>
        <v>0</v>
      </c>
      <c r="CA118" s="269">
        <v>7000</v>
      </c>
      <c r="CB118" s="326"/>
      <c r="CC118" s="879"/>
      <c r="CD118" s="509">
        <f>CC118-CB118</f>
        <v>0</v>
      </c>
      <c r="CE118" s="269">
        <v>4400</v>
      </c>
      <c r="CF118" s="326"/>
      <c r="CG118" s="327"/>
      <c r="CH118" s="509">
        <f>CG118-CF118</f>
        <v>0</v>
      </c>
      <c r="CI118" s="72">
        <f t="shared" ref="CI118" si="784">BW118+CA118+CE118</f>
        <v>20400</v>
      </c>
      <c r="CJ118" s="146">
        <f t="shared" ref="CJ118" si="785">BX118+CB118+CF118</f>
        <v>0</v>
      </c>
      <c r="CK118" s="47">
        <f t="shared" ref="CK118" si="786">BY118+CC118+CG118</f>
        <v>0</v>
      </c>
      <c r="CL118" s="146">
        <f t="shared" si="748"/>
        <v>-20400</v>
      </c>
      <c r="CM118" s="270">
        <f t="shared" si="749"/>
        <v>0</v>
      </c>
      <c r="CN118" s="72">
        <f t="shared" si="750"/>
        <v>45600</v>
      </c>
      <c r="CO118" s="512">
        <f t="shared" si="751"/>
        <v>25200</v>
      </c>
      <c r="CP118" s="328">
        <f t="shared" si="752"/>
        <v>0</v>
      </c>
      <c r="CQ118" s="193">
        <f t="shared" si="753"/>
        <v>-45600</v>
      </c>
      <c r="CR118" s="235">
        <f t="shared" si="754"/>
        <v>-25200</v>
      </c>
      <c r="CS118" s="137"/>
      <c r="CT118" s="75"/>
      <c r="CX118" s="269">
        <v>7000</v>
      </c>
      <c r="CY118" s="326">
        <v>7000</v>
      </c>
      <c r="CZ118" s="764"/>
      <c r="DA118" s="509">
        <f t="shared" si="755"/>
        <v>-7000</v>
      </c>
      <c r="DB118" s="269">
        <v>9100</v>
      </c>
      <c r="DC118" s="326">
        <v>9100</v>
      </c>
      <c r="DD118" s="879">
        <v>9100</v>
      </c>
      <c r="DE118" s="509">
        <f t="shared" si="756"/>
        <v>0</v>
      </c>
      <c r="DF118" s="269">
        <v>9100</v>
      </c>
      <c r="DG118" s="326">
        <v>9100</v>
      </c>
      <c r="DH118" s="879">
        <v>9100</v>
      </c>
      <c r="DI118" s="509">
        <f t="shared" si="757"/>
        <v>0</v>
      </c>
      <c r="DJ118" s="72">
        <f t="shared" si="758"/>
        <v>25200</v>
      </c>
      <c r="DK118" s="146">
        <f t="shared" si="759"/>
        <v>25200</v>
      </c>
      <c r="DL118" s="47">
        <f t="shared" si="760"/>
        <v>18200</v>
      </c>
      <c r="DM118" s="47">
        <f t="shared" si="761"/>
        <v>-7000</v>
      </c>
      <c r="DN118" s="270">
        <f t="shared" si="762"/>
        <v>-7000</v>
      </c>
      <c r="DO118" s="269">
        <v>9000</v>
      </c>
      <c r="DP118" s="326"/>
      <c r="DQ118" s="879"/>
      <c r="DR118" s="509">
        <f>DQ118-DP118</f>
        <v>0</v>
      </c>
      <c r="DS118" s="269">
        <v>7000</v>
      </c>
      <c r="DT118" s="326"/>
      <c r="DU118" s="879"/>
      <c r="DV118" s="509">
        <f>DU118-DT118</f>
        <v>0</v>
      </c>
      <c r="DW118" s="269">
        <v>4400</v>
      </c>
      <c r="DX118" s="326"/>
      <c r="DY118" s="879"/>
      <c r="DZ118" s="509">
        <f>DY118-DX118</f>
        <v>0</v>
      </c>
      <c r="EA118" s="72">
        <f t="shared" si="763"/>
        <v>20400</v>
      </c>
      <c r="EB118" s="146">
        <f t="shared" si="764"/>
        <v>0</v>
      </c>
      <c r="EC118" s="47">
        <f t="shared" si="765"/>
        <v>0</v>
      </c>
      <c r="ED118" s="146">
        <f t="shared" si="766"/>
        <v>-20400</v>
      </c>
      <c r="EE118" s="270">
        <f t="shared" si="767"/>
        <v>0</v>
      </c>
      <c r="EF118" s="72">
        <f t="shared" si="768"/>
        <v>45600</v>
      </c>
      <c r="EG118" s="512">
        <f t="shared" si="769"/>
        <v>25200</v>
      </c>
      <c r="EH118" s="328">
        <f t="shared" si="770"/>
        <v>18200</v>
      </c>
      <c r="EI118" s="193">
        <f t="shared" si="771"/>
        <v>-27400</v>
      </c>
      <c r="EJ118" s="235">
        <f t="shared" si="772"/>
        <v>-7000</v>
      </c>
      <c r="EK118" s="137"/>
      <c r="EL118" s="75"/>
    </row>
    <row r="119" spans="1:146" s="5" customFormat="1" ht="20.100000000000001" customHeight="1">
      <c r="A119" s="66"/>
      <c r="B119" s="67"/>
      <c r="C119" s="66"/>
      <c r="D119" s="792" t="s">
        <v>30</v>
      </c>
      <c r="E119" s="849"/>
      <c r="F119" s="269">
        <v>63400</v>
      </c>
      <c r="G119" s="326">
        <v>72572.497560000003</v>
      </c>
      <c r="H119" s="764">
        <v>72572.497560000003</v>
      </c>
      <c r="I119" s="509">
        <f t="shared" si="721"/>
        <v>0</v>
      </c>
      <c r="J119" s="269">
        <v>70600</v>
      </c>
      <c r="K119" s="326">
        <v>83016</v>
      </c>
      <c r="L119" s="881">
        <v>83016</v>
      </c>
      <c r="M119" s="509">
        <f t="shared" si="722"/>
        <v>0</v>
      </c>
      <c r="N119" s="269">
        <v>70600</v>
      </c>
      <c r="O119" s="326">
        <v>83360.274640000003</v>
      </c>
      <c r="P119" s="881">
        <v>83360.274640000003</v>
      </c>
      <c r="Q119" s="509">
        <f t="shared" si="723"/>
        <v>0</v>
      </c>
      <c r="R119" s="268">
        <f t="shared" si="724"/>
        <v>204600</v>
      </c>
      <c r="S119" s="511">
        <v>222300</v>
      </c>
      <c r="T119" s="146">
        <f t="shared" si="725"/>
        <v>238948.77220000001</v>
      </c>
      <c r="U119" s="47">
        <f t="shared" si="726"/>
        <v>238948.77220000001</v>
      </c>
      <c r="V119" s="47">
        <f t="shared" si="727"/>
        <v>34348.772200000007</v>
      </c>
      <c r="W119" s="49">
        <f t="shared" si="773"/>
        <v>16648.772200000007</v>
      </c>
      <c r="X119" s="270">
        <f t="shared" si="728"/>
        <v>0</v>
      </c>
      <c r="Y119" s="269">
        <v>70500</v>
      </c>
      <c r="Z119" s="881">
        <v>82871.555439999982</v>
      </c>
      <c r="AA119" s="881">
        <v>82871.555439999982</v>
      </c>
      <c r="AB119" s="509">
        <f t="shared" si="729"/>
        <v>0</v>
      </c>
      <c r="AC119" s="269">
        <v>77600</v>
      </c>
      <c r="AD119" s="326">
        <v>80429.135149999987</v>
      </c>
      <c r="AE119" s="764">
        <v>80429.135149999987</v>
      </c>
      <c r="AF119" s="509">
        <f t="shared" si="730"/>
        <v>0</v>
      </c>
      <c r="AG119" s="269">
        <v>84700</v>
      </c>
      <c r="AH119" s="326">
        <v>84750</v>
      </c>
      <c r="AI119" s="862">
        <v>85392.547999999995</v>
      </c>
      <c r="AJ119" s="509">
        <f t="shared" si="731"/>
        <v>642.54799999999523</v>
      </c>
      <c r="AK119" s="72">
        <f t="shared" si="732"/>
        <v>232800</v>
      </c>
      <c r="AL119" s="511">
        <v>242100</v>
      </c>
      <c r="AM119" s="146">
        <f t="shared" si="733"/>
        <v>248050.69058999995</v>
      </c>
      <c r="AN119" s="47">
        <f t="shared" si="733"/>
        <v>248693.23858999996</v>
      </c>
      <c r="AO119" s="146">
        <f t="shared" si="734"/>
        <v>15893.238589999964</v>
      </c>
      <c r="AP119" s="49">
        <f t="shared" si="774"/>
        <v>6593.2385899999645</v>
      </c>
      <c r="AQ119" s="270">
        <f t="shared" si="735"/>
        <v>642.54800000000978</v>
      </c>
      <c r="AR119" s="72">
        <f t="shared" si="736"/>
        <v>437400</v>
      </c>
      <c r="AS119" s="47">
        <f>AL119+S119</f>
        <v>464400</v>
      </c>
      <c r="AT119" s="512">
        <f t="shared" si="737"/>
        <v>486999.46278999996</v>
      </c>
      <c r="AU119" s="328">
        <f t="shared" si="738"/>
        <v>487642.01078999997</v>
      </c>
      <c r="AV119" s="193">
        <f t="shared" si="739"/>
        <v>50242.010789999971</v>
      </c>
      <c r="AW119" s="49">
        <f t="shared" si="775"/>
        <v>23242.010789999971</v>
      </c>
      <c r="AX119" s="235">
        <f t="shared" si="740"/>
        <v>642.54800000000978</v>
      </c>
      <c r="AY119" s="74"/>
      <c r="AZ119" s="75"/>
      <c r="BA119" s="75"/>
      <c r="BF119" s="269">
        <v>91800</v>
      </c>
      <c r="BG119" s="326">
        <v>91750</v>
      </c>
      <c r="BH119" s="879"/>
      <c r="BI119" s="509">
        <f t="shared" si="741"/>
        <v>-91750</v>
      </c>
      <c r="BJ119" s="269">
        <v>89850</v>
      </c>
      <c r="BK119" s="326">
        <v>89750</v>
      </c>
      <c r="BL119" s="879"/>
      <c r="BM119" s="509">
        <f t="shared" si="742"/>
        <v>-89750</v>
      </c>
      <c r="BN119" s="269">
        <v>86850</v>
      </c>
      <c r="BO119" s="326">
        <v>86750</v>
      </c>
      <c r="BP119" s="879"/>
      <c r="BQ119" s="509">
        <f t="shared" si="743"/>
        <v>-86750</v>
      </c>
      <c r="BR119" s="72">
        <f t="shared" si="744"/>
        <v>268500</v>
      </c>
      <c r="BS119" s="146">
        <f t="shared" si="744"/>
        <v>268250</v>
      </c>
      <c r="BT119" s="47">
        <f t="shared" si="744"/>
        <v>0</v>
      </c>
      <c r="BU119" s="47">
        <f t="shared" si="745"/>
        <v>-268500</v>
      </c>
      <c r="BV119" s="270">
        <f t="shared" si="746"/>
        <v>-268250</v>
      </c>
      <c r="BW119" s="269">
        <v>86600</v>
      </c>
      <c r="BX119" s="326"/>
      <c r="BY119" s="879"/>
      <c r="BZ119" s="509">
        <f>BY119-BX119</f>
        <v>0</v>
      </c>
      <c r="CA119" s="269">
        <v>72800</v>
      </c>
      <c r="CB119" s="326"/>
      <c r="CC119" s="879"/>
      <c r="CD119" s="509">
        <f>CC119-CB119</f>
        <v>0</v>
      </c>
      <c r="CE119" s="269">
        <v>37400</v>
      </c>
      <c r="CF119" s="326"/>
      <c r="CG119" s="327"/>
      <c r="CH119" s="509">
        <f>CG119-CF119</f>
        <v>0</v>
      </c>
      <c r="CI119" s="72">
        <f t="shared" si="747"/>
        <v>196800</v>
      </c>
      <c r="CJ119" s="146">
        <f t="shared" si="747"/>
        <v>0</v>
      </c>
      <c r="CK119" s="47">
        <f t="shared" si="747"/>
        <v>0</v>
      </c>
      <c r="CL119" s="146">
        <f t="shared" si="748"/>
        <v>-196800</v>
      </c>
      <c r="CM119" s="270">
        <f t="shared" si="749"/>
        <v>0</v>
      </c>
      <c r="CN119" s="72">
        <f t="shared" si="750"/>
        <v>465300</v>
      </c>
      <c r="CO119" s="512">
        <f t="shared" si="751"/>
        <v>268250</v>
      </c>
      <c r="CP119" s="328">
        <f t="shared" si="752"/>
        <v>0</v>
      </c>
      <c r="CQ119" s="193">
        <f t="shared" si="753"/>
        <v>-465300</v>
      </c>
      <c r="CR119" s="235">
        <f t="shared" si="754"/>
        <v>-268250</v>
      </c>
      <c r="CS119" s="137"/>
      <c r="CT119" s="75"/>
      <c r="CX119" s="269">
        <v>91800</v>
      </c>
      <c r="CY119" s="326">
        <v>91750</v>
      </c>
      <c r="CZ119" s="764"/>
      <c r="DA119" s="509">
        <f t="shared" si="755"/>
        <v>-91750</v>
      </c>
      <c r="DB119" s="269">
        <v>89850</v>
      </c>
      <c r="DC119" s="326">
        <v>89750</v>
      </c>
      <c r="DD119" s="879">
        <v>89750</v>
      </c>
      <c r="DE119" s="509">
        <f t="shared" si="756"/>
        <v>0</v>
      </c>
      <c r="DF119" s="269">
        <v>86850</v>
      </c>
      <c r="DG119" s="326">
        <v>86750</v>
      </c>
      <c r="DH119" s="879">
        <v>86750</v>
      </c>
      <c r="DI119" s="509">
        <f t="shared" si="757"/>
        <v>0</v>
      </c>
      <c r="DJ119" s="72">
        <f t="shared" si="758"/>
        <v>268500</v>
      </c>
      <c r="DK119" s="146">
        <f t="shared" si="759"/>
        <v>268250</v>
      </c>
      <c r="DL119" s="47">
        <f t="shared" si="760"/>
        <v>176500</v>
      </c>
      <c r="DM119" s="47">
        <f t="shared" si="761"/>
        <v>-92000</v>
      </c>
      <c r="DN119" s="270">
        <f t="shared" si="762"/>
        <v>-91750</v>
      </c>
      <c r="DO119" s="269">
        <v>86600</v>
      </c>
      <c r="DP119" s="326"/>
      <c r="DQ119" s="879"/>
      <c r="DR119" s="509">
        <f>DQ119-DP119</f>
        <v>0</v>
      </c>
      <c r="DS119" s="269">
        <v>72800</v>
      </c>
      <c r="DT119" s="326"/>
      <c r="DU119" s="879"/>
      <c r="DV119" s="509">
        <f>DU119-DT119</f>
        <v>0</v>
      </c>
      <c r="DW119" s="269">
        <v>37400</v>
      </c>
      <c r="DX119" s="326"/>
      <c r="DY119" s="879"/>
      <c r="DZ119" s="509">
        <f>DY119-DX119</f>
        <v>0</v>
      </c>
      <c r="EA119" s="72">
        <f t="shared" si="763"/>
        <v>196800</v>
      </c>
      <c r="EB119" s="146">
        <f t="shared" si="764"/>
        <v>0</v>
      </c>
      <c r="EC119" s="47">
        <f t="shared" si="765"/>
        <v>0</v>
      </c>
      <c r="ED119" s="146">
        <f t="shared" si="766"/>
        <v>-196800</v>
      </c>
      <c r="EE119" s="270">
        <f t="shared" si="767"/>
        <v>0</v>
      </c>
      <c r="EF119" s="72">
        <f t="shared" si="768"/>
        <v>465300</v>
      </c>
      <c r="EG119" s="512">
        <f t="shared" si="769"/>
        <v>268250</v>
      </c>
      <c r="EH119" s="328">
        <f t="shared" si="770"/>
        <v>176500</v>
      </c>
      <c r="EI119" s="193">
        <f t="shared" si="771"/>
        <v>-288800</v>
      </c>
      <c r="EJ119" s="235">
        <f t="shared" si="772"/>
        <v>-91750</v>
      </c>
      <c r="EK119" s="137"/>
      <c r="EL119" s="75"/>
    </row>
    <row r="120" spans="1:146" s="5" customFormat="1" ht="20.100000000000001" customHeight="1">
      <c r="A120" s="66"/>
      <c r="B120" s="66"/>
      <c r="C120" s="998" t="s">
        <v>54</v>
      </c>
      <c r="D120" s="999"/>
      <c r="E120" s="796"/>
      <c r="F120" s="269">
        <f>F116+F119</f>
        <v>63800</v>
      </c>
      <c r="G120" s="326">
        <f>G116+G119</f>
        <v>73077.902560000002</v>
      </c>
      <c r="H120" s="764">
        <f>H116+H119</f>
        <v>73077.902560000002</v>
      </c>
      <c r="I120" s="509">
        <f t="shared" si="721"/>
        <v>0</v>
      </c>
      <c r="J120" s="269">
        <f>J116+J119</f>
        <v>71000</v>
      </c>
      <c r="K120" s="326">
        <f>K116+K119</f>
        <v>83155.190709999995</v>
      </c>
      <c r="L120" s="764">
        <f>L116+L119</f>
        <v>83155.190709999995</v>
      </c>
      <c r="M120" s="509">
        <f t="shared" si="722"/>
        <v>0</v>
      </c>
      <c r="N120" s="269">
        <f>N116+N119</f>
        <v>71000</v>
      </c>
      <c r="O120" s="326">
        <f>O116+O119</f>
        <v>83665.889230000001</v>
      </c>
      <c r="P120" s="764">
        <f>P116+P119</f>
        <v>83665.889230000001</v>
      </c>
      <c r="Q120" s="509">
        <f t="shared" si="723"/>
        <v>0</v>
      </c>
      <c r="R120" s="268">
        <f t="shared" si="724"/>
        <v>205800</v>
      </c>
      <c r="S120" s="511">
        <f>S116+S119</f>
        <v>223500</v>
      </c>
      <c r="T120" s="146">
        <f t="shared" si="725"/>
        <v>239898.98250000001</v>
      </c>
      <c r="U120" s="47">
        <f t="shared" si="726"/>
        <v>239898.98250000001</v>
      </c>
      <c r="V120" s="47">
        <f t="shared" si="727"/>
        <v>34098.982500000013</v>
      </c>
      <c r="W120" s="141">
        <f t="shared" si="773"/>
        <v>16398.982500000013</v>
      </c>
      <c r="X120" s="142">
        <f t="shared" si="728"/>
        <v>0</v>
      </c>
      <c r="Y120" s="269">
        <f>Y116+Y119</f>
        <v>71000</v>
      </c>
      <c r="Z120" s="764">
        <f>Z116+Z119</f>
        <v>83112.417679999984</v>
      </c>
      <c r="AA120" s="764">
        <f>AA116+AA119</f>
        <v>83112.417679999984</v>
      </c>
      <c r="AB120" s="509">
        <f t="shared" si="729"/>
        <v>0</v>
      </c>
      <c r="AC120" s="269">
        <f>AC116+AC119</f>
        <v>78100</v>
      </c>
      <c r="AD120" s="326">
        <f>AD116+AD119</f>
        <v>80729.657389999993</v>
      </c>
      <c r="AE120" s="764">
        <f>AE116+AE119</f>
        <v>80729.657389999993</v>
      </c>
      <c r="AF120" s="509">
        <f t="shared" si="730"/>
        <v>0</v>
      </c>
      <c r="AG120" s="269">
        <f>AG116+AG119</f>
        <v>85200</v>
      </c>
      <c r="AH120" s="326">
        <f>AH116+AH119</f>
        <v>85000</v>
      </c>
      <c r="AI120" s="862">
        <f>AI116+AI119</f>
        <v>85771.994119999988</v>
      </c>
      <c r="AJ120" s="509">
        <f t="shared" si="731"/>
        <v>771.99411999998847</v>
      </c>
      <c r="AK120" s="72">
        <f t="shared" si="732"/>
        <v>234300</v>
      </c>
      <c r="AL120" s="511">
        <f>AL116+AL119</f>
        <v>243600</v>
      </c>
      <c r="AM120" s="146">
        <f t="shared" si="733"/>
        <v>248842.07506999996</v>
      </c>
      <c r="AN120" s="47">
        <f t="shared" si="733"/>
        <v>249614.06918999995</v>
      </c>
      <c r="AO120" s="146">
        <f t="shared" si="734"/>
        <v>15314.069189999951</v>
      </c>
      <c r="AP120" s="141">
        <f t="shared" si="774"/>
        <v>6014.069189999951</v>
      </c>
      <c r="AQ120" s="142">
        <f t="shared" si="735"/>
        <v>771.99411999998847</v>
      </c>
      <c r="AR120" s="72">
        <f t="shared" si="736"/>
        <v>440100</v>
      </c>
      <c r="AS120" s="47">
        <f>AS116+AS119</f>
        <v>467100</v>
      </c>
      <c r="AT120" s="76">
        <f t="shared" si="737"/>
        <v>488741.05756999995</v>
      </c>
      <c r="AU120" s="328">
        <f t="shared" si="738"/>
        <v>489513.05168999999</v>
      </c>
      <c r="AV120" s="193">
        <f t="shared" si="739"/>
        <v>49413.051689999993</v>
      </c>
      <c r="AW120" s="141">
        <f t="shared" si="775"/>
        <v>22413.051689999993</v>
      </c>
      <c r="AX120" s="373">
        <f t="shared" si="740"/>
        <v>771.99412000004668</v>
      </c>
      <c r="AY120" s="74"/>
      <c r="AZ120" s="75"/>
      <c r="BA120" s="75"/>
      <c r="BF120" s="269">
        <f>BF116+BF119</f>
        <v>92050</v>
      </c>
      <c r="BG120" s="326">
        <f>BG116+BG119</f>
        <v>92000</v>
      </c>
      <c r="BH120" s="879">
        <f>BH116+BH119</f>
        <v>0</v>
      </c>
      <c r="BI120" s="509">
        <f t="shared" si="741"/>
        <v>-92000</v>
      </c>
      <c r="BJ120" s="269">
        <f>BJ116+BJ119</f>
        <v>90100</v>
      </c>
      <c r="BK120" s="326">
        <f>BK116+BK119</f>
        <v>90000</v>
      </c>
      <c r="BL120" s="879">
        <f>BL116+BL119</f>
        <v>0</v>
      </c>
      <c r="BM120" s="509">
        <f t="shared" si="742"/>
        <v>-90000</v>
      </c>
      <c r="BN120" s="269">
        <f>BN116+BN119</f>
        <v>87100</v>
      </c>
      <c r="BO120" s="326">
        <f>BO116+BO119</f>
        <v>87000</v>
      </c>
      <c r="BP120" s="879">
        <f>BP116+BP119</f>
        <v>0</v>
      </c>
      <c r="BQ120" s="509">
        <f t="shared" si="743"/>
        <v>-87000</v>
      </c>
      <c r="BR120" s="72">
        <f t="shared" si="744"/>
        <v>269250</v>
      </c>
      <c r="BS120" s="146">
        <f t="shared" si="744"/>
        <v>269000</v>
      </c>
      <c r="BT120" s="47">
        <f t="shared" si="744"/>
        <v>0</v>
      </c>
      <c r="BU120" s="47">
        <f t="shared" si="745"/>
        <v>-269250</v>
      </c>
      <c r="BV120" s="142">
        <f t="shared" si="746"/>
        <v>-269000</v>
      </c>
      <c r="BW120" s="269">
        <f>BW116+BW119</f>
        <v>86840</v>
      </c>
      <c r="BX120" s="326">
        <f>BX116+BX119</f>
        <v>0</v>
      </c>
      <c r="BY120" s="879">
        <f>BY116+BY119</f>
        <v>0</v>
      </c>
      <c r="BZ120" s="509"/>
      <c r="CA120" s="269">
        <f>CA116+CA119</f>
        <v>72950</v>
      </c>
      <c r="CB120" s="326">
        <f>CB116+CB119</f>
        <v>0</v>
      </c>
      <c r="CC120" s="879">
        <f>CC116+CC119</f>
        <v>0</v>
      </c>
      <c r="CD120" s="509"/>
      <c r="CE120" s="269">
        <f>CE116+CE119</f>
        <v>37550</v>
      </c>
      <c r="CF120" s="326">
        <f>CF116+CF119</f>
        <v>0</v>
      </c>
      <c r="CG120" s="327">
        <f>CG116+CG119</f>
        <v>0</v>
      </c>
      <c r="CH120" s="509"/>
      <c r="CI120" s="72">
        <f t="shared" si="747"/>
        <v>197340</v>
      </c>
      <c r="CJ120" s="146">
        <f t="shared" si="747"/>
        <v>0</v>
      </c>
      <c r="CK120" s="47">
        <f t="shared" si="747"/>
        <v>0</v>
      </c>
      <c r="CL120" s="146">
        <f t="shared" si="748"/>
        <v>-197340</v>
      </c>
      <c r="CM120" s="142">
        <f t="shared" si="749"/>
        <v>0</v>
      </c>
      <c r="CN120" s="72">
        <f t="shared" si="750"/>
        <v>466590</v>
      </c>
      <c r="CO120" s="76">
        <f t="shared" si="751"/>
        <v>269000</v>
      </c>
      <c r="CP120" s="328">
        <f t="shared" si="752"/>
        <v>0</v>
      </c>
      <c r="CQ120" s="193">
        <f t="shared" si="753"/>
        <v>-466590</v>
      </c>
      <c r="CR120" s="373">
        <f t="shared" si="754"/>
        <v>-269000</v>
      </c>
      <c r="CS120" s="137"/>
      <c r="CT120" s="75"/>
      <c r="CX120" s="269">
        <f>CX116+CX119</f>
        <v>92050</v>
      </c>
      <c r="CY120" s="326">
        <f>CY116+CY119</f>
        <v>92000</v>
      </c>
      <c r="CZ120" s="764">
        <f>CZ116+CZ119</f>
        <v>0</v>
      </c>
      <c r="DA120" s="509">
        <f t="shared" si="755"/>
        <v>-92000</v>
      </c>
      <c r="DB120" s="269">
        <f>DB116+DB119</f>
        <v>90100</v>
      </c>
      <c r="DC120" s="326">
        <f>DC116+DC119</f>
        <v>90000</v>
      </c>
      <c r="DD120" s="879">
        <f>DD116+DD119</f>
        <v>90000</v>
      </c>
      <c r="DE120" s="509">
        <f t="shared" si="756"/>
        <v>0</v>
      </c>
      <c r="DF120" s="269">
        <f>DF116+DF119</f>
        <v>87100</v>
      </c>
      <c r="DG120" s="326">
        <f>DG116+DG119</f>
        <v>87000</v>
      </c>
      <c r="DH120" s="879">
        <f>DH116+DH119</f>
        <v>87000</v>
      </c>
      <c r="DI120" s="509">
        <f t="shared" si="757"/>
        <v>0</v>
      </c>
      <c r="DJ120" s="72">
        <f t="shared" si="758"/>
        <v>269250</v>
      </c>
      <c r="DK120" s="146">
        <f t="shared" si="759"/>
        <v>269000</v>
      </c>
      <c r="DL120" s="47">
        <f t="shared" si="760"/>
        <v>177000</v>
      </c>
      <c r="DM120" s="47">
        <f t="shared" si="761"/>
        <v>-92250</v>
      </c>
      <c r="DN120" s="142">
        <f t="shared" si="762"/>
        <v>-92000</v>
      </c>
      <c r="DO120" s="269">
        <f>DO116+DO119</f>
        <v>86840</v>
      </c>
      <c r="DP120" s="326">
        <f>DP116+DP119</f>
        <v>0</v>
      </c>
      <c r="DQ120" s="879">
        <f>DQ116+DQ119</f>
        <v>0</v>
      </c>
      <c r="DR120" s="509"/>
      <c r="DS120" s="269">
        <f>DS116+DS119</f>
        <v>72950</v>
      </c>
      <c r="DT120" s="326">
        <f>DT116+DT119</f>
        <v>0</v>
      </c>
      <c r="DU120" s="879">
        <f>DU116+DU119</f>
        <v>0</v>
      </c>
      <c r="DV120" s="509"/>
      <c r="DW120" s="269">
        <f>DW116+DW119</f>
        <v>37550</v>
      </c>
      <c r="DX120" s="326">
        <f>DX116+DX119</f>
        <v>0</v>
      </c>
      <c r="DY120" s="879">
        <f>DY116+DY119</f>
        <v>0</v>
      </c>
      <c r="DZ120" s="509"/>
      <c r="EA120" s="72">
        <f t="shared" si="763"/>
        <v>197340</v>
      </c>
      <c r="EB120" s="146">
        <f t="shared" si="764"/>
        <v>0</v>
      </c>
      <c r="EC120" s="47">
        <f t="shared" si="765"/>
        <v>0</v>
      </c>
      <c r="ED120" s="146">
        <f t="shared" si="766"/>
        <v>-197340</v>
      </c>
      <c r="EE120" s="142">
        <f t="shared" si="767"/>
        <v>0</v>
      </c>
      <c r="EF120" s="72">
        <f t="shared" si="768"/>
        <v>466590</v>
      </c>
      <c r="EG120" s="76">
        <f t="shared" si="769"/>
        <v>269000</v>
      </c>
      <c r="EH120" s="328">
        <f t="shared" si="770"/>
        <v>177000</v>
      </c>
      <c r="EI120" s="193">
        <f t="shared" si="771"/>
        <v>-289590</v>
      </c>
      <c r="EJ120" s="373">
        <f t="shared" si="772"/>
        <v>-92000</v>
      </c>
      <c r="EK120" s="137"/>
      <c r="EL120" s="75"/>
    </row>
    <row r="121" spans="1:146" s="518" customFormat="1" ht="20.100000000000001" customHeight="1">
      <c r="A121" s="389"/>
      <c r="B121" s="389" t="s">
        <v>5</v>
      </c>
      <c r="C121" s="447"/>
      <c r="D121" s="794"/>
      <c r="E121" s="795"/>
      <c r="F121" s="332"/>
      <c r="G121" s="333"/>
      <c r="H121" s="765"/>
      <c r="I121" s="335">
        <f>H122/G122</f>
        <v>1</v>
      </c>
      <c r="J121" s="332"/>
      <c r="K121" s="333"/>
      <c r="L121" s="765"/>
      <c r="M121" s="335">
        <f>L122/K122</f>
        <v>1</v>
      </c>
      <c r="N121" s="332"/>
      <c r="O121" s="333"/>
      <c r="P121" s="765"/>
      <c r="Q121" s="335">
        <f>P122/O122</f>
        <v>1</v>
      </c>
      <c r="R121" s="337"/>
      <c r="S121" s="338"/>
      <c r="T121" s="339"/>
      <c r="U121" s="81"/>
      <c r="V121" s="340">
        <f>U122/R122</f>
        <v>1.1803903909567497</v>
      </c>
      <c r="W121" s="86">
        <f>U122/S122</f>
        <v>1.0956665064476885</v>
      </c>
      <c r="X121" s="88">
        <f>U122/T122</f>
        <v>1</v>
      </c>
      <c r="Y121" s="332"/>
      <c r="Z121" s="765"/>
      <c r="AA121" s="765"/>
      <c r="AB121" s="335">
        <f>AA122/Z122</f>
        <v>1</v>
      </c>
      <c r="AC121" s="332"/>
      <c r="AD121" s="333"/>
      <c r="AE121" s="765"/>
      <c r="AF121" s="515">
        <f>AE122/AD122</f>
        <v>1</v>
      </c>
      <c r="AG121" s="332"/>
      <c r="AH121" s="333"/>
      <c r="AI121" s="334"/>
      <c r="AJ121" s="515">
        <f>AI122/AH122</f>
        <v>1.0034978457516339</v>
      </c>
      <c r="AK121" s="343"/>
      <c r="AL121" s="338"/>
      <c r="AM121" s="486"/>
      <c r="AN121" s="81"/>
      <c r="AO121" s="344">
        <f>AN122/AK122</f>
        <v>1.0618589062572419</v>
      </c>
      <c r="AP121" s="341">
        <f>AN122/AL122</f>
        <v>1.0250382954138699</v>
      </c>
      <c r="AQ121" s="254">
        <f>AN122/AM122</f>
        <v>1.0011693702078555</v>
      </c>
      <c r="AR121" s="343"/>
      <c r="AS121" s="346"/>
      <c r="AT121" s="347"/>
      <c r="AU121" s="516"/>
      <c r="AV121" s="344">
        <f>AU122/AR122</f>
        <v>1.1174797690036899</v>
      </c>
      <c r="AW121" s="86">
        <f>AU122/AS122</f>
        <v>1.05887069020979</v>
      </c>
      <c r="AX121" s="517">
        <f>AU122/AT122</f>
        <v>1.0005894103695121</v>
      </c>
      <c r="AY121" s="350"/>
      <c r="AZ121" s="351"/>
      <c r="BA121" s="351"/>
      <c r="BF121" s="332"/>
      <c r="BG121" s="333"/>
      <c r="BH121" s="336"/>
      <c r="BI121" s="335">
        <f>BH122/BG122</f>
        <v>0</v>
      </c>
      <c r="BJ121" s="332"/>
      <c r="BK121" s="333"/>
      <c r="BL121" s="336"/>
      <c r="BM121" s="335">
        <f>BL122/BK122</f>
        <v>0</v>
      </c>
      <c r="BN121" s="332"/>
      <c r="BO121" s="333"/>
      <c r="BP121" s="336"/>
      <c r="BQ121" s="515">
        <f>BP122/BO122</f>
        <v>0</v>
      </c>
      <c r="BR121" s="343"/>
      <c r="BS121" s="486"/>
      <c r="BT121" s="81"/>
      <c r="BU121" s="340">
        <f>BT122/BR122</f>
        <v>0</v>
      </c>
      <c r="BV121" s="88">
        <f>BT122/BS122</f>
        <v>0</v>
      </c>
      <c r="BW121" s="332"/>
      <c r="BX121" s="333"/>
      <c r="BY121" s="336"/>
      <c r="BZ121" s="515" t="e">
        <f>BY122/BX122</f>
        <v>#DIV/0!</v>
      </c>
      <c r="CA121" s="332"/>
      <c r="CB121" s="333"/>
      <c r="CC121" s="336"/>
      <c r="CD121" s="515" t="e">
        <f>CC122/CB122</f>
        <v>#DIV/0!</v>
      </c>
      <c r="CE121" s="332"/>
      <c r="CF121" s="333"/>
      <c r="CG121" s="336"/>
      <c r="CH121" s="515" t="e">
        <f>CG122/CF122</f>
        <v>#DIV/0!</v>
      </c>
      <c r="CI121" s="343"/>
      <c r="CJ121" s="486"/>
      <c r="CK121" s="81"/>
      <c r="CL121" s="344">
        <f>CK122/CI122</f>
        <v>0</v>
      </c>
      <c r="CM121" s="254" t="e">
        <f>CK122/CJ122</f>
        <v>#DIV/0!</v>
      </c>
      <c r="CN121" s="343"/>
      <c r="CO121" s="347"/>
      <c r="CP121" s="516"/>
      <c r="CQ121" s="344">
        <f>CP122/CN122</f>
        <v>0</v>
      </c>
      <c r="CR121" s="517">
        <f>CP122/CO122</f>
        <v>0</v>
      </c>
      <c r="CS121" s="137"/>
      <c r="CT121" s="351"/>
      <c r="CX121" s="332"/>
      <c r="CY121" s="333"/>
      <c r="CZ121" s="765"/>
      <c r="DA121" s="335">
        <f>CZ122/CY122</f>
        <v>0</v>
      </c>
      <c r="DB121" s="332"/>
      <c r="DC121" s="333"/>
      <c r="DD121" s="336"/>
      <c r="DE121" s="335">
        <f>DD122/DC122</f>
        <v>1</v>
      </c>
      <c r="DF121" s="332"/>
      <c r="DG121" s="333"/>
      <c r="DH121" s="336"/>
      <c r="DI121" s="515">
        <f>DH122/DG122</f>
        <v>1</v>
      </c>
      <c r="DJ121" s="343"/>
      <c r="DK121" s="486"/>
      <c r="DL121" s="81"/>
      <c r="DM121" s="340">
        <f>DL122/DJ122</f>
        <v>0.65391903531438411</v>
      </c>
      <c r="DN121" s="88">
        <f>DL122/DK122</f>
        <v>0.65448275862068961</v>
      </c>
      <c r="DO121" s="332"/>
      <c r="DP121" s="333"/>
      <c r="DQ121" s="336"/>
      <c r="DR121" s="515" t="e">
        <f>DQ122/DP122</f>
        <v>#DIV/0!</v>
      </c>
      <c r="DS121" s="332"/>
      <c r="DT121" s="333"/>
      <c r="DU121" s="336"/>
      <c r="DV121" s="515" t="e">
        <f>DU122/DT122</f>
        <v>#DIV/0!</v>
      </c>
      <c r="DW121" s="332"/>
      <c r="DX121" s="333"/>
      <c r="DY121" s="336"/>
      <c r="DZ121" s="515" t="e">
        <f>DY122/DX122</f>
        <v>#DIV/0!</v>
      </c>
      <c r="EA121" s="343"/>
      <c r="EB121" s="486"/>
      <c r="EC121" s="81"/>
      <c r="ED121" s="344">
        <f>EC122/EA122</f>
        <v>0</v>
      </c>
      <c r="EE121" s="254" t="e">
        <f>EC122/EB122</f>
        <v>#DIV/0!</v>
      </c>
      <c r="EF121" s="343"/>
      <c r="EG121" s="347"/>
      <c r="EH121" s="516"/>
      <c r="EI121" s="344">
        <f>EH122/EF122</f>
        <v>0.37741852094891526</v>
      </c>
      <c r="EJ121" s="517">
        <f>EH122/EG122</f>
        <v>0.65448275862068961</v>
      </c>
      <c r="EK121" s="137"/>
      <c r="EL121" s="351"/>
    </row>
    <row r="122" spans="1:146" s="97" customFormat="1" ht="20.100000000000001" customHeight="1">
      <c r="A122" s="353"/>
      <c r="B122" s="354" t="s">
        <v>11</v>
      </c>
      <c r="C122" s="355"/>
      <c r="D122" s="355"/>
      <c r="E122" s="185"/>
      <c r="F122" s="356">
        <f>F115+F120</f>
        <v>70800</v>
      </c>
      <c r="G122" s="449">
        <f>G120+G115</f>
        <v>82116.706839999999</v>
      </c>
      <c r="H122" s="766">
        <f>H120+H115</f>
        <v>82116.706839999999</v>
      </c>
      <c r="I122" s="359">
        <f>H122-G122</f>
        <v>0</v>
      </c>
      <c r="J122" s="356">
        <f>J115+J120</f>
        <v>78700</v>
      </c>
      <c r="K122" s="449">
        <f>K120+K115</f>
        <v>91837.234419999993</v>
      </c>
      <c r="L122" s="766">
        <f>L120+L115</f>
        <v>91837.234419999993</v>
      </c>
      <c r="M122" s="359">
        <f>L122-K122</f>
        <v>0</v>
      </c>
      <c r="N122" s="356">
        <f>N115+N120</f>
        <v>79400</v>
      </c>
      <c r="O122" s="449">
        <f>O120+O115</f>
        <v>96237.41923</v>
      </c>
      <c r="P122" s="766">
        <f>P120+P115</f>
        <v>96237.41923</v>
      </c>
      <c r="Q122" s="359">
        <f t="shared" ref="Q122" si="787">P122-O122</f>
        <v>0</v>
      </c>
      <c r="R122" s="361">
        <f t="shared" ref="R122:R127" si="788">F122+J122+N122</f>
        <v>228900</v>
      </c>
      <c r="S122" s="362">
        <f>S120+S115</f>
        <v>246600</v>
      </c>
      <c r="T122" s="186">
        <f t="shared" ref="T122:T127" si="789">H122+K122+O122</f>
        <v>270191.36048999999</v>
      </c>
      <c r="U122" s="113">
        <f t="shared" ref="U122:U127" si="790">H122+L122+P122</f>
        <v>270191.36048999999</v>
      </c>
      <c r="V122" s="110">
        <f t="shared" ref="V122:V127" si="791">U122-R122</f>
        <v>41291.360489999992</v>
      </c>
      <c r="W122" s="108">
        <f t="shared" si="773"/>
        <v>23591.360489999992</v>
      </c>
      <c r="X122" s="117">
        <f t="shared" ref="X122:X127" si="792">U122-T122</f>
        <v>0</v>
      </c>
      <c r="Y122" s="356">
        <f>Y115+Y120</f>
        <v>79400</v>
      </c>
      <c r="Z122" s="766">
        <f>Z120+Z115</f>
        <v>93081.353279999981</v>
      </c>
      <c r="AA122" s="766">
        <f>AA120+AA115</f>
        <v>93081.353279999981</v>
      </c>
      <c r="AB122" s="359">
        <f t="shared" ref="AB122:AB127" si="793">AA122-Z122</f>
        <v>0</v>
      </c>
      <c r="AC122" s="356">
        <f>AC115+AC120</f>
        <v>86500</v>
      </c>
      <c r="AD122" s="449">
        <f>AD120+AD115</f>
        <v>89712.815309999991</v>
      </c>
      <c r="AE122" s="766">
        <f>AE120+AE115</f>
        <v>89712.815309999991</v>
      </c>
      <c r="AF122" s="359">
        <f t="shared" ref="AF122:AF127" si="794">AE122-AD122</f>
        <v>0</v>
      </c>
      <c r="AG122" s="356">
        <f>AG115+AG120</f>
        <v>93000</v>
      </c>
      <c r="AH122" s="449">
        <f>AH120+AH115</f>
        <v>91800</v>
      </c>
      <c r="AI122" s="358">
        <f>AI120+AI115</f>
        <v>92121.102239999993</v>
      </c>
      <c r="AJ122" s="359">
        <f t="shared" ref="AJ122:AJ127" si="795">AI122-AH122</f>
        <v>321.10223999999289</v>
      </c>
      <c r="AK122" s="111">
        <f t="shared" ref="AK122:AK127" si="796">Y122+AC122+AG122</f>
        <v>258900</v>
      </c>
      <c r="AL122" s="362">
        <f>AL120+AL115</f>
        <v>268200</v>
      </c>
      <c r="AM122" s="186">
        <f t="shared" ref="AM122:AN127" si="797">Z122+AD122+AH122</f>
        <v>274594.16858999996</v>
      </c>
      <c r="AN122" s="113">
        <f t="shared" si="797"/>
        <v>274915.27082999994</v>
      </c>
      <c r="AO122" s="186">
        <f t="shared" ref="AO122:AO127" si="798">AN122-AK122</f>
        <v>16015.270829999936</v>
      </c>
      <c r="AP122" s="108">
        <f t="shared" si="774"/>
        <v>6715.2708299999358</v>
      </c>
      <c r="AQ122" s="55">
        <f t="shared" ref="AQ122:AQ127" si="799">AN122-AM122</f>
        <v>321.10223999997834</v>
      </c>
      <c r="AR122" s="130">
        <f t="shared" ref="AR122:AR127" si="800">SUM(R122,AK122)</f>
        <v>487800</v>
      </c>
      <c r="AS122" s="113">
        <f>AS120+AS115</f>
        <v>514800</v>
      </c>
      <c r="AT122" s="512">
        <f t="shared" ref="AT122:AT127" si="801">T122+AM122</f>
        <v>544785.52908000001</v>
      </c>
      <c r="AU122" s="187">
        <f t="shared" ref="AU122:AU127" si="802">SUM(U122,AN122)</f>
        <v>545106.63131999993</v>
      </c>
      <c r="AV122" s="186">
        <f t="shared" ref="AV122:AV127" si="803">AU122-AR122</f>
        <v>57306.631319999928</v>
      </c>
      <c r="AW122" s="108">
        <f t="shared" si="775"/>
        <v>30306.631319999928</v>
      </c>
      <c r="AX122" s="363">
        <f t="shared" ref="AX122:AX127" si="804">AU122-AT122</f>
        <v>321.10223999992013</v>
      </c>
      <c r="AY122" s="137">
        <f>AR122/6</f>
        <v>81300</v>
      </c>
      <c r="AZ122" s="97">
        <f>AS122/6</f>
        <v>85800</v>
      </c>
      <c r="BA122" s="138">
        <f>AU122/6</f>
        <v>90851.105219999983</v>
      </c>
      <c r="BB122" s="364">
        <f>BA122/AY122</f>
        <v>1.1174797690036897</v>
      </c>
      <c r="BC122" s="6">
        <f>BA122-AY122</f>
        <v>9551.1052199999831</v>
      </c>
      <c r="BD122" s="98">
        <f>BA122-AZ122</f>
        <v>5051.1052199999831</v>
      </c>
      <c r="BE122" s="6">
        <f>AX122/6</f>
        <v>53.517039999986686</v>
      </c>
      <c r="BF122" s="356">
        <f>BF115+BF120</f>
        <v>100250</v>
      </c>
      <c r="BG122" s="449">
        <f>BG120+BG115</f>
        <v>100200</v>
      </c>
      <c r="BH122" s="360">
        <f>BH120+BH115</f>
        <v>0</v>
      </c>
      <c r="BI122" s="359">
        <f t="shared" ref="BI122:BI127" si="805">BH122-BG122</f>
        <v>-100200</v>
      </c>
      <c r="BJ122" s="356">
        <f>BJ115+BJ120</f>
        <v>96600</v>
      </c>
      <c r="BK122" s="449">
        <f>BK120+BK115</f>
        <v>96500</v>
      </c>
      <c r="BL122" s="360">
        <f>BL120+BL115</f>
        <v>0</v>
      </c>
      <c r="BM122" s="359">
        <f t="shared" ref="BM122:BM127" si="806">BL122-BK122</f>
        <v>-96500</v>
      </c>
      <c r="BN122" s="356">
        <f>BN115+BN120</f>
        <v>93400</v>
      </c>
      <c r="BO122" s="449">
        <f>BO120+BO115</f>
        <v>93300</v>
      </c>
      <c r="BP122" s="360">
        <f>BP120+BP115</f>
        <v>0</v>
      </c>
      <c r="BQ122" s="359">
        <f t="shared" ref="BQ122:BQ127" si="807">BP122-BO122</f>
        <v>-93300</v>
      </c>
      <c r="BR122" s="111">
        <f t="shared" ref="BR122:BR127" si="808">BF122+BJ122+BN122</f>
        <v>290250</v>
      </c>
      <c r="BS122" s="186">
        <f t="shared" ref="BS122:BS127" si="809">BG122+BK122+BO122</f>
        <v>290000</v>
      </c>
      <c r="BT122" s="113">
        <f t="shared" ref="BT122:BT127" si="810">BH122+BL122+BP122</f>
        <v>0</v>
      </c>
      <c r="BU122" s="110">
        <f t="shared" ref="BU122:BU127" si="811">BT122-BR122</f>
        <v>-290250</v>
      </c>
      <c r="BV122" s="117">
        <f t="shared" ref="BV122:BV127" si="812">BT122-BS122</f>
        <v>-290000</v>
      </c>
      <c r="BW122" s="356">
        <f>BW115+BW120</f>
        <v>93140</v>
      </c>
      <c r="BX122" s="449">
        <f>BX120+BX115</f>
        <v>0</v>
      </c>
      <c r="BY122" s="360">
        <f>BY120+BY115</f>
        <v>0</v>
      </c>
      <c r="BZ122" s="359">
        <f t="shared" ref="BZ122" si="813">BY122-BX122</f>
        <v>0</v>
      </c>
      <c r="CA122" s="356">
        <f>CA115+CA120</f>
        <v>78450</v>
      </c>
      <c r="CB122" s="449">
        <f>CB120+CB115</f>
        <v>0</v>
      </c>
      <c r="CC122" s="360">
        <f>CC120+CC115</f>
        <v>0</v>
      </c>
      <c r="CD122" s="359">
        <f t="shared" ref="CD122" si="814">CC122-CB122</f>
        <v>0</v>
      </c>
      <c r="CE122" s="356">
        <f>CE115+CE120</f>
        <v>41050</v>
      </c>
      <c r="CF122" s="449">
        <f>CF120+CF115</f>
        <v>0</v>
      </c>
      <c r="CG122" s="360">
        <f>CG120+CG115</f>
        <v>0</v>
      </c>
      <c r="CH122" s="359">
        <f t="shared" ref="CH122:CH127" si="815">CG122-CF122</f>
        <v>0</v>
      </c>
      <c r="CI122" s="111">
        <f t="shared" ref="CI122:CI126" si="816">BW122+CA122+CE122</f>
        <v>212640</v>
      </c>
      <c r="CJ122" s="186">
        <f t="shared" ref="CJ122:CJ127" si="817">BX122+CB122+CF122</f>
        <v>0</v>
      </c>
      <c r="CK122" s="113">
        <f t="shared" ref="CK122:CK127" si="818">BY122+CC122+CG122</f>
        <v>0</v>
      </c>
      <c r="CL122" s="186">
        <f t="shared" ref="CL122:CL127" si="819">CK122-CI122</f>
        <v>-212640</v>
      </c>
      <c r="CM122" s="55">
        <f t="shared" ref="CM122:CM127" si="820">CK122-CJ122</f>
        <v>0</v>
      </c>
      <c r="CN122" s="130">
        <f t="shared" ref="CN122:CN127" si="821">SUM(BR122,CI122)</f>
        <v>502890</v>
      </c>
      <c r="CO122" s="512">
        <f t="shared" ref="CO122:CO127" si="822">BS122+CJ122</f>
        <v>290000</v>
      </c>
      <c r="CP122" s="187">
        <f t="shared" ref="CP122:CP127" si="823">SUM(BT122,CK122)</f>
        <v>0</v>
      </c>
      <c r="CQ122" s="186">
        <f t="shared" ref="CQ122:CQ127" si="824">CP122-CN122</f>
        <v>-502890</v>
      </c>
      <c r="CR122" s="363">
        <f t="shared" ref="CR122:CR127" si="825">CP122-CO122</f>
        <v>-290000</v>
      </c>
      <c r="CS122" s="137">
        <f t="shared" ref="CS122:CS158" si="826">CN122/6</f>
        <v>83815</v>
      </c>
      <c r="CT122" s="138">
        <f>CP122/6</f>
        <v>0</v>
      </c>
      <c r="CU122" s="364">
        <f>CT122/CS122</f>
        <v>0</v>
      </c>
      <c r="CV122" s="6">
        <f>CT122-CS122</f>
        <v>-83815</v>
      </c>
      <c r="CW122" s="6">
        <f>CR122/6</f>
        <v>-48333.333333333336</v>
      </c>
      <c r="CX122" s="356">
        <f>CX115+CX120</f>
        <v>100250</v>
      </c>
      <c r="CY122" s="449">
        <f>CY120+CY115</f>
        <v>100200</v>
      </c>
      <c r="CZ122" s="766">
        <f>CZ120+CZ115</f>
        <v>0</v>
      </c>
      <c r="DA122" s="359">
        <f t="shared" ref="DA122:DA127" si="827">CZ122-CY122</f>
        <v>-100200</v>
      </c>
      <c r="DB122" s="356">
        <f>DB115+DB120</f>
        <v>96600</v>
      </c>
      <c r="DC122" s="449">
        <f>DC120+DC115</f>
        <v>96500</v>
      </c>
      <c r="DD122" s="360">
        <f>DD120+DD115</f>
        <v>96500</v>
      </c>
      <c r="DE122" s="359">
        <f t="shared" ref="DE122:DE127" si="828">DD122-DC122</f>
        <v>0</v>
      </c>
      <c r="DF122" s="356">
        <f>DF115+DF120</f>
        <v>93400</v>
      </c>
      <c r="DG122" s="449">
        <f>DG120+DG115</f>
        <v>93300</v>
      </c>
      <c r="DH122" s="360">
        <f>DH120+DH115</f>
        <v>93300</v>
      </c>
      <c r="DI122" s="359">
        <f t="shared" ref="DI122:DI127" si="829">DH122-DG122</f>
        <v>0</v>
      </c>
      <c r="DJ122" s="111">
        <f t="shared" ref="DJ122:DJ127" si="830">CX122+DB122+DF122</f>
        <v>290250</v>
      </c>
      <c r="DK122" s="186">
        <f t="shared" ref="DK122:DK127" si="831">CY122+DC122+DG122</f>
        <v>290000</v>
      </c>
      <c r="DL122" s="113">
        <f t="shared" ref="DL122:DL127" si="832">CZ122+DD122+DH122</f>
        <v>189800</v>
      </c>
      <c r="DM122" s="110">
        <f t="shared" ref="DM122:DM127" si="833">DL122-DJ122</f>
        <v>-100450</v>
      </c>
      <c r="DN122" s="117">
        <f t="shared" ref="DN122:DN127" si="834">DL122-DK122</f>
        <v>-100200</v>
      </c>
      <c r="DO122" s="356">
        <f>DO115+DO120</f>
        <v>93140</v>
      </c>
      <c r="DP122" s="449">
        <f>DP120+DP115</f>
        <v>0</v>
      </c>
      <c r="DQ122" s="360">
        <f>DQ120+DQ115</f>
        <v>0</v>
      </c>
      <c r="DR122" s="359">
        <f t="shared" ref="DR122" si="835">DQ122-DP122</f>
        <v>0</v>
      </c>
      <c r="DS122" s="356">
        <f>DS115+DS120</f>
        <v>78450</v>
      </c>
      <c r="DT122" s="449">
        <f>DT120+DT115</f>
        <v>0</v>
      </c>
      <c r="DU122" s="360">
        <f>DU120+DU115</f>
        <v>0</v>
      </c>
      <c r="DV122" s="359">
        <f t="shared" ref="DV122" si="836">DU122-DT122</f>
        <v>0</v>
      </c>
      <c r="DW122" s="356">
        <f>DW115+DW120</f>
        <v>41050</v>
      </c>
      <c r="DX122" s="449">
        <f>DX120+DX115</f>
        <v>0</v>
      </c>
      <c r="DY122" s="360">
        <f>DY120+DY115</f>
        <v>0</v>
      </c>
      <c r="DZ122" s="359">
        <f t="shared" ref="DZ122:DZ127" si="837">DY122-DX122</f>
        <v>0</v>
      </c>
      <c r="EA122" s="111">
        <f t="shared" ref="EA122:EA126" si="838">DO122+DS122+DW122</f>
        <v>212640</v>
      </c>
      <c r="EB122" s="186">
        <f t="shared" ref="EB122:EB127" si="839">DP122+DT122+DX122</f>
        <v>0</v>
      </c>
      <c r="EC122" s="113">
        <f t="shared" ref="EC122:EC127" si="840">DQ122+DU122+DY122</f>
        <v>0</v>
      </c>
      <c r="ED122" s="186">
        <f t="shared" ref="ED122:ED127" si="841">EC122-EA122</f>
        <v>-212640</v>
      </c>
      <c r="EE122" s="55">
        <f t="shared" ref="EE122:EE127" si="842">EC122-EB122</f>
        <v>0</v>
      </c>
      <c r="EF122" s="130">
        <f t="shared" ref="EF122:EF127" si="843">SUM(DJ122,EA122)</f>
        <v>502890</v>
      </c>
      <c r="EG122" s="512">
        <f t="shared" ref="EG122:EG127" si="844">DK122+EB122</f>
        <v>290000</v>
      </c>
      <c r="EH122" s="187">
        <f t="shared" ref="EH122:EH127" si="845">SUM(DL122,EC122)</f>
        <v>189800</v>
      </c>
      <c r="EI122" s="186">
        <f t="shared" ref="EI122:EI127" si="846">EH122-EF122</f>
        <v>-313090</v>
      </c>
      <c r="EJ122" s="363">
        <f t="shared" ref="EJ122:EJ127" si="847">EH122-EG122</f>
        <v>-100200</v>
      </c>
      <c r="EK122" s="137">
        <f t="shared" ref="EK122" si="848">EF122/6</f>
        <v>83815</v>
      </c>
      <c r="EL122" s="138">
        <f>EH122/6</f>
        <v>31633.333333333332</v>
      </c>
      <c r="EM122" s="364">
        <f>EL122/EK122</f>
        <v>0.37741852094891526</v>
      </c>
      <c r="EN122" s="6">
        <f>EL122-EK122</f>
        <v>-52181.666666666672</v>
      </c>
      <c r="EO122" s="6">
        <f>EJ122/6</f>
        <v>-16700</v>
      </c>
    </row>
    <row r="123" spans="1:146" s="266" customFormat="1" ht="20.100000000000001" customHeight="1">
      <c r="A123" s="125"/>
      <c r="B123" s="125"/>
      <c r="C123" s="262" t="s">
        <v>24</v>
      </c>
      <c r="D123" s="827"/>
      <c r="E123" s="263"/>
      <c r="F123" s="268">
        <v>12700</v>
      </c>
      <c r="G123" s="519">
        <v>18510.240000000002</v>
      </c>
      <c r="H123" s="767">
        <v>18510.240000000002</v>
      </c>
      <c r="I123" s="509">
        <f>H123-G123</f>
        <v>0</v>
      </c>
      <c r="J123" s="268">
        <v>13800</v>
      </c>
      <c r="K123" s="519">
        <v>12274.4</v>
      </c>
      <c r="L123" s="767">
        <v>12274.4</v>
      </c>
      <c r="M123" s="509">
        <f>L123-K123</f>
        <v>0</v>
      </c>
      <c r="N123" s="268">
        <v>13800</v>
      </c>
      <c r="O123" s="519">
        <v>12507.983</v>
      </c>
      <c r="P123" s="767">
        <v>12507.983</v>
      </c>
      <c r="Q123" s="509">
        <f>P123-O123</f>
        <v>0</v>
      </c>
      <c r="R123" s="420">
        <f t="shared" si="788"/>
        <v>40300</v>
      </c>
      <c r="S123" s="421">
        <v>30000</v>
      </c>
      <c r="T123" s="146">
        <f t="shared" si="789"/>
        <v>43292.623</v>
      </c>
      <c r="U123" s="133">
        <f t="shared" si="790"/>
        <v>43292.623</v>
      </c>
      <c r="V123" s="47">
        <f t="shared" si="791"/>
        <v>2992.6229999999996</v>
      </c>
      <c r="W123" s="141">
        <f t="shared" si="773"/>
        <v>13292.623</v>
      </c>
      <c r="X123" s="191">
        <f t="shared" si="792"/>
        <v>0</v>
      </c>
      <c r="Y123" s="268">
        <v>12800</v>
      </c>
      <c r="Z123" s="767">
        <v>21727.905999999999</v>
      </c>
      <c r="AA123" s="767">
        <v>21727.905999999999</v>
      </c>
      <c r="AB123" s="509">
        <f t="shared" si="793"/>
        <v>0</v>
      </c>
      <c r="AC123" s="268">
        <v>12250</v>
      </c>
      <c r="AD123" s="519">
        <v>10477.562</v>
      </c>
      <c r="AE123" s="767">
        <v>10477.562</v>
      </c>
      <c r="AF123" s="509">
        <f t="shared" si="794"/>
        <v>0</v>
      </c>
      <c r="AG123" s="268">
        <v>10900</v>
      </c>
      <c r="AH123" s="519">
        <v>12000</v>
      </c>
      <c r="AI123" s="367">
        <v>11837.313</v>
      </c>
      <c r="AJ123" s="509">
        <f t="shared" si="795"/>
        <v>-162.6869999999999</v>
      </c>
      <c r="AK123" s="130">
        <f t="shared" si="796"/>
        <v>35950</v>
      </c>
      <c r="AL123" s="421">
        <v>46250</v>
      </c>
      <c r="AM123" s="146">
        <f t="shared" si="797"/>
        <v>44205.468000000001</v>
      </c>
      <c r="AN123" s="132">
        <f t="shared" si="797"/>
        <v>44042.781000000003</v>
      </c>
      <c r="AO123" s="146">
        <f t="shared" si="798"/>
        <v>8092.7810000000027</v>
      </c>
      <c r="AP123" s="141">
        <f t="shared" si="774"/>
        <v>-2207.2189999999973</v>
      </c>
      <c r="AQ123" s="191">
        <f t="shared" si="799"/>
        <v>-162.68699999999808</v>
      </c>
      <c r="AR123" s="147">
        <f t="shared" si="800"/>
        <v>76250</v>
      </c>
      <c r="AS123" s="132">
        <f>AL123+S123</f>
        <v>76250</v>
      </c>
      <c r="AT123" s="512">
        <f t="shared" si="801"/>
        <v>87498.091</v>
      </c>
      <c r="AU123" s="272">
        <f t="shared" si="802"/>
        <v>87335.40400000001</v>
      </c>
      <c r="AV123" s="149">
        <f t="shared" si="803"/>
        <v>11085.40400000001</v>
      </c>
      <c r="AW123" s="141">
        <f t="shared" si="775"/>
        <v>11085.40400000001</v>
      </c>
      <c r="AX123" s="150">
        <f t="shared" si="804"/>
        <v>-162.6869999999908</v>
      </c>
      <c r="AY123" s="137"/>
      <c r="AZ123" s="138"/>
      <c r="BA123" s="138"/>
      <c r="BF123" s="268">
        <v>19380</v>
      </c>
      <c r="BG123" s="519">
        <v>19380</v>
      </c>
      <c r="BH123" s="369"/>
      <c r="BI123" s="509">
        <f t="shared" si="805"/>
        <v>-19380</v>
      </c>
      <c r="BJ123" s="268">
        <v>10850</v>
      </c>
      <c r="BK123" s="519">
        <v>10850</v>
      </c>
      <c r="BL123" s="369"/>
      <c r="BM123" s="509">
        <f t="shared" si="806"/>
        <v>-10850</v>
      </c>
      <c r="BN123" s="268">
        <v>13950</v>
      </c>
      <c r="BO123" s="519">
        <v>13950</v>
      </c>
      <c r="BP123" s="369"/>
      <c r="BQ123" s="509">
        <f t="shared" si="807"/>
        <v>-13950</v>
      </c>
      <c r="BR123" s="130">
        <f t="shared" si="808"/>
        <v>44180</v>
      </c>
      <c r="BS123" s="146">
        <f t="shared" si="809"/>
        <v>44180</v>
      </c>
      <c r="BT123" s="133">
        <f t="shared" si="810"/>
        <v>0</v>
      </c>
      <c r="BU123" s="47">
        <f t="shared" si="811"/>
        <v>-44180</v>
      </c>
      <c r="BV123" s="191">
        <f t="shared" si="812"/>
        <v>-44180</v>
      </c>
      <c r="BW123" s="268">
        <v>11720</v>
      </c>
      <c r="BX123" s="519"/>
      <c r="BY123" s="369"/>
      <c r="BZ123" s="509">
        <v>0</v>
      </c>
      <c r="CA123" s="268">
        <v>9770</v>
      </c>
      <c r="CB123" s="519"/>
      <c r="CC123" s="369"/>
      <c r="CD123" s="509">
        <v>0</v>
      </c>
      <c r="CE123" s="268">
        <v>10420</v>
      </c>
      <c r="CF123" s="519"/>
      <c r="CG123" s="369"/>
      <c r="CH123" s="509">
        <f t="shared" si="815"/>
        <v>0</v>
      </c>
      <c r="CI123" s="130">
        <f t="shared" si="816"/>
        <v>31910</v>
      </c>
      <c r="CJ123" s="146">
        <f t="shared" si="817"/>
        <v>0</v>
      </c>
      <c r="CK123" s="132">
        <f t="shared" si="818"/>
        <v>0</v>
      </c>
      <c r="CL123" s="146">
        <f t="shared" si="819"/>
        <v>-31910</v>
      </c>
      <c r="CM123" s="191">
        <f t="shared" si="820"/>
        <v>0</v>
      </c>
      <c r="CN123" s="147">
        <f t="shared" si="821"/>
        <v>76090</v>
      </c>
      <c r="CO123" s="512">
        <f t="shared" si="822"/>
        <v>44180</v>
      </c>
      <c r="CP123" s="272">
        <f t="shared" si="823"/>
        <v>0</v>
      </c>
      <c r="CQ123" s="149">
        <f t="shared" si="824"/>
        <v>-76090</v>
      </c>
      <c r="CR123" s="150">
        <f t="shared" si="825"/>
        <v>-44180</v>
      </c>
      <c r="CS123" s="137"/>
      <c r="CT123" s="138"/>
      <c r="CX123" s="268">
        <v>19380</v>
      </c>
      <c r="CY123" s="519">
        <v>19380</v>
      </c>
      <c r="CZ123" s="767"/>
      <c r="DA123" s="509">
        <f t="shared" si="827"/>
        <v>-19380</v>
      </c>
      <c r="DB123" s="268">
        <v>10850</v>
      </c>
      <c r="DC123" s="519">
        <v>10850</v>
      </c>
      <c r="DD123" s="369">
        <v>10850</v>
      </c>
      <c r="DE123" s="509">
        <f t="shared" si="828"/>
        <v>0</v>
      </c>
      <c r="DF123" s="268">
        <v>13950</v>
      </c>
      <c r="DG123" s="519">
        <v>13950</v>
      </c>
      <c r="DH123" s="369">
        <v>13950</v>
      </c>
      <c r="DI123" s="509">
        <f t="shared" si="829"/>
        <v>0</v>
      </c>
      <c r="DJ123" s="130">
        <f t="shared" si="830"/>
        <v>44180</v>
      </c>
      <c r="DK123" s="146">
        <f t="shared" si="831"/>
        <v>44180</v>
      </c>
      <c r="DL123" s="133">
        <f t="shared" si="832"/>
        <v>24800</v>
      </c>
      <c r="DM123" s="47">
        <f t="shared" si="833"/>
        <v>-19380</v>
      </c>
      <c r="DN123" s="191">
        <f t="shared" si="834"/>
        <v>-19380</v>
      </c>
      <c r="DO123" s="268">
        <v>11720</v>
      </c>
      <c r="DP123" s="519"/>
      <c r="DQ123" s="369"/>
      <c r="DR123" s="509">
        <v>0</v>
      </c>
      <c r="DS123" s="268">
        <v>9770</v>
      </c>
      <c r="DT123" s="519"/>
      <c r="DU123" s="369"/>
      <c r="DV123" s="509">
        <v>0</v>
      </c>
      <c r="DW123" s="268">
        <v>10420</v>
      </c>
      <c r="DX123" s="519"/>
      <c r="DY123" s="369"/>
      <c r="DZ123" s="509">
        <f t="shared" si="837"/>
        <v>0</v>
      </c>
      <c r="EA123" s="130">
        <f t="shared" si="838"/>
        <v>31910</v>
      </c>
      <c r="EB123" s="146">
        <f t="shared" si="839"/>
        <v>0</v>
      </c>
      <c r="EC123" s="132">
        <f t="shared" si="840"/>
        <v>0</v>
      </c>
      <c r="ED123" s="146">
        <f t="shared" si="841"/>
        <v>-31910</v>
      </c>
      <c r="EE123" s="191">
        <f t="shared" si="842"/>
        <v>0</v>
      </c>
      <c r="EF123" s="147">
        <f t="shared" si="843"/>
        <v>76090</v>
      </c>
      <c r="EG123" s="512">
        <f t="shared" si="844"/>
        <v>44180</v>
      </c>
      <c r="EH123" s="272">
        <f t="shared" si="845"/>
        <v>24800</v>
      </c>
      <c r="EI123" s="149">
        <f t="shared" si="846"/>
        <v>-51290</v>
      </c>
      <c r="EJ123" s="150">
        <f t="shared" si="847"/>
        <v>-19380</v>
      </c>
      <c r="EK123" s="137"/>
      <c r="EL123" s="138"/>
    </row>
    <row r="124" spans="1:146" s="266" customFormat="1" ht="20.100000000000001" customHeight="1">
      <c r="A124" s="125"/>
      <c r="B124" s="125"/>
      <c r="C124" s="262" t="s">
        <v>25</v>
      </c>
      <c r="D124" s="827"/>
      <c r="E124" s="263"/>
      <c r="F124" s="268">
        <f>180000-F123</f>
        <v>167300</v>
      </c>
      <c r="G124" s="519">
        <v>240205.92749999999</v>
      </c>
      <c r="H124" s="767">
        <v>240205.92749999999</v>
      </c>
      <c r="I124" s="509">
        <f>H124-G124</f>
        <v>0</v>
      </c>
      <c r="J124" s="268">
        <f>200000-J123</f>
        <v>186200</v>
      </c>
      <c r="K124" s="519">
        <v>258176.4</v>
      </c>
      <c r="L124" s="767">
        <v>258176.4</v>
      </c>
      <c r="M124" s="509">
        <f>L124-K124</f>
        <v>0</v>
      </c>
      <c r="N124" s="268">
        <f>200000-N123</f>
        <v>186200</v>
      </c>
      <c r="O124" s="519">
        <v>186997.59400000001</v>
      </c>
      <c r="P124" s="767">
        <v>186997.59400000001</v>
      </c>
      <c r="Q124" s="509">
        <f>P124-O124</f>
        <v>0</v>
      </c>
      <c r="R124" s="420">
        <f t="shared" si="788"/>
        <v>539700</v>
      </c>
      <c r="S124" s="421">
        <v>606000</v>
      </c>
      <c r="T124" s="146">
        <f t="shared" si="789"/>
        <v>685379.92150000005</v>
      </c>
      <c r="U124" s="133">
        <f t="shared" si="790"/>
        <v>685379.92150000005</v>
      </c>
      <c r="V124" s="47">
        <f t="shared" si="791"/>
        <v>145679.92150000005</v>
      </c>
      <c r="W124" s="141">
        <f t="shared" si="773"/>
        <v>79379.921500000055</v>
      </c>
      <c r="X124" s="191">
        <f t="shared" si="792"/>
        <v>0</v>
      </c>
      <c r="Y124" s="268">
        <f>170000-Y123</f>
        <v>157200</v>
      </c>
      <c r="Z124" s="767">
        <v>198967.019</v>
      </c>
      <c r="AA124" s="767">
        <v>198967.019</v>
      </c>
      <c r="AB124" s="509">
        <f t="shared" si="793"/>
        <v>0</v>
      </c>
      <c r="AC124" s="268">
        <f>160000-AC123</f>
        <v>147750</v>
      </c>
      <c r="AD124" s="519">
        <v>224423.584</v>
      </c>
      <c r="AE124" s="767">
        <v>224423.584</v>
      </c>
      <c r="AF124" s="509">
        <f t="shared" si="794"/>
        <v>0</v>
      </c>
      <c r="AG124" s="268">
        <f>130000-AG123</f>
        <v>119100</v>
      </c>
      <c r="AH124" s="519">
        <v>228000</v>
      </c>
      <c r="AI124" s="367">
        <v>228371.2965</v>
      </c>
      <c r="AJ124" s="509">
        <f t="shared" si="795"/>
        <v>371.29649999999674</v>
      </c>
      <c r="AK124" s="130">
        <f t="shared" si="796"/>
        <v>424050</v>
      </c>
      <c r="AL124" s="421">
        <v>433750</v>
      </c>
      <c r="AM124" s="146">
        <f t="shared" si="797"/>
        <v>651390.603</v>
      </c>
      <c r="AN124" s="132">
        <f t="shared" si="797"/>
        <v>651761.89950000006</v>
      </c>
      <c r="AO124" s="146">
        <f t="shared" si="798"/>
        <v>227711.89950000006</v>
      </c>
      <c r="AP124" s="141">
        <f t="shared" si="774"/>
        <v>218011.89950000006</v>
      </c>
      <c r="AQ124" s="191">
        <f t="shared" si="799"/>
        <v>371.29650000005495</v>
      </c>
      <c r="AR124" s="147">
        <f t="shared" si="800"/>
        <v>963750</v>
      </c>
      <c r="AS124" s="132">
        <f>AL124+S124</f>
        <v>1039750</v>
      </c>
      <c r="AT124" s="512">
        <f t="shared" si="801"/>
        <v>1336770.5245000001</v>
      </c>
      <c r="AU124" s="272">
        <f t="shared" si="802"/>
        <v>1337141.821</v>
      </c>
      <c r="AV124" s="149">
        <f t="shared" si="803"/>
        <v>373391.821</v>
      </c>
      <c r="AW124" s="141">
        <f t="shared" si="775"/>
        <v>297391.821</v>
      </c>
      <c r="AX124" s="150">
        <f t="shared" si="804"/>
        <v>371.29649999993853</v>
      </c>
      <c r="AY124" s="137"/>
      <c r="AZ124" s="138"/>
      <c r="BA124" s="138"/>
      <c r="BF124" s="268">
        <v>230620</v>
      </c>
      <c r="BG124" s="519">
        <v>230620</v>
      </c>
      <c r="BH124" s="369"/>
      <c r="BI124" s="509">
        <f t="shared" si="805"/>
        <v>-230620</v>
      </c>
      <c r="BJ124" s="268">
        <v>129150</v>
      </c>
      <c r="BK124" s="519">
        <v>129150</v>
      </c>
      <c r="BL124" s="369"/>
      <c r="BM124" s="509">
        <f t="shared" si="806"/>
        <v>-129150</v>
      </c>
      <c r="BN124" s="268">
        <v>166050</v>
      </c>
      <c r="BO124" s="519">
        <v>166050</v>
      </c>
      <c r="BP124" s="369"/>
      <c r="BQ124" s="509">
        <f t="shared" si="807"/>
        <v>-166050</v>
      </c>
      <c r="BR124" s="130">
        <f t="shared" si="808"/>
        <v>525820</v>
      </c>
      <c r="BS124" s="146">
        <f t="shared" si="809"/>
        <v>525820</v>
      </c>
      <c r="BT124" s="133">
        <f t="shared" si="810"/>
        <v>0</v>
      </c>
      <c r="BU124" s="47">
        <f t="shared" si="811"/>
        <v>-525820</v>
      </c>
      <c r="BV124" s="191">
        <f t="shared" si="812"/>
        <v>-525820</v>
      </c>
      <c r="BW124" s="268">
        <v>168280</v>
      </c>
      <c r="BX124" s="519"/>
      <c r="BY124" s="369"/>
      <c r="BZ124" s="509">
        <v>0</v>
      </c>
      <c r="CA124" s="268">
        <v>140230</v>
      </c>
      <c r="CB124" s="519"/>
      <c r="CC124" s="369"/>
      <c r="CD124" s="509">
        <v>0</v>
      </c>
      <c r="CE124" s="268">
        <v>149580</v>
      </c>
      <c r="CF124" s="519"/>
      <c r="CG124" s="369"/>
      <c r="CH124" s="509">
        <f t="shared" si="815"/>
        <v>0</v>
      </c>
      <c r="CI124" s="130">
        <f t="shared" si="816"/>
        <v>458090</v>
      </c>
      <c r="CJ124" s="146">
        <f t="shared" si="817"/>
        <v>0</v>
      </c>
      <c r="CK124" s="132">
        <f t="shared" si="818"/>
        <v>0</v>
      </c>
      <c r="CL124" s="146">
        <f t="shared" si="819"/>
        <v>-458090</v>
      </c>
      <c r="CM124" s="191">
        <f t="shared" si="820"/>
        <v>0</v>
      </c>
      <c r="CN124" s="147">
        <f t="shared" si="821"/>
        <v>983910</v>
      </c>
      <c r="CO124" s="512">
        <f t="shared" si="822"/>
        <v>525820</v>
      </c>
      <c r="CP124" s="272">
        <f t="shared" si="823"/>
        <v>0</v>
      </c>
      <c r="CQ124" s="149">
        <f t="shared" si="824"/>
        <v>-983910</v>
      </c>
      <c r="CR124" s="150">
        <f t="shared" si="825"/>
        <v>-525820</v>
      </c>
      <c r="CS124" s="137"/>
      <c r="CT124" s="138"/>
      <c r="CX124" s="268">
        <v>230620</v>
      </c>
      <c r="CY124" s="519">
        <v>230620</v>
      </c>
      <c r="CZ124" s="767"/>
      <c r="DA124" s="509">
        <f t="shared" si="827"/>
        <v>-230620</v>
      </c>
      <c r="DB124" s="268">
        <v>129150</v>
      </c>
      <c r="DC124" s="519">
        <v>129150</v>
      </c>
      <c r="DD124" s="369">
        <v>129150</v>
      </c>
      <c r="DE124" s="509">
        <f t="shared" si="828"/>
        <v>0</v>
      </c>
      <c r="DF124" s="268">
        <v>166050</v>
      </c>
      <c r="DG124" s="519">
        <v>166050</v>
      </c>
      <c r="DH124" s="369">
        <v>166050</v>
      </c>
      <c r="DI124" s="509">
        <f t="shared" si="829"/>
        <v>0</v>
      </c>
      <c r="DJ124" s="130">
        <f t="shared" si="830"/>
        <v>525820</v>
      </c>
      <c r="DK124" s="146">
        <f t="shared" si="831"/>
        <v>525820</v>
      </c>
      <c r="DL124" s="133">
        <f t="shared" si="832"/>
        <v>295200</v>
      </c>
      <c r="DM124" s="47">
        <f t="shared" si="833"/>
        <v>-230620</v>
      </c>
      <c r="DN124" s="191">
        <f t="shared" si="834"/>
        <v>-230620</v>
      </c>
      <c r="DO124" s="268">
        <v>168280</v>
      </c>
      <c r="DP124" s="519"/>
      <c r="DQ124" s="369"/>
      <c r="DR124" s="509">
        <v>0</v>
      </c>
      <c r="DS124" s="268">
        <v>140230</v>
      </c>
      <c r="DT124" s="519"/>
      <c r="DU124" s="369"/>
      <c r="DV124" s="509">
        <v>0</v>
      </c>
      <c r="DW124" s="268">
        <v>149580</v>
      </c>
      <c r="DX124" s="519"/>
      <c r="DY124" s="369"/>
      <c r="DZ124" s="509">
        <f t="shared" si="837"/>
        <v>0</v>
      </c>
      <c r="EA124" s="130">
        <f t="shared" si="838"/>
        <v>458090</v>
      </c>
      <c r="EB124" s="146">
        <f t="shared" si="839"/>
        <v>0</v>
      </c>
      <c r="EC124" s="132">
        <f t="shared" si="840"/>
        <v>0</v>
      </c>
      <c r="ED124" s="146">
        <f t="shared" si="841"/>
        <v>-458090</v>
      </c>
      <c r="EE124" s="191">
        <f t="shared" si="842"/>
        <v>0</v>
      </c>
      <c r="EF124" s="147">
        <f t="shared" si="843"/>
        <v>983910</v>
      </c>
      <c r="EG124" s="512">
        <f t="shared" si="844"/>
        <v>525820</v>
      </c>
      <c r="EH124" s="272">
        <f t="shared" si="845"/>
        <v>295200</v>
      </c>
      <c r="EI124" s="149">
        <f t="shared" si="846"/>
        <v>-688710</v>
      </c>
      <c r="EJ124" s="150">
        <f t="shared" si="847"/>
        <v>-230620</v>
      </c>
      <c r="EK124" s="137"/>
      <c r="EL124" s="138"/>
    </row>
    <row r="125" spans="1:146" s="266" customFormat="1" ht="20.100000000000001" hidden="1" customHeight="1">
      <c r="A125" s="125"/>
      <c r="B125" s="125"/>
      <c r="C125" s="262" t="s">
        <v>26</v>
      </c>
      <c r="D125" s="827"/>
      <c r="E125" s="263"/>
      <c r="F125" s="268"/>
      <c r="G125" s="519"/>
      <c r="H125" s="767"/>
      <c r="I125" s="509">
        <f t="shared" ref="I125" si="849">H125-G125</f>
        <v>0</v>
      </c>
      <c r="J125" s="268"/>
      <c r="K125" s="519"/>
      <c r="L125" s="767"/>
      <c r="M125" s="509">
        <f t="shared" ref="M125" si="850">L125-K125</f>
        <v>0</v>
      </c>
      <c r="N125" s="268"/>
      <c r="O125" s="519"/>
      <c r="P125" s="767"/>
      <c r="Q125" s="509">
        <f t="shared" ref="Q125" si="851">P125-O125</f>
        <v>0</v>
      </c>
      <c r="R125" s="420">
        <f t="shared" si="788"/>
        <v>0</v>
      </c>
      <c r="S125" s="421">
        <v>0</v>
      </c>
      <c r="T125" s="146">
        <f t="shared" si="789"/>
        <v>0</v>
      </c>
      <c r="U125" s="133">
        <f t="shared" si="790"/>
        <v>0</v>
      </c>
      <c r="V125" s="47">
        <f t="shared" si="791"/>
        <v>0</v>
      </c>
      <c r="W125" s="141">
        <f t="shared" si="773"/>
        <v>0</v>
      </c>
      <c r="X125" s="191">
        <f t="shared" si="792"/>
        <v>0</v>
      </c>
      <c r="Y125" s="268"/>
      <c r="Z125" s="767"/>
      <c r="AA125" s="767"/>
      <c r="AB125" s="509">
        <f t="shared" si="793"/>
        <v>0</v>
      </c>
      <c r="AC125" s="268"/>
      <c r="AD125" s="519"/>
      <c r="AE125" s="767"/>
      <c r="AF125" s="509">
        <f t="shared" si="794"/>
        <v>0</v>
      </c>
      <c r="AG125" s="268"/>
      <c r="AH125" s="519"/>
      <c r="AI125" s="367"/>
      <c r="AJ125" s="509">
        <f t="shared" si="795"/>
        <v>0</v>
      </c>
      <c r="AK125" s="130">
        <f t="shared" si="796"/>
        <v>0</v>
      </c>
      <c r="AL125" s="421">
        <v>0</v>
      </c>
      <c r="AM125" s="146">
        <f t="shared" si="797"/>
        <v>0</v>
      </c>
      <c r="AN125" s="132">
        <f t="shared" si="797"/>
        <v>0</v>
      </c>
      <c r="AO125" s="146">
        <f t="shared" si="798"/>
        <v>0</v>
      </c>
      <c r="AP125" s="141">
        <f t="shared" si="774"/>
        <v>0</v>
      </c>
      <c r="AQ125" s="191">
        <f t="shared" si="799"/>
        <v>0</v>
      </c>
      <c r="AR125" s="147">
        <f t="shared" si="800"/>
        <v>0</v>
      </c>
      <c r="AS125" s="132">
        <f>AL125+S125</f>
        <v>0</v>
      </c>
      <c r="AT125" s="512">
        <f t="shared" si="801"/>
        <v>0</v>
      </c>
      <c r="AU125" s="272">
        <f t="shared" si="802"/>
        <v>0</v>
      </c>
      <c r="AV125" s="149">
        <f t="shared" si="803"/>
        <v>0</v>
      </c>
      <c r="AW125" s="141">
        <f t="shared" si="775"/>
        <v>0</v>
      </c>
      <c r="AX125" s="150">
        <f t="shared" si="804"/>
        <v>0</v>
      </c>
      <c r="AY125" s="137"/>
      <c r="AZ125" s="138"/>
      <c r="BA125" s="138"/>
      <c r="BF125" s="268"/>
      <c r="BG125" s="519"/>
      <c r="BH125" s="369"/>
      <c r="BI125" s="509">
        <f t="shared" si="805"/>
        <v>0</v>
      </c>
      <c r="BJ125" s="268"/>
      <c r="BK125" s="519"/>
      <c r="BL125" s="369"/>
      <c r="BM125" s="509">
        <f t="shared" si="806"/>
        <v>0</v>
      </c>
      <c r="BN125" s="268"/>
      <c r="BO125" s="519"/>
      <c r="BP125" s="369"/>
      <c r="BQ125" s="509">
        <f t="shared" si="807"/>
        <v>0</v>
      </c>
      <c r="BR125" s="130">
        <f t="shared" si="808"/>
        <v>0</v>
      </c>
      <c r="BS125" s="146">
        <f t="shared" si="809"/>
        <v>0</v>
      </c>
      <c r="BT125" s="133">
        <f t="shared" si="810"/>
        <v>0</v>
      </c>
      <c r="BU125" s="47">
        <f t="shared" si="811"/>
        <v>0</v>
      </c>
      <c r="BV125" s="191">
        <f t="shared" si="812"/>
        <v>0</v>
      </c>
      <c r="BW125" s="268"/>
      <c r="BX125" s="519"/>
      <c r="BY125" s="369"/>
      <c r="BZ125" s="509">
        <f t="shared" ref="BZ125:BZ127" si="852">BY125-BX125</f>
        <v>0</v>
      </c>
      <c r="CA125" s="268"/>
      <c r="CB125" s="519"/>
      <c r="CC125" s="369"/>
      <c r="CD125" s="509">
        <f t="shared" ref="CD125:CD127" si="853">CC125-CB125</f>
        <v>0</v>
      </c>
      <c r="CE125" s="268"/>
      <c r="CF125" s="519"/>
      <c r="CG125" s="369"/>
      <c r="CH125" s="509">
        <f t="shared" si="815"/>
        <v>0</v>
      </c>
      <c r="CI125" s="130">
        <f t="shared" si="816"/>
        <v>0</v>
      </c>
      <c r="CJ125" s="146">
        <f t="shared" si="817"/>
        <v>0</v>
      </c>
      <c r="CK125" s="132">
        <f t="shared" si="818"/>
        <v>0</v>
      </c>
      <c r="CL125" s="146">
        <f t="shared" si="819"/>
        <v>0</v>
      </c>
      <c r="CM125" s="191">
        <f t="shared" si="820"/>
        <v>0</v>
      </c>
      <c r="CN125" s="147">
        <f t="shared" si="821"/>
        <v>0</v>
      </c>
      <c r="CO125" s="512">
        <f t="shared" si="822"/>
        <v>0</v>
      </c>
      <c r="CP125" s="272">
        <f t="shared" si="823"/>
        <v>0</v>
      </c>
      <c r="CQ125" s="149">
        <f t="shared" si="824"/>
        <v>0</v>
      </c>
      <c r="CR125" s="150">
        <f t="shared" si="825"/>
        <v>0</v>
      </c>
      <c r="CS125" s="137"/>
      <c r="CT125" s="138"/>
      <c r="CX125" s="268"/>
      <c r="CY125" s="519"/>
      <c r="CZ125" s="767"/>
      <c r="DA125" s="509">
        <f t="shared" si="827"/>
        <v>0</v>
      </c>
      <c r="DB125" s="268"/>
      <c r="DC125" s="519"/>
      <c r="DD125" s="369"/>
      <c r="DE125" s="509">
        <f t="shared" si="828"/>
        <v>0</v>
      </c>
      <c r="DF125" s="268"/>
      <c r="DG125" s="519"/>
      <c r="DH125" s="369"/>
      <c r="DI125" s="509">
        <f t="shared" si="829"/>
        <v>0</v>
      </c>
      <c r="DJ125" s="130">
        <f t="shared" si="830"/>
        <v>0</v>
      </c>
      <c r="DK125" s="146">
        <f t="shared" si="831"/>
        <v>0</v>
      </c>
      <c r="DL125" s="133">
        <f t="shared" si="832"/>
        <v>0</v>
      </c>
      <c r="DM125" s="47">
        <f t="shared" si="833"/>
        <v>0</v>
      </c>
      <c r="DN125" s="191">
        <f t="shared" si="834"/>
        <v>0</v>
      </c>
      <c r="DO125" s="268"/>
      <c r="DP125" s="519"/>
      <c r="DQ125" s="369"/>
      <c r="DR125" s="509">
        <f t="shared" ref="DR125:DR127" si="854">DQ125-DP125</f>
        <v>0</v>
      </c>
      <c r="DS125" s="268"/>
      <c r="DT125" s="519"/>
      <c r="DU125" s="369"/>
      <c r="DV125" s="509">
        <f t="shared" ref="DV125:DV127" si="855">DU125-DT125</f>
        <v>0</v>
      </c>
      <c r="DW125" s="268"/>
      <c r="DX125" s="519"/>
      <c r="DY125" s="369"/>
      <c r="DZ125" s="509">
        <f t="shared" si="837"/>
        <v>0</v>
      </c>
      <c r="EA125" s="130">
        <f t="shared" si="838"/>
        <v>0</v>
      </c>
      <c r="EB125" s="146">
        <f t="shared" si="839"/>
        <v>0</v>
      </c>
      <c r="EC125" s="132">
        <f t="shared" si="840"/>
        <v>0</v>
      </c>
      <c r="ED125" s="146">
        <f t="shared" si="841"/>
        <v>0</v>
      </c>
      <c r="EE125" s="191">
        <f t="shared" si="842"/>
        <v>0</v>
      </c>
      <c r="EF125" s="147">
        <f t="shared" si="843"/>
        <v>0</v>
      </c>
      <c r="EG125" s="512">
        <f t="shared" si="844"/>
        <v>0</v>
      </c>
      <c r="EH125" s="272">
        <f t="shared" si="845"/>
        <v>0</v>
      </c>
      <c r="EI125" s="149">
        <f t="shared" si="846"/>
        <v>0</v>
      </c>
      <c r="EJ125" s="150">
        <f t="shared" si="847"/>
        <v>0</v>
      </c>
      <c r="EK125" s="137"/>
      <c r="EL125" s="138"/>
    </row>
    <row r="126" spans="1:146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764">
        <v>8622.11</v>
      </c>
      <c r="I126" s="509">
        <f>H126-G126</f>
        <v>0</v>
      </c>
      <c r="J126" s="268">
        <f>J78</f>
        <v>9740</v>
      </c>
      <c r="K126" s="326">
        <v>9407</v>
      </c>
      <c r="L126" s="764">
        <v>9407</v>
      </c>
      <c r="M126" s="509">
        <f>L126-K126</f>
        <v>0</v>
      </c>
      <c r="N126" s="268">
        <f>N78</f>
        <v>9750</v>
      </c>
      <c r="O126" s="326">
        <v>8205.0249999999996</v>
      </c>
      <c r="P126" s="767">
        <v>8205.0249999999996</v>
      </c>
      <c r="Q126" s="509">
        <f>P126-O126</f>
        <v>0</v>
      </c>
      <c r="R126" s="370">
        <f t="shared" si="788"/>
        <v>28470</v>
      </c>
      <c r="S126" s="371">
        <v>30400</v>
      </c>
      <c r="T126" s="146">
        <f t="shared" si="789"/>
        <v>26234.135000000002</v>
      </c>
      <c r="U126" s="192">
        <f t="shared" si="790"/>
        <v>26234.135000000002</v>
      </c>
      <c r="V126" s="197">
        <f t="shared" si="791"/>
        <v>-2235.864999999998</v>
      </c>
      <c r="W126" s="49">
        <f t="shared" si="773"/>
        <v>-4165.864999999998</v>
      </c>
      <c r="X126" s="270">
        <f t="shared" si="792"/>
        <v>0</v>
      </c>
      <c r="Y126" s="268">
        <f>Y78</f>
        <v>8300</v>
      </c>
      <c r="Z126" s="767">
        <v>9519.73</v>
      </c>
      <c r="AA126" s="767">
        <v>9519.73</v>
      </c>
      <c r="AB126" s="509">
        <f t="shared" si="793"/>
        <v>0</v>
      </c>
      <c r="AC126" s="268">
        <f>AC78</f>
        <v>7700</v>
      </c>
      <c r="AD126" s="326">
        <v>8809.57</v>
      </c>
      <c r="AE126" s="764">
        <v>8809.57</v>
      </c>
      <c r="AF126" s="509">
        <f t="shared" si="794"/>
        <v>0</v>
      </c>
      <c r="AG126" s="268">
        <f>AG78</f>
        <v>6380</v>
      </c>
      <c r="AH126" s="326">
        <v>6770</v>
      </c>
      <c r="AI126" s="862">
        <v>7121.76</v>
      </c>
      <c r="AJ126" s="509">
        <f t="shared" si="795"/>
        <v>351.76000000000022</v>
      </c>
      <c r="AK126" s="143">
        <f t="shared" si="796"/>
        <v>22380</v>
      </c>
      <c r="AL126" s="371">
        <v>20450</v>
      </c>
      <c r="AM126" s="146">
        <f t="shared" si="797"/>
        <v>25099.3</v>
      </c>
      <c r="AN126" s="145">
        <f t="shared" si="797"/>
        <v>25451.059999999998</v>
      </c>
      <c r="AO126" s="520">
        <f t="shared" si="798"/>
        <v>3071.0599999999977</v>
      </c>
      <c r="AP126" s="49">
        <f t="shared" si="774"/>
        <v>5001.0599999999977</v>
      </c>
      <c r="AQ126" s="270">
        <f t="shared" si="799"/>
        <v>351.7599999999984</v>
      </c>
      <c r="AR126" s="204">
        <f t="shared" si="800"/>
        <v>50850</v>
      </c>
      <c r="AS126" s="132">
        <f>AL126+S126</f>
        <v>50850</v>
      </c>
      <c r="AT126" s="521">
        <f t="shared" si="801"/>
        <v>51333.434999999998</v>
      </c>
      <c r="AU126" s="205">
        <f t="shared" si="802"/>
        <v>51685.195</v>
      </c>
      <c r="AV126" s="522">
        <f t="shared" si="803"/>
        <v>835.19499999999971</v>
      </c>
      <c r="AW126" s="49">
        <f t="shared" si="775"/>
        <v>835.19499999999971</v>
      </c>
      <c r="AX126" s="235">
        <f t="shared" si="804"/>
        <v>351.76000000000204</v>
      </c>
      <c r="AY126" s="137"/>
      <c r="AZ126" s="138"/>
      <c r="BA126" s="138"/>
      <c r="BF126" s="268">
        <v>10610</v>
      </c>
      <c r="BG126" s="326">
        <v>10610</v>
      </c>
      <c r="BH126" s="879"/>
      <c r="BI126" s="509">
        <f t="shared" si="805"/>
        <v>-10610</v>
      </c>
      <c r="BJ126" s="268">
        <v>5940</v>
      </c>
      <c r="BK126" s="326">
        <v>5940</v>
      </c>
      <c r="BL126" s="369"/>
      <c r="BM126" s="509">
        <f t="shared" si="806"/>
        <v>-5940</v>
      </c>
      <c r="BN126" s="268">
        <v>7630</v>
      </c>
      <c r="BO126" s="326">
        <v>7630</v>
      </c>
      <c r="BP126" s="879"/>
      <c r="BQ126" s="509">
        <f t="shared" si="807"/>
        <v>-7630</v>
      </c>
      <c r="BR126" s="143">
        <f t="shared" si="808"/>
        <v>24180</v>
      </c>
      <c r="BS126" s="146">
        <f t="shared" si="809"/>
        <v>24180</v>
      </c>
      <c r="BT126" s="192">
        <f t="shared" si="810"/>
        <v>0</v>
      </c>
      <c r="BU126" s="197">
        <f t="shared" si="811"/>
        <v>-24180</v>
      </c>
      <c r="BV126" s="270">
        <f t="shared" si="812"/>
        <v>-24180</v>
      </c>
      <c r="BW126" s="268">
        <v>6309</v>
      </c>
      <c r="BX126" s="326"/>
      <c r="BY126" s="879"/>
      <c r="BZ126" s="509">
        <f t="shared" si="852"/>
        <v>0</v>
      </c>
      <c r="CA126" s="268">
        <v>6309</v>
      </c>
      <c r="CB126" s="326"/>
      <c r="CC126" s="879"/>
      <c r="CD126" s="509">
        <f t="shared" si="853"/>
        <v>0</v>
      </c>
      <c r="CE126" s="268">
        <v>6309</v>
      </c>
      <c r="CF126" s="326"/>
      <c r="CG126" s="327"/>
      <c r="CH126" s="509">
        <f t="shared" si="815"/>
        <v>0</v>
      </c>
      <c r="CI126" s="143">
        <f t="shared" si="816"/>
        <v>18927</v>
      </c>
      <c r="CJ126" s="146">
        <f t="shared" si="817"/>
        <v>0</v>
      </c>
      <c r="CK126" s="145">
        <f t="shared" si="818"/>
        <v>0</v>
      </c>
      <c r="CL126" s="520">
        <f t="shared" si="819"/>
        <v>-18927</v>
      </c>
      <c r="CM126" s="270">
        <f t="shared" si="820"/>
        <v>0</v>
      </c>
      <c r="CN126" s="204">
        <f t="shared" si="821"/>
        <v>43107</v>
      </c>
      <c r="CO126" s="521">
        <f t="shared" si="822"/>
        <v>24180</v>
      </c>
      <c r="CP126" s="205">
        <f t="shared" si="823"/>
        <v>0</v>
      </c>
      <c r="CQ126" s="522">
        <f t="shared" si="824"/>
        <v>-43107</v>
      </c>
      <c r="CR126" s="235">
        <f t="shared" si="825"/>
        <v>-24180</v>
      </c>
      <c r="CS126" s="137"/>
      <c r="CT126" s="138"/>
      <c r="CX126" s="268">
        <v>10610</v>
      </c>
      <c r="CY126" s="326">
        <v>10610</v>
      </c>
      <c r="CZ126" s="764"/>
      <c r="DA126" s="509">
        <f t="shared" si="827"/>
        <v>-10610</v>
      </c>
      <c r="DB126" s="268">
        <v>5940</v>
      </c>
      <c r="DC126" s="326">
        <v>5940</v>
      </c>
      <c r="DD126" s="369">
        <v>5940</v>
      </c>
      <c r="DE126" s="509">
        <f t="shared" si="828"/>
        <v>0</v>
      </c>
      <c r="DF126" s="268">
        <v>7630</v>
      </c>
      <c r="DG126" s="326">
        <v>7630</v>
      </c>
      <c r="DH126" s="879">
        <v>7630</v>
      </c>
      <c r="DI126" s="509">
        <f t="shared" si="829"/>
        <v>0</v>
      </c>
      <c r="DJ126" s="143">
        <f t="shared" si="830"/>
        <v>24180</v>
      </c>
      <c r="DK126" s="146">
        <f t="shared" si="831"/>
        <v>24180</v>
      </c>
      <c r="DL126" s="192">
        <f t="shared" si="832"/>
        <v>13570</v>
      </c>
      <c r="DM126" s="197">
        <f t="shared" si="833"/>
        <v>-10610</v>
      </c>
      <c r="DN126" s="270">
        <f t="shared" si="834"/>
        <v>-10610</v>
      </c>
      <c r="DO126" s="268">
        <v>6309</v>
      </c>
      <c r="DP126" s="326"/>
      <c r="DQ126" s="879"/>
      <c r="DR126" s="509">
        <f t="shared" si="854"/>
        <v>0</v>
      </c>
      <c r="DS126" s="268">
        <v>6309</v>
      </c>
      <c r="DT126" s="326"/>
      <c r="DU126" s="879"/>
      <c r="DV126" s="509">
        <f t="shared" si="855"/>
        <v>0</v>
      </c>
      <c r="DW126" s="268">
        <v>6309</v>
      </c>
      <c r="DX126" s="326"/>
      <c r="DY126" s="879"/>
      <c r="DZ126" s="509">
        <f t="shared" si="837"/>
        <v>0</v>
      </c>
      <c r="EA126" s="143">
        <f t="shared" si="838"/>
        <v>18927</v>
      </c>
      <c r="EB126" s="146">
        <f t="shared" si="839"/>
        <v>0</v>
      </c>
      <c r="EC126" s="145">
        <f t="shared" si="840"/>
        <v>0</v>
      </c>
      <c r="ED126" s="520">
        <f t="shared" si="841"/>
        <v>-18927</v>
      </c>
      <c r="EE126" s="270">
        <f t="shared" si="842"/>
        <v>0</v>
      </c>
      <c r="EF126" s="204">
        <f t="shared" si="843"/>
        <v>43107</v>
      </c>
      <c r="EG126" s="521">
        <f t="shared" si="844"/>
        <v>24180</v>
      </c>
      <c r="EH126" s="205">
        <f t="shared" si="845"/>
        <v>13570</v>
      </c>
      <c r="EI126" s="522">
        <f t="shared" si="846"/>
        <v>-29537</v>
      </c>
      <c r="EJ126" s="235">
        <f t="shared" si="847"/>
        <v>-10610</v>
      </c>
      <c r="EK126" s="137"/>
      <c r="EL126" s="138"/>
    </row>
    <row r="127" spans="1:146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764">
        <v>231425.06299999999</v>
      </c>
      <c r="I127" s="509">
        <f>H127-G127</f>
        <v>0</v>
      </c>
      <c r="J127" s="268">
        <f>J79</f>
        <v>176050</v>
      </c>
      <c r="K127" s="326">
        <v>247256</v>
      </c>
      <c r="L127" s="764">
        <v>247256</v>
      </c>
      <c r="M127" s="509">
        <f>L127-K127</f>
        <v>0</v>
      </c>
      <c r="N127" s="268">
        <f>N79</f>
        <v>176050</v>
      </c>
      <c r="O127" s="326">
        <v>177539.05300000001</v>
      </c>
      <c r="P127" s="767">
        <v>177539.05300000001</v>
      </c>
      <c r="Q127" s="509">
        <f>P127-O127</f>
        <v>0</v>
      </c>
      <c r="R127" s="380">
        <f t="shared" si="788"/>
        <v>352100</v>
      </c>
      <c r="S127" s="381">
        <v>575600</v>
      </c>
      <c r="T127" s="70">
        <f t="shared" si="789"/>
        <v>656220.11599999992</v>
      </c>
      <c r="U127" s="273">
        <f t="shared" si="790"/>
        <v>656220.11599999992</v>
      </c>
      <c r="V127" s="47">
        <f t="shared" si="791"/>
        <v>304120.11599999992</v>
      </c>
      <c r="W127" s="141">
        <f t="shared" si="773"/>
        <v>80620.115999999922</v>
      </c>
      <c r="X127" s="142">
        <f t="shared" si="792"/>
        <v>0</v>
      </c>
      <c r="Y127" s="268">
        <f>Y79</f>
        <v>148000</v>
      </c>
      <c r="Z127" s="767">
        <v>189457.299</v>
      </c>
      <c r="AA127" s="767">
        <v>189457.299</v>
      </c>
      <c r="AB127" s="509">
        <f t="shared" si="793"/>
        <v>0</v>
      </c>
      <c r="AC127" s="268">
        <f>AC79</f>
        <v>140000</v>
      </c>
      <c r="AD127" s="326">
        <v>215879.576</v>
      </c>
      <c r="AE127" s="764">
        <v>215879.576</v>
      </c>
      <c r="AF127" s="509">
        <f t="shared" si="794"/>
        <v>0</v>
      </c>
      <c r="AG127" s="268">
        <f>AG79</f>
        <v>113670</v>
      </c>
      <c r="AH127" s="326">
        <v>218830</v>
      </c>
      <c r="AI127" s="862">
        <v>221392.89799999999</v>
      </c>
      <c r="AJ127" s="509">
        <f t="shared" si="795"/>
        <v>2562.8979999999865</v>
      </c>
      <c r="AK127" s="287">
        <f t="shared" si="796"/>
        <v>401670</v>
      </c>
      <c r="AL127" s="381">
        <v>413300</v>
      </c>
      <c r="AM127" s="70">
        <f t="shared" si="797"/>
        <v>624166.875</v>
      </c>
      <c r="AN127" s="384">
        <f t="shared" si="797"/>
        <v>626729.77300000004</v>
      </c>
      <c r="AO127" s="47">
        <f t="shared" si="798"/>
        <v>225059.77300000004</v>
      </c>
      <c r="AP127" s="141">
        <f t="shared" si="774"/>
        <v>213429.77300000004</v>
      </c>
      <c r="AQ127" s="270">
        <f t="shared" si="799"/>
        <v>2562.8980000000447</v>
      </c>
      <c r="AR127" s="147">
        <f t="shared" si="800"/>
        <v>753770</v>
      </c>
      <c r="AS127" s="132">
        <f>AL127+S127</f>
        <v>988900</v>
      </c>
      <c r="AT127" s="76">
        <f t="shared" si="801"/>
        <v>1280386.9909999999</v>
      </c>
      <c r="AU127" s="272">
        <f t="shared" si="802"/>
        <v>1282949.889</v>
      </c>
      <c r="AV127" s="328">
        <f t="shared" si="803"/>
        <v>529179.88899999997</v>
      </c>
      <c r="AW127" s="141">
        <f t="shared" si="775"/>
        <v>294049.88899999997</v>
      </c>
      <c r="AX127" s="235">
        <f t="shared" si="804"/>
        <v>2562.8980000000447</v>
      </c>
      <c r="AY127" s="137"/>
      <c r="AZ127" s="138"/>
      <c r="BA127" s="138"/>
      <c r="BF127" s="268">
        <v>220020</v>
      </c>
      <c r="BG127" s="326">
        <v>220020</v>
      </c>
      <c r="BH127" s="879"/>
      <c r="BI127" s="509">
        <f t="shared" si="805"/>
        <v>-220020</v>
      </c>
      <c r="BJ127" s="268">
        <v>123210</v>
      </c>
      <c r="BK127" s="326">
        <v>123210</v>
      </c>
      <c r="BL127" s="369"/>
      <c r="BM127" s="509">
        <f t="shared" si="806"/>
        <v>-123210</v>
      </c>
      <c r="BN127" s="268">
        <v>158410</v>
      </c>
      <c r="BO127" s="326">
        <v>158410</v>
      </c>
      <c r="BP127" s="879"/>
      <c r="BQ127" s="509">
        <f t="shared" si="807"/>
        <v>-158410</v>
      </c>
      <c r="BR127" s="287">
        <f t="shared" si="808"/>
        <v>501640</v>
      </c>
      <c r="BS127" s="70">
        <f t="shared" si="809"/>
        <v>501640</v>
      </c>
      <c r="BT127" s="273">
        <f t="shared" si="810"/>
        <v>0</v>
      </c>
      <c r="BU127" s="47">
        <f t="shared" si="811"/>
        <v>-501640</v>
      </c>
      <c r="BV127" s="142">
        <f t="shared" si="812"/>
        <v>-501640</v>
      </c>
      <c r="BW127" s="268">
        <f>BW79</f>
        <v>158300</v>
      </c>
      <c r="BX127" s="326"/>
      <c r="BY127" s="879"/>
      <c r="BZ127" s="509">
        <f t="shared" si="852"/>
        <v>0</v>
      </c>
      <c r="CA127" s="268">
        <f>CA79</f>
        <v>131920</v>
      </c>
      <c r="CB127" s="326"/>
      <c r="CC127" s="879"/>
      <c r="CD127" s="509">
        <f t="shared" si="853"/>
        <v>0</v>
      </c>
      <c r="CE127" s="268">
        <v>148940</v>
      </c>
      <c r="CF127" s="326"/>
      <c r="CG127" s="327"/>
      <c r="CH127" s="509">
        <f t="shared" si="815"/>
        <v>0</v>
      </c>
      <c r="CI127" s="287">
        <f>BW127+CA127+CE127</f>
        <v>439160</v>
      </c>
      <c r="CJ127" s="70">
        <f t="shared" si="817"/>
        <v>0</v>
      </c>
      <c r="CK127" s="384">
        <f t="shared" si="818"/>
        <v>0</v>
      </c>
      <c r="CL127" s="47">
        <f t="shared" si="819"/>
        <v>-439160</v>
      </c>
      <c r="CM127" s="270">
        <f t="shared" si="820"/>
        <v>0</v>
      </c>
      <c r="CN127" s="147">
        <f t="shared" si="821"/>
        <v>940800</v>
      </c>
      <c r="CO127" s="76">
        <f t="shared" si="822"/>
        <v>501640</v>
      </c>
      <c r="CP127" s="272">
        <f t="shared" si="823"/>
        <v>0</v>
      </c>
      <c r="CQ127" s="328">
        <f t="shared" si="824"/>
        <v>-940800</v>
      </c>
      <c r="CR127" s="235">
        <f t="shared" si="825"/>
        <v>-501640</v>
      </c>
      <c r="CS127" s="137"/>
      <c r="CT127" s="138"/>
      <c r="CX127" s="268">
        <v>220020</v>
      </c>
      <c r="CY127" s="326">
        <v>220020</v>
      </c>
      <c r="CZ127" s="764"/>
      <c r="DA127" s="509">
        <f t="shared" si="827"/>
        <v>-220020</v>
      </c>
      <c r="DB127" s="268">
        <v>123210</v>
      </c>
      <c r="DC127" s="326">
        <v>123210</v>
      </c>
      <c r="DD127" s="369">
        <v>123210</v>
      </c>
      <c r="DE127" s="509">
        <f t="shared" si="828"/>
        <v>0</v>
      </c>
      <c r="DF127" s="268">
        <v>158410</v>
      </c>
      <c r="DG127" s="326">
        <v>158410</v>
      </c>
      <c r="DH127" s="879">
        <v>158410</v>
      </c>
      <c r="DI127" s="509">
        <f t="shared" si="829"/>
        <v>0</v>
      </c>
      <c r="DJ127" s="287">
        <f t="shared" si="830"/>
        <v>501640</v>
      </c>
      <c r="DK127" s="70">
        <f t="shared" si="831"/>
        <v>501640</v>
      </c>
      <c r="DL127" s="273">
        <f t="shared" si="832"/>
        <v>281620</v>
      </c>
      <c r="DM127" s="47">
        <f t="shared" si="833"/>
        <v>-220020</v>
      </c>
      <c r="DN127" s="142">
        <f t="shared" si="834"/>
        <v>-220020</v>
      </c>
      <c r="DO127" s="268">
        <f>DO79</f>
        <v>158300</v>
      </c>
      <c r="DP127" s="326"/>
      <c r="DQ127" s="879"/>
      <c r="DR127" s="509">
        <f t="shared" si="854"/>
        <v>0</v>
      </c>
      <c r="DS127" s="268">
        <f>DS79</f>
        <v>131920</v>
      </c>
      <c r="DT127" s="326"/>
      <c r="DU127" s="879"/>
      <c r="DV127" s="509">
        <f t="shared" si="855"/>
        <v>0</v>
      </c>
      <c r="DW127" s="268">
        <v>148940</v>
      </c>
      <c r="DX127" s="326"/>
      <c r="DY127" s="879"/>
      <c r="DZ127" s="509">
        <f t="shared" si="837"/>
        <v>0</v>
      </c>
      <c r="EA127" s="287">
        <f>DO127+DS127+DW127</f>
        <v>439160</v>
      </c>
      <c r="EB127" s="70">
        <f t="shared" si="839"/>
        <v>0</v>
      </c>
      <c r="EC127" s="384">
        <f t="shared" si="840"/>
        <v>0</v>
      </c>
      <c r="ED127" s="47">
        <f t="shared" si="841"/>
        <v>-439160</v>
      </c>
      <c r="EE127" s="270">
        <f t="shared" si="842"/>
        <v>0</v>
      </c>
      <c r="EF127" s="147">
        <f t="shared" si="843"/>
        <v>940800</v>
      </c>
      <c r="EG127" s="76">
        <f t="shared" si="844"/>
        <v>501640</v>
      </c>
      <c r="EH127" s="272">
        <f t="shared" si="845"/>
        <v>281620</v>
      </c>
      <c r="EI127" s="328">
        <f t="shared" si="846"/>
        <v>-659180</v>
      </c>
      <c r="EJ127" s="235">
        <f t="shared" si="847"/>
        <v>-220020</v>
      </c>
      <c r="EK127" s="137"/>
      <c r="EL127" s="138"/>
    </row>
    <row r="128" spans="1:146" s="352" customFormat="1" ht="20.100000000000001" customHeight="1">
      <c r="A128" s="523"/>
      <c r="B128" s="389" t="s">
        <v>5</v>
      </c>
      <c r="C128" s="447"/>
      <c r="D128" s="794"/>
      <c r="E128" s="795"/>
      <c r="F128" s="332"/>
      <c r="G128" s="524"/>
      <c r="H128" s="783"/>
      <c r="I128" s="335">
        <f>H129/G129</f>
        <v>1</v>
      </c>
      <c r="J128" s="332"/>
      <c r="K128" s="524"/>
      <c r="L128" s="783"/>
      <c r="M128" s="335">
        <f>L129/K129</f>
        <v>1</v>
      </c>
      <c r="N128" s="332"/>
      <c r="O128" s="524"/>
      <c r="P128" s="783"/>
      <c r="Q128" s="335">
        <f>P129/O129</f>
        <v>1</v>
      </c>
      <c r="R128" s="395"/>
      <c r="S128" s="396"/>
      <c r="T128" s="397"/>
      <c r="U128" s="84"/>
      <c r="V128" s="340">
        <f>U129/R129</f>
        <v>1.2563319732758622</v>
      </c>
      <c r="W128" s="86">
        <f>U129/S129</f>
        <v>1.145711547955975</v>
      </c>
      <c r="X128" s="88">
        <f>U129/T129</f>
        <v>1</v>
      </c>
      <c r="Y128" s="332"/>
      <c r="Z128" s="783"/>
      <c r="AA128" s="783"/>
      <c r="AB128" s="335">
        <f>AA129/Z129</f>
        <v>1</v>
      </c>
      <c r="AC128" s="332"/>
      <c r="AD128" s="524"/>
      <c r="AE128" s="783"/>
      <c r="AF128" s="515">
        <f>AE129/AD129</f>
        <v>1</v>
      </c>
      <c r="AG128" s="332"/>
      <c r="AH128" s="524"/>
      <c r="AI128" s="863"/>
      <c r="AJ128" s="515">
        <f>AI129/AH129</f>
        <v>1.00086920625</v>
      </c>
      <c r="AK128" s="400"/>
      <c r="AL128" s="396"/>
      <c r="AM128" s="401"/>
      <c r="AN128" s="526"/>
      <c r="AO128" s="344">
        <f>AN129/AK129</f>
        <v>1.5126188706521739</v>
      </c>
      <c r="AP128" s="341">
        <f>AN129/AL129</f>
        <v>1.449593084375</v>
      </c>
      <c r="AQ128" s="203">
        <f>AN129/AM129</f>
        <v>1.0002999003425941</v>
      </c>
      <c r="AR128" s="527"/>
      <c r="AS128" s="438"/>
      <c r="AT128" s="528"/>
      <c r="AU128" s="529"/>
      <c r="AV128" s="344">
        <f>AU129/AR129</f>
        <v>1.3696896394230771</v>
      </c>
      <c r="AW128" s="86">
        <f>AU129/AS129</f>
        <v>1.2764132840501794</v>
      </c>
      <c r="AX128" s="206">
        <f>AU129/AT129</f>
        <v>1.0001464678065146</v>
      </c>
      <c r="AY128" s="350"/>
      <c r="AZ128" s="351"/>
      <c r="BA128" s="351"/>
      <c r="BF128" s="332"/>
      <c r="BG128" s="524"/>
      <c r="BH128" s="525"/>
      <c r="BI128" s="335">
        <f>BH129/BG129</f>
        <v>0</v>
      </c>
      <c r="BJ128" s="332"/>
      <c r="BK128" s="524"/>
      <c r="BL128" s="525"/>
      <c r="BM128" s="335">
        <f>BL129/BK129</f>
        <v>0</v>
      </c>
      <c r="BN128" s="332"/>
      <c r="BO128" s="524"/>
      <c r="BP128" s="525"/>
      <c r="BQ128" s="515">
        <f>BP129/BO129</f>
        <v>0</v>
      </c>
      <c r="BR128" s="400"/>
      <c r="BS128" s="401"/>
      <c r="BT128" s="84"/>
      <c r="BU128" s="340">
        <f>BT129/BR129</f>
        <v>0</v>
      </c>
      <c r="BV128" s="88">
        <f>BT129/BS129</f>
        <v>0</v>
      </c>
      <c r="BW128" s="332"/>
      <c r="BX128" s="524"/>
      <c r="BY128" s="525"/>
      <c r="BZ128" s="515" t="e">
        <f>BY129/BX129</f>
        <v>#DIV/0!</v>
      </c>
      <c r="CA128" s="332"/>
      <c r="CB128" s="524"/>
      <c r="CC128" s="525"/>
      <c r="CD128" s="515" t="e">
        <f>CC129/CB129</f>
        <v>#DIV/0!</v>
      </c>
      <c r="CE128" s="332"/>
      <c r="CF128" s="524"/>
      <c r="CG128" s="525"/>
      <c r="CH128" s="515" t="e">
        <f>CG129/CF129</f>
        <v>#DIV/0!</v>
      </c>
      <c r="CI128" s="400"/>
      <c r="CJ128" s="401"/>
      <c r="CK128" s="526"/>
      <c r="CL128" s="344">
        <f>CK129/CI129</f>
        <v>0</v>
      </c>
      <c r="CM128" s="203" t="e">
        <f>CK129/CJ129</f>
        <v>#DIV/0!</v>
      </c>
      <c r="CN128" s="527"/>
      <c r="CO128" s="528"/>
      <c r="CP128" s="529"/>
      <c r="CQ128" s="344">
        <f>CP129/CN129</f>
        <v>0</v>
      </c>
      <c r="CR128" s="206">
        <f>CP129/CO129</f>
        <v>0</v>
      </c>
      <c r="CS128" s="137"/>
      <c r="CT128" s="351"/>
      <c r="CX128" s="332"/>
      <c r="CY128" s="524"/>
      <c r="CZ128" s="783"/>
      <c r="DA128" s="335">
        <f>CZ129/CY129</f>
        <v>0</v>
      </c>
      <c r="DB128" s="332"/>
      <c r="DC128" s="524"/>
      <c r="DD128" s="525"/>
      <c r="DE128" s="335">
        <f>DD129/DC129</f>
        <v>1</v>
      </c>
      <c r="DF128" s="332"/>
      <c r="DG128" s="524"/>
      <c r="DH128" s="525"/>
      <c r="DI128" s="515">
        <f>DH129/DG129</f>
        <v>1</v>
      </c>
      <c r="DJ128" s="400"/>
      <c r="DK128" s="401"/>
      <c r="DL128" s="84"/>
      <c r="DM128" s="340">
        <f>DL129/DJ129</f>
        <v>0.56140350877192979</v>
      </c>
      <c r="DN128" s="88">
        <f>DL129/DK129</f>
        <v>0.56140350877192979</v>
      </c>
      <c r="DO128" s="332"/>
      <c r="DP128" s="524"/>
      <c r="DQ128" s="525"/>
      <c r="DR128" s="515" t="e">
        <f>DQ129/DP129</f>
        <v>#DIV/0!</v>
      </c>
      <c r="DS128" s="332"/>
      <c r="DT128" s="524"/>
      <c r="DU128" s="525"/>
      <c r="DV128" s="515" t="e">
        <f>DU129/DT129</f>
        <v>#DIV/0!</v>
      </c>
      <c r="DW128" s="332"/>
      <c r="DX128" s="524"/>
      <c r="DY128" s="525"/>
      <c r="DZ128" s="515" t="e">
        <f>DY129/DX129</f>
        <v>#DIV/0!</v>
      </c>
      <c r="EA128" s="400"/>
      <c r="EB128" s="401"/>
      <c r="EC128" s="526"/>
      <c r="ED128" s="344">
        <f>EC129/EA129</f>
        <v>0</v>
      </c>
      <c r="EE128" s="203" t="e">
        <f>EC129/EB129</f>
        <v>#DIV/0!</v>
      </c>
      <c r="EF128" s="527"/>
      <c r="EG128" s="528"/>
      <c r="EH128" s="529"/>
      <c r="EI128" s="344">
        <f>EH129/EF129</f>
        <v>0.30188679245283018</v>
      </c>
      <c r="EJ128" s="206">
        <f>EH129/EG129</f>
        <v>0.56140350877192979</v>
      </c>
      <c r="EK128" s="137"/>
      <c r="EL128" s="351"/>
    </row>
    <row r="129" spans="1:145" s="97" customFormat="1" ht="20.100000000000001" customHeight="1">
      <c r="A129" s="353"/>
      <c r="B129" s="354" t="s">
        <v>23</v>
      </c>
      <c r="C129" s="355"/>
      <c r="D129" s="355"/>
      <c r="E129" s="185"/>
      <c r="F129" s="356">
        <f>F123+F124</f>
        <v>180000</v>
      </c>
      <c r="G129" s="386">
        <v>258716.16750000001</v>
      </c>
      <c r="H129" s="769">
        <v>258716.16750000001</v>
      </c>
      <c r="I129" s="359">
        <f>H129-G129</f>
        <v>0</v>
      </c>
      <c r="J129" s="356">
        <f>J123+J124</f>
        <v>200000</v>
      </c>
      <c r="K129" s="386">
        <f>K123+K124</f>
        <v>270450.8</v>
      </c>
      <c r="L129" s="769">
        <f>L123+L124</f>
        <v>270450.8</v>
      </c>
      <c r="M129" s="359">
        <f>L129-K129</f>
        <v>0</v>
      </c>
      <c r="N129" s="356">
        <f>N123+N124</f>
        <v>200000</v>
      </c>
      <c r="O129" s="386">
        <f>O123+O124</f>
        <v>199505.57700000002</v>
      </c>
      <c r="P129" s="769">
        <f>P123+P124</f>
        <v>199505.57700000002</v>
      </c>
      <c r="Q129" s="359">
        <f>P129-O129</f>
        <v>0</v>
      </c>
      <c r="R129" s="361">
        <f>F129+J129+N129</f>
        <v>580000</v>
      </c>
      <c r="S129" s="362">
        <v>636000</v>
      </c>
      <c r="T129" s="186">
        <f>H129+K129+O129</f>
        <v>728672.54450000008</v>
      </c>
      <c r="U129" s="114">
        <f>H129+L129+P129</f>
        <v>728672.54450000008</v>
      </c>
      <c r="V129" s="129">
        <f>U129-R129</f>
        <v>148672.54450000008</v>
      </c>
      <c r="W129" s="128">
        <f t="shared" si="773"/>
        <v>92672.544500000076</v>
      </c>
      <c r="X129" s="55">
        <f>U129-T129</f>
        <v>0</v>
      </c>
      <c r="Y129" s="356">
        <f>Y123+Y124</f>
        <v>170000</v>
      </c>
      <c r="Z129" s="769">
        <f>Z123+Z124</f>
        <v>220694.92499999999</v>
      </c>
      <c r="AA129" s="769">
        <f>AA123+AA124</f>
        <v>220694.92499999999</v>
      </c>
      <c r="AB129" s="359">
        <f>AA129-Z129</f>
        <v>0</v>
      </c>
      <c r="AC129" s="356">
        <f>AC123+AC124</f>
        <v>160000</v>
      </c>
      <c r="AD129" s="386">
        <f>AD123+AD124</f>
        <v>234901.14600000001</v>
      </c>
      <c r="AE129" s="769">
        <f>AE123+AE124</f>
        <v>234901.14600000001</v>
      </c>
      <c r="AF129" s="359">
        <f>AE129-AD129</f>
        <v>0</v>
      </c>
      <c r="AG129" s="356">
        <f>AG123+AG124</f>
        <v>130000</v>
      </c>
      <c r="AH129" s="386">
        <f>AH123+AH124</f>
        <v>240000</v>
      </c>
      <c r="AI129" s="387">
        <f>AI123+AI124</f>
        <v>240208.60949999999</v>
      </c>
      <c r="AJ129" s="359">
        <f t="shared" ref="AJ129:AJ139" si="856">AI129-AH129</f>
        <v>208.60949999999139</v>
      </c>
      <c r="AK129" s="111">
        <f>Y129+AC129+AG129</f>
        <v>460000</v>
      </c>
      <c r="AL129" s="362">
        <v>480000</v>
      </c>
      <c r="AM129" s="108">
        <f>Z129+AD129+AH129</f>
        <v>695596.071</v>
      </c>
      <c r="AN129" s="113">
        <f>AA129+AE129+AI129</f>
        <v>695804.68050000002</v>
      </c>
      <c r="AO129" s="186">
        <f t="shared" ref="AO129:AO139" si="857">AN129-AK129</f>
        <v>235804.68050000002</v>
      </c>
      <c r="AP129" s="128">
        <f t="shared" si="774"/>
        <v>215804.68050000002</v>
      </c>
      <c r="AQ129" s="55">
        <f>AN129-AM129</f>
        <v>208.60950000002049</v>
      </c>
      <c r="AR129" s="130">
        <f>SUM(R129,AK129)</f>
        <v>1040000</v>
      </c>
      <c r="AS129" s="113">
        <f>AS123+AS124+AS125</f>
        <v>1116000</v>
      </c>
      <c r="AT129" s="512">
        <f>T129+AM129</f>
        <v>1424268.6155000001</v>
      </c>
      <c r="AU129" s="187">
        <f>SUM(U129,AN129)</f>
        <v>1424477.2250000001</v>
      </c>
      <c r="AV129" s="186">
        <f>AU129-AR129</f>
        <v>384477.22500000009</v>
      </c>
      <c r="AW129" s="128">
        <f t="shared" si="775"/>
        <v>308477.22500000009</v>
      </c>
      <c r="AX129" s="363">
        <f t="shared" ref="AX129:AX139" si="858">AU129-AT129</f>
        <v>208.60950000002049</v>
      </c>
      <c r="AY129" s="137">
        <f>AR129/6</f>
        <v>173333.33333333334</v>
      </c>
      <c r="AZ129" s="97">
        <f>AS129/6</f>
        <v>186000</v>
      </c>
      <c r="BA129" s="138">
        <f>AU129/6</f>
        <v>237412.87083333335</v>
      </c>
      <c r="BB129" s="364">
        <f>BA129/AY129</f>
        <v>1.3696896394230769</v>
      </c>
      <c r="BC129" s="6">
        <f>BA129-AY129</f>
        <v>64079.537500000006</v>
      </c>
      <c r="BD129" s="98">
        <f>BA129-AZ129</f>
        <v>51412.870833333349</v>
      </c>
      <c r="BE129" s="6">
        <f>AX129/6</f>
        <v>34.768250000003412</v>
      </c>
      <c r="BF129" s="356">
        <f>BF123+BF124</f>
        <v>250000</v>
      </c>
      <c r="BG129" s="386">
        <f>BG123+BG124+BG125</f>
        <v>250000</v>
      </c>
      <c r="BH129" s="388">
        <f>BH123+BH124+BH125</f>
        <v>0</v>
      </c>
      <c r="BI129" s="359">
        <f t="shared" ref="BI129" si="859">BH129-BG129</f>
        <v>-250000</v>
      </c>
      <c r="BJ129" s="356">
        <f>BJ123+BJ124</f>
        <v>140000</v>
      </c>
      <c r="BK129" s="386">
        <f>BK123+BK124+BK125</f>
        <v>140000</v>
      </c>
      <c r="BL129" s="388">
        <f>BL123+BL124+BL125</f>
        <v>0</v>
      </c>
      <c r="BM129" s="359">
        <f t="shared" ref="BM129" si="860">BL129-BK129</f>
        <v>-140000</v>
      </c>
      <c r="BN129" s="356">
        <f>BN123+BN124</f>
        <v>180000</v>
      </c>
      <c r="BO129" s="386">
        <f>BO123+BO124+BO125</f>
        <v>180000</v>
      </c>
      <c r="BP129" s="388">
        <f>BP123+BP124+BP125</f>
        <v>0</v>
      </c>
      <c r="BQ129" s="359">
        <f t="shared" ref="BQ129:BQ137" si="861">BP129-BO129</f>
        <v>-180000</v>
      </c>
      <c r="BR129" s="111">
        <f t="shared" ref="BR129:BT130" si="862">BF129+BJ129+BN129</f>
        <v>570000</v>
      </c>
      <c r="BS129" s="108">
        <f t="shared" si="862"/>
        <v>570000</v>
      </c>
      <c r="BT129" s="114">
        <f t="shared" si="862"/>
        <v>0</v>
      </c>
      <c r="BU129" s="129">
        <f t="shared" ref="BU129:BU139" si="863">BT129-BR129</f>
        <v>-570000</v>
      </c>
      <c r="BV129" s="55">
        <f>BT129-BS129</f>
        <v>-570000</v>
      </c>
      <c r="BW129" s="356">
        <f>BW123+BW124</f>
        <v>180000</v>
      </c>
      <c r="BX129" s="386">
        <f>BX123+BX124+BX125</f>
        <v>0</v>
      </c>
      <c r="BY129" s="388">
        <f>BY123+BY124+BY125</f>
        <v>0</v>
      </c>
      <c r="BZ129" s="359">
        <f t="shared" ref="BZ129" si="864">BY129-BX129</f>
        <v>0</v>
      </c>
      <c r="CA129" s="356">
        <f>CA123+CA124</f>
        <v>150000</v>
      </c>
      <c r="CB129" s="386">
        <f>CB123+CB124+CB125</f>
        <v>0</v>
      </c>
      <c r="CC129" s="388">
        <f>CC123+CC124+CC125</f>
        <v>0</v>
      </c>
      <c r="CD129" s="359">
        <f t="shared" ref="CD129" si="865">CC129-CB129</f>
        <v>0</v>
      </c>
      <c r="CE129" s="356">
        <f>CE123+CE124</f>
        <v>160000</v>
      </c>
      <c r="CF129" s="386">
        <f>CF123+CF124+CF125</f>
        <v>0</v>
      </c>
      <c r="CG129" s="388">
        <f>CG123+CG124+CG125</f>
        <v>0</v>
      </c>
      <c r="CH129" s="359">
        <f t="shared" ref="CH129:CH139" si="866">CG129-CF129</f>
        <v>0</v>
      </c>
      <c r="CI129" s="111">
        <f t="shared" ref="CI129:CK130" si="867">BW129+CA129+CE129</f>
        <v>490000</v>
      </c>
      <c r="CJ129" s="108">
        <f t="shared" si="867"/>
        <v>0</v>
      </c>
      <c r="CK129" s="113">
        <f t="shared" si="867"/>
        <v>0</v>
      </c>
      <c r="CL129" s="186">
        <f t="shared" ref="CL129:CL139" si="868">CK129-CI129</f>
        <v>-490000</v>
      </c>
      <c r="CM129" s="55">
        <f>CK129-CJ129</f>
        <v>0</v>
      </c>
      <c r="CN129" s="130">
        <f>SUM(BR129,CI129)</f>
        <v>1060000</v>
      </c>
      <c r="CO129" s="512">
        <f>BS129+CJ129</f>
        <v>570000</v>
      </c>
      <c r="CP129" s="187">
        <f>SUM(BT129,CK129)</f>
        <v>0</v>
      </c>
      <c r="CQ129" s="186">
        <f>CP129-CN129</f>
        <v>-1060000</v>
      </c>
      <c r="CR129" s="363">
        <f t="shared" ref="CR129:CR139" si="869">CP129-CO129</f>
        <v>-570000</v>
      </c>
      <c r="CS129" s="137">
        <f t="shared" si="826"/>
        <v>176666.66666666666</v>
      </c>
      <c r="CT129" s="138">
        <f>CP129/6</f>
        <v>0</v>
      </c>
      <c r="CU129" s="364">
        <f>CT129/CS129</f>
        <v>0</v>
      </c>
      <c r="CV129" s="6">
        <f>CT129-CS129</f>
        <v>-176666.66666666666</v>
      </c>
      <c r="CW129" s="6">
        <f>CR129/6</f>
        <v>-95000</v>
      </c>
      <c r="CX129" s="356">
        <f>CX123+CX124</f>
        <v>250000</v>
      </c>
      <c r="CY129" s="386">
        <f>CY123+CY124+CY125</f>
        <v>250000</v>
      </c>
      <c r="CZ129" s="769">
        <f>CZ123+CZ124+CZ125</f>
        <v>0</v>
      </c>
      <c r="DA129" s="359">
        <f t="shared" ref="DA129:DA135" si="870">CZ129-CY129</f>
        <v>-250000</v>
      </c>
      <c r="DB129" s="356">
        <f>DB123+DB124</f>
        <v>140000</v>
      </c>
      <c r="DC129" s="386">
        <f>DC123+DC124+DC125</f>
        <v>140000</v>
      </c>
      <c r="DD129" s="388">
        <f>DD123+DD124+DD125</f>
        <v>140000</v>
      </c>
      <c r="DE129" s="359">
        <f t="shared" ref="DE129:DE135" si="871">DD129-DC129</f>
        <v>0</v>
      </c>
      <c r="DF129" s="356">
        <f>DF123+DF124</f>
        <v>180000</v>
      </c>
      <c r="DG129" s="386">
        <f>DG123+DG124+DG125</f>
        <v>180000</v>
      </c>
      <c r="DH129" s="388">
        <f>DH123+DH124+DH125</f>
        <v>180000</v>
      </c>
      <c r="DI129" s="359">
        <f t="shared" ref="DI129:DI135" si="872">DH129-DG129</f>
        <v>0</v>
      </c>
      <c r="DJ129" s="111">
        <f t="shared" ref="DJ129:DJ130" si="873">CX129+DB129+DF129</f>
        <v>570000</v>
      </c>
      <c r="DK129" s="108">
        <f t="shared" ref="DK129:DK130" si="874">CY129+DC129+DG129</f>
        <v>570000</v>
      </c>
      <c r="DL129" s="114">
        <f t="shared" ref="DL129:DL130" si="875">CZ129+DD129+DH129</f>
        <v>320000</v>
      </c>
      <c r="DM129" s="129">
        <f t="shared" ref="DM129:DM135" si="876">DL129-DJ129</f>
        <v>-250000</v>
      </c>
      <c r="DN129" s="55">
        <f>DL129-DK129</f>
        <v>-250000</v>
      </c>
      <c r="DO129" s="356">
        <f>DO123+DO124</f>
        <v>180000</v>
      </c>
      <c r="DP129" s="386">
        <f>DP123+DP124+DP125</f>
        <v>0</v>
      </c>
      <c r="DQ129" s="388">
        <f>DQ123+DQ124+DQ125</f>
        <v>0</v>
      </c>
      <c r="DR129" s="359">
        <f t="shared" ref="DR129:DR135" si="877">DQ129-DP129</f>
        <v>0</v>
      </c>
      <c r="DS129" s="356">
        <f>DS123+DS124</f>
        <v>150000</v>
      </c>
      <c r="DT129" s="386">
        <f>DT123+DT124+DT125</f>
        <v>0</v>
      </c>
      <c r="DU129" s="388">
        <f>DU123+DU124+DU125</f>
        <v>0</v>
      </c>
      <c r="DV129" s="359">
        <f t="shared" ref="DV129:DV135" si="878">DU129-DT129</f>
        <v>0</v>
      </c>
      <c r="DW129" s="356">
        <f>DW123+DW124</f>
        <v>160000</v>
      </c>
      <c r="DX129" s="386">
        <f>DX123+DX124+DX125</f>
        <v>0</v>
      </c>
      <c r="DY129" s="388">
        <f>DY123+DY124+DY125</f>
        <v>0</v>
      </c>
      <c r="DZ129" s="359">
        <f t="shared" ref="DZ129:DZ135" si="879">DY129-DX129</f>
        <v>0</v>
      </c>
      <c r="EA129" s="111">
        <f t="shared" ref="EA129:EA130" si="880">DO129+DS129+DW129</f>
        <v>490000</v>
      </c>
      <c r="EB129" s="108">
        <f t="shared" ref="EB129:EB130" si="881">DP129+DT129+DX129</f>
        <v>0</v>
      </c>
      <c r="EC129" s="113">
        <f t="shared" ref="EC129:EC130" si="882">DQ129+DU129+DY129</f>
        <v>0</v>
      </c>
      <c r="ED129" s="186">
        <f t="shared" ref="ED129:ED135" si="883">EC129-EA129</f>
        <v>-490000</v>
      </c>
      <c r="EE129" s="55">
        <f>EC129-EB129</f>
        <v>0</v>
      </c>
      <c r="EF129" s="130">
        <f>SUM(DJ129,EA129)</f>
        <v>1060000</v>
      </c>
      <c r="EG129" s="512">
        <f>DK129+EB129</f>
        <v>570000</v>
      </c>
      <c r="EH129" s="187">
        <f>SUM(DL129,EC129)</f>
        <v>320000</v>
      </c>
      <c r="EI129" s="186">
        <f>EH129-EF129</f>
        <v>-740000</v>
      </c>
      <c r="EJ129" s="363">
        <f t="shared" ref="EJ129:EJ135" si="884">EH129-EG129</f>
        <v>-250000</v>
      </c>
      <c r="EK129" s="137">
        <f t="shared" ref="EK129" si="885">EF129/6</f>
        <v>176666.66666666666</v>
      </c>
      <c r="EL129" s="138">
        <f>EH129/6</f>
        <v>53333.333333333336</v>
      </c>
      <c r="EM129" s="364">
        <f>EL129/EK129</f>
        <v>0.30188679245283023</v>
      </c>
      <c r="EN129" s="6">
        <f>EL129-EK129</f>
        <v>-123333.33333333331</v>
      </c>
      <c r="EO129" s="6">
        <f>EJ129/6</f>
        <v>-41666.666666666664</v>
      </c>
    </row>
    <row r="130" spans="1:145" s="351" customFormat="1" ht="20.100000000000001" customHeight="1">
      <c r="A130" s="389"/>
      <c r="B130" s="389"/>
      <c r="C130" s="390"/>
      <c r="D130" s="841" t="s">
        <v>50</v>
      </c>
      <c r="E130" s="846"/>
      <c r="F130" s="332">
        <v>250</v>
      </c>
      <c r="G130" s="391">
        <v>387</v>
      </c>
      <c r="H130" s="770">
        <v>387</v>
      </c>
      <c r="I130" s="393">
        <f t="shared" ref="I130:I137" si="886">H130-G130</f>
        <v>0</v>
      </c>
      <c r="J130" s="332">
        <v>250</v>
      </c>
      <c r="K130" s="391">
        <v>336</v>
      </c>
      <c r="L130" s="770">
        <v>336</v>
      </c>
      <c r="M130" s="393">
        <f t="shared" ref="M130:M137" si="887">L130-K130</f>
        <v>0</v>
      </c>
      <c r="N130" s="332">
        <v>250</v>
      </c>
      <c r="O130" s="391">
        <v>388</v>
      </c>
      <c r="P130" s="770">
        <v>388</v>
      </c>
      <c r="Q130" s="393">
        <f t="shared" ref="Q130:Q137" si="888">P130-O130</f>
        <v>0</v>
      </c>
      <c r="R130" s="395">
        <f>F130+J130+N130</f>
        <v>750</v>
      </c>
      <c r="S130" s="396">
        <f>300*3</f>
        <v>900</v>
      </c>
      <c r="T130" s="397">
        <f>H130+K130+O130</f>
        <v>1111</v>
      </c>
      <c r="U130" s="398">
        <f>H130+L130+P130</f>
        <v>1111</v>
      </c>
      <c r="V130" s="399">
        <f t="shared" ref="V130:V139" si="889">U130-R130</f>
        <v>361</v>
      </c>
      <c r="W130" s="399">
        <f t="shared" si="773"/>
        <v>211</v>
      </c>
      <c r="X130" s="399">
        <f t="shared" ref="X130:X139" si="890">U130-T130</f>
        <v>0</v>
      </c>
      <c r="Y130" s="332">
        <v>350</v>
      </c>
      <c r="Z130" s="770">
        <v>348</v>
      </c>
      <c r="AA130" s="770">
        <v>348</v>
      </c>
      <c r="AB130" s="393">
        <f t="shared" ref="AB130:AB139" si="891">AA130-Z130</f>
        <v>0</v>
      </c>
      <c r="AC130" s="332">
        <v>350</v>
      </c>
      <c r="AD130" s="391">
        <v>396</v>
      </c>
      <c r="AE130" s="770">
        <v>396</v>
      </c>
      <c r="AF130" s="393">
        <f t="shared" ref="AF130:AF137" si="892">AE130-AD130</f>
        <v>0</v>
      </c>
      <c r="AG130" s="332">
        <v>350</v>
      </c>
      <c r="AH130" s="391">
        <v>440</v>
      </c>
      <c r="AI130" s="392">
        <v>392</v>
      </c>
      <c r="AJ130" s="393">
        <f t="shared" si="856"/>
        <v>-48</v>
      </c>
      <c r="AK130" s="400">
        <f>Y130+AC130+AG130</f>
        <v>1050</v>
      </c>
      <c r="AL130" s="396">
        <f>300*3</f>
        <v>900</v>
      </c>
      <c r="AM130" s="530">
        <f>Z130+AD130+AH130</f>
        <v>1184</v>
      </c>
      <c r="AN130" s="438">
        <f>AA130+AE130+AI130</f>
        <v>1136</v>
      </c>
      <c r="AO130" s="531">
        <f t="shared" si="857"/>
        <v>86</v>
      </c>
      <c r="AP130" s="399">
        <f t="shared" si="774"/>
        <v>236</v>
      </c>
      <c r="AQ130" s="454"/>
      <c r="AR130" s="400">
        <f>SUM(R130,AK130)</f>
        <v>1800</v>
      </c>
      <c r="AS130" s="438">
        <f>AL130+S130</f>
        <v>1800</v>
      </c>
      <c r="AT130" s="443">
        <f>T130+AM130</f>
        <v>2295</v>
      </c>
      <c r="AU130" s="444">
        <f>SUM(U130,AN130)</f>
        <v>2247</v>
      </c>
      <c r="AV130" s="460">
        <f t="shared" ref="AV130:AV139" si="893">AU130-AR130</f>
        <v>447</v>
      </c>
      <c r="AW130" s="399">
        <f t="shared" si="775"/>
        <v>447</v>
      </c>
      <c r="AX130" s="461">
        <f t="shared" si="858"/>
        <v>-48</v>
      </c>
      <c r="AY130" s="350"/>
      <c r="BF130" s="332">
        <v>363</v>
      </c>
      <c r="BG130" s="391">
        <v>360</v>
      </c>
      <c r="BH130" s="394"/>
      <c r="BI130" s="393">
        <f t="shared" ref="BI130:BI137" si="894">BH130-BG130</f>
        <v>-360</v>
      </c>
      <c r="BJ130" s="332">
        <v>363</v>
      </c>
      <c r="BK130" s="391">
        <v>350</v>
      </c>
      <c r="BL130" s="394"/>
      <c r="BM130" s="393">
        <f t="shared" ref="BM130:BM137" si="895">BL130-BK130</f>
        <v>-350</v>
      </c>
      <c r="BN130" s="332">
        <v>363</v>
      </c>
      <c r="BO130" s="391">
        <v>380</v>
      </c>
      <c r="BP130" s="394"/>
      <c r="BQ130" s="393">
        <f t="shared" si="861"/>
        <v>-380</v>
      </c>
      <c r="BR130" s="400">
        <f t="shared" si="862"/>
        <v>1089</v>
      </c>
      <c r="BS130" s="530">
        <f t="shared" si="862"/>
        <v>1090</v>
      </c>
      <c r="BT130" s="398">
        <f t="shared" si="862"/>
        <v>0</v>
      </c>
      <c r="BU130" s="439">
        <f t="shared" si="863"/>
        <v>-1089</v>
      </c>
      <c r="BV130" s="454">
        <f>BT130-BS130</f>
        <v>-1090</v>
      </c>
      <c r="BW130" s="332">
        <v>365</v>
      </c>
      <c r="BX130" s="391"/>
      <c r="BY130" s="394"/>
      <c r="BZ130" s="393">
        <f t="shared" ref="BZ130:BZ139" si="896">BY130-BX130</f>
        <v>0</v>
      </c>
      <c r="CA130" s="332">
        <v>365</v>
      </c>
      <c r="CB130" s="391"/>
      <c r="CC130" s="394"/>
      <c r="CD130" s="393">
        <f t="shared" ref="CD130:CD139" si="897">CC130-CB130</f>
        <v>0</v>
      </c>
      <c r="CE130" s="332">
        <v>365</v>
      </c>
      <c r="CF130" s="391"/>
      <c r="CG130" s="394"/>
      <c r="CH130" s="393">
        <f t="shared" si="866"/>
        <v>0</v>
      </c>
      <c r="CI130" s="400">
        <f t="shared" si="867"/>
        <v>1095</v>
      </c>
      <c r="CJ130" s="530">
        <f t="shared" si="867"/>
        <v>0</v>
      </c>
      <c r="CK130" s="438">
        <f t="shared" si="867"/>
        <v>0</v>
      </c>
      <c r="CL130" s="531">
        <f t="shared" si="868"/>
        <v>-1095</v>
      </c>
      <c r="CM130" s="454"/>
      <c r="CN130" s="400">
        <f>SUM(BR130,CI130)</f>
        <v>2184</v>
      </c>
      <c r="CO130" s="443">
        <f>BS130+CJ130</f>
        <v>1090</v>
      </c>
      <c r="CP130" s="444">
        <f>SUM(BT130,CK130)</f>
        <v>0</v>
      </c>
      <c r="CQ130" s="460">
        <f t="shared" ref="CQ130:CQ139" si="898">CP130-CN130</f>
        <v>-2184</v>
      </c>
      <c r="CR130" s="461">
        <f t="shared" si="869"/>
        <v>-1090</v>
      </c>
      <c r="CS130" s="137"/>
      <c r="CX130" s="332">
        <v>363</v>
      </c>
      <c r="CY130" s="391">
        <v>360</v>
      </c>
      <c r="CZ130" s="770"/>
      <c r="DA130" s="393">
        <f t="shared" si="870"/>
        <v>-360</v>
      </c>
      <c r="DB130" s="332">
        <v>363</v>
      </c>
      <c r="DC130" s="391">
        <v>350</v>
      </c>
      <c r="DD130" s="394">
        <v>350</v>
      </c>
      <c r="DE130" s="393">
        <f t="shared" si="871"/>
        <v>0</v>
      </c>
      <c r="DF130" s="332">
        <v>363</v>
      </c>
      <c r="DG130" s="391">
        <v>380</v>
      </c>
      <c r="DH130" s="394">
        <v>380</v>
      </c>
      <c r="DI130" s="393">
        <f t="shared" si="872"/>
        <v>0</v>
      </c>
      <c r="DJ130" s="400">
        <f t="shared" si="873"/>
        <v>1089</v>
      </c>
      <c r="DK130" s="530">
        <f t="shared" si="874"/>
        <v>1090</v>
      </c>
      <c r="DL130" s="398">
        <f t="shared" si="875"/>
        <v>730</v>
      </c>
      <c r="DM130" s="439">
        <f t="shared" si="876"/>
        <v>-359</v>
      </c>
      <c r="DN130" s="454">
        <f>DL130-DK130</f>
        <v>-360</v>
      </c>
      <c r="DO130" s="332">
        <v>365</v>
      </c>
      <c r="DP130" s="391"/>
      <c r="DQ130" s="394"/>
      <c r="DR130" s="393">
        <f t="shared" si="877"/>
        <v>0</v>
      </c>
      <c r="DS130" s="332">
        <v>365</v>
      </c>
      <c r="DT130" s="391"/>
      <c r="DU130" s="394"/>
      <c r="DV130" s="393">
        <f t="shared" si="878"/>
        <v>0</v>
      </c>
      <c r="DW130" s="332">
        <v>365</v>
      </c>
      <c r="DX130" s="391"/>
      <c r="DY130" s="394"/>
      <c r="DZ130" s="393">
        <f t="shared" si="879"/>
        <v>0</v>
      </c>
      <c r="EA130" s="400">
        <f t="shared" si="880"/>
        <v>1095</v>
      </c>
      <c r="EB130" s="530">
        <f t="shared" si="881"/>
        <v>0</v>
      </c>
      <c r="EC130" s="438">
        <f t="shared" si="882"/>
        <v>0</v>
      </c>
      <c r="ED130" s="531">
        <f t="shared" si="883"/>
        <v>-1095</v>
      </c>
      <c r="EE130" s="454"/>
      <c r="EF130" s="400">
        <f>SUM(DJ130,EA130)</f>
        <v>2184</v>
      </c>
      <c r="EG130" s="443">
        <f>DK130+EB130</f>
        <v>1090</v>
      </c>
      <c r="EH130" s="444">
        <f>SUM(DL130,EC130)</f>
        <v>730</v>
      </c>
      <c r="EI130" s="460">
        <f t="shared" ref="EI130:EI135" si="899">EH130-EF130</f>
        <v>-1454</v>
      </c>
      <c r="EJ130" s="461">
        <f t="shared" si="884"/>
        <v>-360</v>
      </c>
      <c r="EK130" s="137"/>
    </row>
    <row r="131" spans="1:145" s="352" customFormat="1" ht="20.100000000000001" customHeight="1">
      <c r="A131" s="389"/>
      <c r="B131" s="389"/>
      <c r="C131" s="390"/>
      <c r="D131" s="842" t="s">
        <v>82</v>
      </c>
      <c r="E131" s="847"/>
      <c r="F131" s="337">
        <f>F132/F130</f>
        <v>178.33199999999999</v>
      </c>
      <c r="G131" s="404">
        <f>G132/G130</f>
        <v>163.96166142118864</v>
      </c>
      <c r="H131" s="771">
        <f>H132/H130</f>
        <v>163.96166142118864</v>
      </c>
      <c r="I131" s="406">
        <f t="shared" si="886"/>
        <v>0</v>
      </c>
      <c r="J131" s="337">
        <f>J132/J130</f>
        <v>178.33199999999999</v>
      </c>
      <c r="K131" s="404">
        <f>K132/K130</f>
        <v>140.1875</v>
      </c>
      <c r="L131" s="771">
        <f>L132/L130</f>
        <v>140.1875</v>
      </c>
      <c r="M131" s="406">
        <f t="shared" si="887"/>
        <v>0</v>
      </c>
      <c r="N131" s="337">
        <f>N132/N130</f>
        <v>178.33199999999999</v>
      </c>
      <c r="O131" s="404">
        <f>O132/O130</f>
        <v>146.77061855670104</v>
      </c>
      <c r="P131" s="771">
        <f>P132/P130</f>
        <v>146.77061855670104</v>
      </c>
      <c r="Q131" s="406">
        <f t="shared" si="888"/>
        <v>0</v>
      </c>
      <c r="R131" s="408">
        <f>R132/R130</f>
        <v>178.33199999999999</v>
      </c>
      <c r="S131" s="409">
        <f>S132/S130</f>
        <v>148.61000000000001</v>
      </c>
      <c r="T131" s="410">
        <f>T132/T130</f>
        <v>150.76792346534654</v>
      </c>
      <c r="U131" s="399">
        <f>U132/U130</f>
        <v>150.76792346534654</v>
      </c>
      <c r="V131" s="399">
        <f t="shared" si="889"/>
        <v>-27.564076534653452</v>
      </c>
      <c r="W131" s="399">
        <f t="shared" si="773"/>
        <v>2.1579234653465278</v>
      </c>
      <c r="X131" s="399">
        <f t="shared" si="890"/>
        <v>0</v>
      </c>
      <c r="Y131" s="337">
        <f>Y132/Y130</f>
        <v>127.38</v>
      </c>
      <c r="Z131" s="771">
        <f>Z132/Z130</f>
        <v>150.94747701149427</v>
      </c>
      <c r="AA131" s="771">
        <f>AA132/AA130</f>
        <v>150.94747701149427</v>
      </c>
      <c r="AB131" s="406">
        <f t="shared" si="891"/>
        <v>0</v>
      </c>
      <c r="AC131" s="337">
        <f>AC132/AC130</f>
        <v>127.38</v>
      </c>
      <c r="AD131" s="404">
        <f>AD132/AD130</f>
        <v>155.79086882272728</v>
      </c>
      <c r="AE131" s="771">
        <f>AE132/AE130</f>
        <v>155.79086882272728</v>
      </c>
      <c r="AF131" s="406">
        <f t="shared" si="892"/>
        <v>0</v>
      </c>
      <c r="AG131" s="337">
        <f>AG132/AG130</f>
        <v>127.38</v>
      </c>
      <c r="AH131" s="404">
        <f>AH132/AH130</f>
        <v>147.72727272727272</v>
      </c>
      <c r="AI131" s="405">
        <f>AI132/AI130</f>
        <v>147.85255873010206</v>
      </c>
      <c r="AJ131" s="406">
        <f t="shared" si="856"/>
        <v>0.12528600282934121</v>
      </c>
      <c r="AK131" s="411">
        <f>AK132/AK130</f>
        <v>127.38</v>
      </c>
      <c r="AL131" s="409">
        <f>AL132/AL130</f>
        <v>148.61000000000001</v>
      </c>
      <c r="AM131" s="410">
        <f>AM132/AM130</f>
        <v>151.37069768057435</v>
      </c>
      <c r="AN131" s="399">
        <f>AN132/AN130</f>
        <v>151.56787770774648</v>
      </c>
      <c r="AO131" s="399">
        <f t="shared" si="857"/>
        <v>24.18787770774648</v>
      </c>
      <c r="AP131" s="399">
        <f t="shared" si="774"/>
        <v>2.9578777077464622</v>
      </c>
      <c r="AQ131" s="399">
        <f>AN131-AM131</f>
        <v>0.19718002717212357</v>
      </c>
      <c r="AR131" s="411">
        <f>AR132/AR130</f>
        <v>148.61000000000001</v>
      </c>
      <c r="AS131" s="412">
        <f>AS132/AS130</f>
        <v>148.61000000000001</v>
      </c>
      <c r="AT131" s="413">
        <f>AT132/AT130</f>
        <v>151.07889717812637</v>
      </c>
      <c r="AU131" s="403">
        <f>AU132/AU130</f>
        <v>151.17235071028037</v>
      </c>
      <c r="AV131" s="403">
        <f t="shared" si="893"/>
        <v>2.5623507102803558</v>
      </c>
      <c r="AW131" s="399">
        <f t="shared" si="775"/>
        <v>2.5623507102803558</v>
      </c>
      <c r="AX131" s="403">
        <f t="shared" si="858"/>
        <v>9.3453532154001095E-2</v>
      </c>
      <c r="AY131" s="350"/>
      <c r="AZ131" s="351"/>
      <c r="BA131" s="351"/>
      <c r="BF131" s="337">
        <f>BF132/BF130</f>
        <v>154.58677685950414</v>
      </c>
      <c r="BG131" s="404">
        <f>BG132/BG130</f>
        <v>155.55555555555554</v>
      </c>
      <c r="BH131" s="407" t="e">
        <f>BH132/BH130</f>
        <v>#DIV/0!</v>
      </c>
      <c r="BI131" s="406" t="e">
        <f t="shared" si="894"/>
        <v>#DIV/0!</v>
      </c>
      <c r="BJ131" s="337">
        <f>BJ132/BJ130</f>
        <v>154.58677685950414</v>
      </c>
      <c r="BK131" s="404">
        <f>BK132/BK130</f>
        <v>155.71428571428572</v>
      </c>
      <c r="BL131" s="407" t="e">
        <f>BL132/BL130</f>
        <v>#DIV/0!</v>
      </c>
      <c r="BM131" s="406" t="e">
        <f t="shared" si="895"/>
        <v>#DIV/0!</v>
      </c>
      <c r="BN131" s="337">
        <f>BN132/BN130</f>
        <v>154.58677685950414</v>
      </c>
      <c r="BO131" s="404">
        <f>BO132/BO130</f>
        <v>152.63157894736841</v>
      </c>
      <c r="BP131" s="407" t="e">
        <f>BP132/BP130</f>
        <v>#DIV/0!</v>
      </c>
      <c r="BQ131" s="406" t="e">
        <f t="shared" si="861"/>
        <v>#DIV/0!</v>
      </c>
      <c r="BR131" s="411">
        <f>BR132/BR130</f>
        <v>154.58677685950414</v>
      </c>
      <c r="BS131" s="410">
        <f>BS132/BS130</f>
        <v>154.58715596330276</v>
      </c>
      <c r="BT131" s="399" t="e">
        <f>BT132/BT130</f>
        <v>#DIV/0!</v>
      </c>
      <c r="BU131" s="399" t="e">
        <f t="shared" si="863"/>
        <v>#DIV/0!</v>
      </c>
      <c r="BV131" s="399" t="e">
        <f>BT131-BS131</f>
        <v>#DIV/0!</v>
      </c>
      <c r="BW131" s="337">
        <f>BW132/BW130</f>
        <v>154.31506849315068</v>
      </c>
      <c r="BX131" s="404" t="e">
        <f>BX132/BX130</f>
        <v>#DIV/0!</v>
      </c>
      <c r="BY131" s="407" t="e">
        <f>BY132/BY130</f>
        <v>#DIV/0!</v>
      </c>
      <c r="BZ131" s="406" t="e">
        <f t="shared" si="896"/>
        <v>#DIV/0!</v>
      </c>
      <c r="CA131" s="337">
        <f>CA132/CA130</f>
        <v>154.31506849315068</v>
      </c>
      <c r="CB131" s="404" t="e">
        <f>CB132/CB130</f>
        <v>#DIV/0!</v>
      </c>
      <c r="CC131" s="407" t="e">
        <f>CC132/CC130</f>
        <v>#DIV/0!</v>
      </c>
      <c r="CD131" s="406" t="e">
        <f t="shared" si="897"/>
        <v>#DIV/0!</v>
      </c>
      <c r="CE131" s="337">
        <f>CE132/CE130</f>
        <v>154.31506849315068</v>
      </c>
      <c r="CF131" s="404" t="e">
        <f>CF132/CF130</f>
        <v>#DIV/0!</v>
      </c>
      <c r="CG131" s="407" t="e">
        <f>CG132/CG130</f>
        <v>#DIV/0!</v>
      </c>
      <c r="CH131" s="406" t="e">
        <f t="shared" si="866"/>
        <v>#DIV/0!</v>
      </c>
      <c r="CI131" s="411">
        <f>CI132/CI130</f>
        <v>154.31506849315068</v>
      </c>
      <c r="CJ131" s="410" t="e">
        <f>CJ132/CJ130</f>
        <v>#DIV/0!</v>
      </c>
      <c r="CK131" s="399" t="e">
        <f>CK132/CK130</f>
        <v>#DIV/0!</v>
      </c>
      <c r="CL131" s="399" t="e">
        <f t="shared" si="868"/>
        <v>#DIV/0!</v>
      </c>
      <c r="CM131" s="399" t="e">
        <f>CK131-CJ131</f>
        <v>#DIV/0!</v>
      </c>
      <c r="CN131" s="411">
        <f>CN132/CN130</f>
        <v>154.45054945054946</v>
      </c>
      <c r="CO131" s="413">
        <f>CO132/CO130</f>
        <v>154.58715596330276</v>
      </c>
      <c r="CP131" s="403" t="e">
        <f>CP132/CP130</f>
        <v>#DIV/0!</v>
      </c>
      <c r="CQ131" s="403" t="e">
        <f t="shared" si="898"/>
        <v>#DIV/0!</v>
      </c>
      <c r="CR131" s="403" t="e">
        <f t="shared" si="869"/>
        <v>#DIV/0!</v>
      </c>
      <c r="CS131" s="137"/>
      <c r="CT131" s="351"/>
      <c r="CX131" s="337">
        <f>CX132/CX130</f>
        <v>154.58677685950414</v>
      </c>
      <c r="CY131" s="404">
        <f>CY132/CY130</f>
        <v>155.55555555555554</v>
      </c>
      <c r="CZ131" s="771" t="e">
        <f>CZ132/CZ130</f>
        <v>#DIV/0!</v>
      </c>
      <c r="DA131" s="406" t="e">
        <f t="shared" si="870"/>
        <v>#DIV/0!</v>
      </c>
      <c r="DB131" s="337">
        <f>DB132/DB130</f>
        <v>154.58677685950414</v>
      </c>
      <c r="DC131" s="404">
        <f>DC132/DC130</f>
        <v>155.71428571428572</v>
      </c>
      <c r="DD131" s="407">
        <f>DD132/DD130</f>
        <v>155.71428571428572</v>
      </c>
      <c r="DE131" s="406">
        <f t="shared" si="871"/>
        <v>0</v>
      </c>
      <c r="DF131" s="337">
        <f>DF132/DF130</f>
        <v>154.58677685950414</v>
      </c>
      <c r="DG131" s="404">
        <f>DG132/DG130</f>
        <v>152.63157894736841</v>
      </c>
      <c r="DH131" s="407">
        <f>DH132/DH130</f>
        <v>152.63157894736841</v>
      </c>
      <c r="DI131" s="406">
        <f t="shared" si="872"/>
        <v>0</v>
      </c>
      <c r="DJ131" s="411">
        <f>DJ132/DJ130</f>
        <v>154.58677685950414</v>
      </c>
      <c r="DK131" s="410">
        <f>DK132/DK130</f>
        <v>154.58715596330276</v>
      </c>
      <c r="DL131" s="399">
        <f>DL132/DL130</f>
        <v>154.10958904109589</v>
      </c>
      <c r="DM131" s="399">
        <f t="shared" si="876"/>
        <v>-0.47718781840825386</v>
      </c>
      <c r="DN131" s="399">
        <f>DL131-DK131</f>
        <v>-0.47756692220687569</v>
      </c>
      <c r="DO131" s="337">
        <f>DO132/DO130</f>
        <v>154.31506849315068</v>
      </c>
      <c r="DP131" s="404" t="e">
        <f>DP132/DP130</f>
        <v>#DIV/0!</v>
      </c>
      <c r="DQ131" s="407" t="e">
        <f>DQ132/DQ130</f>
        <v>#DIV/0!</v>
      </c>
      <c r="DR131" s="406" t="e">
        <f t="shared" si="877"/>
        <v>#DIV/0!</v>
      </c>
      <c r="DS131" s="337">
        <f>DS132/DS130</f>
        <v>154.31506849315068</v>
      </c>
      <c r="DT131" s="404" t="e">
        <f>DT132/DT130</f>
        <v>#DIV/0!</v>
      </c>
      <c r="DU131" s="407" t="e">
        <f>DU132/DU130</f>
        <v>#DIV/0!</v>
      </c>
      <c r="DV131" s="406" t="e">
        <f t="shared" si="878"/>
        <v>#DIV/0!</v>
      </c>
      <c r="DW131" s="337">
        <f>DW132/DW130</f>
        <v>154.31506849315068</v>
      </c>
      <c r="DX131" s="404" t="e">
        <f>DX132/DX130</f>
        <v>#DIV/0!</v>
      </c>
      <c r="DY131" s="407" t="e">
        <f>DY132/DY130</f>
        <v>#DIV/0!</v>
      </c>
      <c r="DZ131" s="406" t="e">
        <f t="shared" si="879"/>
        <v>#DIV/0!</v>
      </c>
      <c r="EA131" s="411">
        <f>EA132/EA130</f>
        <v>154.31506849315068</v>
      </c>
      <c r="EB131" s="410" t="e">
        <f>EB132/EB130</f>
        <v>#DIV/0!</v>
      </c>
      <c r="EC131" s="399" t="e">
        <f>EC132/EC130</f>
        <v>#DIV/0!</v>
      </c>
      <c r="ED131" s="399" t="e">
        <f t="shared" si="883"/>
        <v>#DIV/0!</v>
      </c>
      <c r="EE131" s="399" t="e">
        <f>EC131-EB131</f>
        <v>#DIV/0!</v>
      </c>
      <c r="EF131" s="411">
        <f>EF132/EF130</f>
        <v>154.45054945054946</v>
      </c>
      <c r="EG131" s="413">
        <f>EG132/EG130</f>
        <v>154.58715596330276</v>
      </c>
      <c r="EH131" s="403">
        <f>EH132/EH130</f>
        <v>154.10958904109589</v>
      </c>
      <c r="EI131" s="403">
        <f t="shared" si="899"/>
        <v>-0.34096040945357231</v>
      </c>
      <c r="EJ131" s="403">
        <f t="shared" si="884"/>
        <v>-0.47756692220687569</v>
      </c>
      <c r="EK131" s="137"/>
      <c r="EL131" s="351"/>
    </row>
    <row r="132" spans="1:145" s="138" customFormat="1" ht="20.100000000000001" customHeight="1">
      <c r="A132" s="66"/>
      <c r="B132" s="66"/>
      <c r="C132" s="414"/>
      <c r="D132" s="66" t="s">
        <v>51</v>
      </c>
      <c r="E132" s="837"/>
      <c r="F132" s="264">
        <v>44583</v>
      </c>
      <c r="G132" s="415">
        <v>63453.162969999998</v>
      </c>
      <c r="H132" s="772">
        <v>63453.162969999998</v>
      </c>
      <c r="I132" s="419">
        <f t="shared" si="886"/>
        <v>0</v>
      </c>
      <c r="J132" s="264">
        <v>44583</v>
      </c>
      <c r="K132" s="415">
        <v>47103</v>
      </c>
      <c r="L132" s="772">
        <v>47103</v>
      </c>
      <c r="M132" s="419">
        <f t="shared" si="887"/>
        <v>0</v>
      </c>
      <c r="N132" s="264">
        <v>44583</v>
      </c>
      <c r="O132" s="415">
        <v>56947</v>
      </c>
      <c r="P132" s="772">
        <v>56947</v>
      </c>
      <c r="Q132" s="419">
        <f t="shared" si="888"/>
        <v>0</v>
      </c>
      <c r="R132" s="420">
        <f>F132+J132+N132</f>
        <v>133749</v>
      </c>
      <c r="S132" s="421">
        <f>44583*3</f>
        <v>133749</v>
      </c>
      <c r="T132" s="131">
        <f>H132+K132+O132</f>
        <v>167503.16297</v>
      </c>
      <c r="U132" s="133">
        <f>H132+L132+P132</f>
        <v>167503.16297</v>
      </c>
      <c r="V132" s="129">
        <f t="shared" si="889"/>
        <v>33754.162970000005</v>
      </c>
      <c r="W132" s="128">
        <f t="shared" si="773"/>
        <v>33754.162970000005</v>
      </c>
      <c r="X132" s="55">
        <f t="shared" si="890"/>
        <v>0</v>
      </c>
      <c r="Y132" s="264">
        <v>44583</v>
      </c>
      <c r="Z132" s="772">
        <v>52529.722000000002</v>
      </c>
      <c r="AA132" s="772">
        <v>52529.722000000002</v>
      </c>
      <c r="AB132" s="419">
        <f t="shared" si="891"/>
        <v>0</v>
      </c>
      <c r="AC132" s="264">
        <v>44583</v>
      </c>
      <c r="AD132" s="415">
        <v>61693.184053800003</v>
      </c>
      <c r="AE132" s="772">
        <v>61693.184053800003</v>
      </c>
      <c r="AF132" s="419">
        <f t="shared" si="892"/>
        <v>0</v>
      </c>
      <c r="AG132" s="264">
        <v>44583</v>
      </c>
      <c r="AH132" s="415">
        <v>65000</v>
      </c>
      <c r="AI132" s="416">
        <v>57958.203022200003</v>
      </c>
      <c r="AJ132" s="419">
        <f t="shared" si="856"/>
        <v>-7041.796977799997</v>
      </c>
      <c r="AK132" s="130">
        <f>Y132+AC132+AG132</f>
        <v>133749</v>
      </c>
      <c r="AL132" s="421">
        <f>44583*3</f>
        <v>133749</v>
      </c>
      <c r="AM132" s="134">
        <f>Z132+AD132+AH132</f>
        <v>179222.90605380002</v>
      </c>
      <c r="AN132" s="133">
        <f>AA132+AE132+AI132</f>
        <v>172181.10907599999</v>
      </c>
      <c r="AO132" s="134">
        <f t="shared" si="857"/>
        <v>38432.109075999993</v>
      </c>
      <c r="AP132" s="128">
        <f t="shared" si="774"/>
        <v>38432.109075999993</v>
      </c>
      <c r="AQ132" s="241">
        <f>AN132-AM132</f>
        <v>-7041.7969778000261</v>
      </c>
      <c r="AR132" s="130">
        <f>SUM(R132,AK132)</f>
        <v>267498</v>
      </c>
      <c r="AS132" s="132">
        <f>AL132+S132</f>
        <v>267498</v>
      </c>
      <c r="AT132" s="512">
        <f>T132+AM132</f>
        <v>346726.06902380002</v>
      </c>
      <c r="AU132" s="168">
        <f>SUM(U132,AN132)</f>
        <v>339684.272046</v>
      </c>
      <c r="AV132" s="169">
        <f t="shared" si="893"/>
        <v>72186.272045999998</v>
      </c>
      <c r="AW132" s="128">
        <f t="shared" si="775"/>
        <v>72186.272045999998</v>
      </c>
      <c r="AX132" s="363">
        <f t="shared" si="858"/>
        <v>-7041.7969778000261</v>
      </c>
      <c r="AY132" s="137"/>
      <c r="BF132" s="264">
        <v>56115</v>
      </c>
      <c r="BG132" s="415">
        <v>56000</v>
      </c>
      <c r="BH132" s="418"/>
      <c r="BI132" s="419">
        <f t="shared" si="894"/>
        <v>-56000</v>
      </c>
      <c r="BJ132" s="264">
        <v>56115</v>
      </c>
      <c r="BK132" s="415">
        <v>54500</v>
      </c>
      <c r="BL132" s="418"/>
      <c r="BM132" s="419">
        <f t="shared" si="895"/>
        <v>-54500</v>
      </c>
      <c r="BN132" s="264">
        <v>56115</v>
      </c>
      <c r="BO132" s="415">
        <v>58000</v>
      </c>
      <c r="BP132" s="418"/>
      <c r="BQ132" s="419">
        <f t="shared" si="861"/>
        <v>-58000</v>
      </c>
      <c r="BR132" s="130">
        <f t="shared" ref="BR132:BT133" si="900">BF132+BJ132+BN132</f>
        <v>168345</v>
      </c>
      <c r="BS132" s="134">
        <f t="shared" si="900"/>
        <v>168500</v>
      </c>
      <c r="BT132" s="133">
        <f t="shared" si="900"/>
        <v>0</v>
      </c>
      <c r="BU132" s="129">
        <f t="shared" si="863"/>
        <v>-168345</v>
      </c>
      <c r="BV132" s="241">
        <f>BT132-BS132</f>
        <v>-168500</v>
      </c>
      <c r="BW132" s="264">
        <v>56325</v>
      </c>
      <c r="BX132" s="415"/>
      <c r="BY132" s="418"/>
      <c r="BZ132" s="419">
        <f t="shared" si="896"/>
        <v>0</v>
      </c>
      <c r="CA132" s="264">
        <v>56325</v>
      </c>
      <c r="CB132" s="415"/>
      <c r="CC132" s="418"/>
      <c r="CD132" s="419">
        <f t="shared" si="897"/>
        <v>0</v>
      </c>
      <c r="CE132" s="264">
        <v>56325</v>
      </c>
      <c r="CF132" s="415"/>
      <c r="CG132" s="418"/>
      <c r="CH132" s="419">
        <f t="shared" si="866"/>
        <v>0</v>
      </c>
      <c r="CI132" s="130">
        <f t="shared" ref="CI132:CK133" si="901">BW132+CA132+CE132</f>
        <v>168975</v>
      </c>
      <c r="CJ132" s="134">
        <f t="shared" si="901"/>
        <v>0</v>
      </c>
      <c r="CK132" s="133">
        <f t="shared" si="901"/>
        <v>0</v>
      </c>
      <c r="CL132" s="134">
        <f t="shared" si="868"/>
        <v>-168975</v>
      </c>
      <c r="CM132" s="241">
        <f>CK132-CJ132</f>
        <v>0</v>
      </c>
      <c r="CN132" s="130">
        <f>SUM(BR132,CI132)</f>
        <v>337320</v>
      </c>
      <c r="CO132" s="512">
        <f>BS132+CJ132</f>
        <v>168500</v>
      </c>
      <c r="CP132" s="168">
        <f>SUM(BT132,CK132)</f>
        <v>0</v>
      </c>
      <c r="CQ132" s="169">
        <f t="shared" si="898"/>
        <v>-337320</v>
      </c>
      <c r="CR132" s="363">
        <f t="shared" si="869"/>
        <v>-168500</v>
      </c>
      <c r="CS132" s="137"/>
      <c r="CX132" s="264">
        <v>56115</v>
      </c>
      <c r="CY132" s="415">
        <v>56000</v>
      </c>
      <c r="CZ132" s="772"/>
      <c r="DA132" s="419">
        <f t="shared" si="870"/>
        <v>-56000</v>
      </c>
      <c r="DB132" s="264">
        <v>56115</v>
      </c>
      <c r="DC132" s="415">
        <v>54500</v>
      </c>
      <c r="DD132" s="418">
        <v>54500</v>
      </c>
      <c r="DE132" s="419">
        <f t="shared" si="871"/>
        <v>0</v>
      </c>
      <c r="DF132" s="264">
        <v>56115</v>
      </c>
      <c r="DG132" s="415">
        <v>58000</v>
      </c>
      <c r="DH132" s="418">
        <v>58000</v>
      </c>
      <c r="DI132" s="419">
        <f t="shared" si="872"/>
        <v>0</v>
      </c>
      <c r="DJ132" s="130">
        <f t="shared" ref="DJ132:DJ133" si="902">CX132+DB132+DF132</f>
        <v>168345</v>
      </c>
      <c r="DK132" s="134">
        <f t="shared" ref="DK132:DK133" si="903">CY132+DC132+DG132</f>
        <v>168500</v>
      </c>
      <c r="DL132" s="133">
        <f t="shared" ref="DL132:DL133" si="904">CZ132+DD132+DH132</f>
        <v>112500</v>
      </c>
      <c r="DM132" s="129">
        <f t="shared" si="876"/>
        <v>-55845</v>
      </c>
      <c r="DN132" s="241">
        <f>DL132-DK132</f>
        <v>-56000</v>
      </c>
      <c r="DO132" s="264">
        <v>56325</v>
      </c>
      <c r="DP132" s="415"/>
      <c r="DQ132" s="418"/>
      <c r="DR132" s="419">
        <f t="shared" si="877"/>
        <v>0</v>
      </c>
      <c r="DS132" s="264">
        <v>56325</v>
      </c>
      <c r="DT132" s="415"/>
      <c r="DU132" s="418"/>
      <c r="DV132" s="419">
        <f t="shared" si="878"/>
        <v>0</v>
      </c>
      <c r="DW132" s="264">
        <v>56325</v>
      </c>
      <c r="DX132" s="415"/>
      <c r="DY132" s="418"/>
      <c r="DZ132" s="419">
        <f t="shared" si="879"/>
        <v>0</v>
      </c>
      <c r="EA132" s="130">
        <f t="shared" ref="EA132:EA133" si="905">DO132+DS132+DW132</f>
        <v>168975</v>
      </c>
      <c r="EB132" s="134">
        <f t="shared" ref="EB132:EB133" si="906">DP132+DT132+DX132</f>
        <v>0</v>
      </c>
      <c r="EC132" s="133">
        <f t="shared" ref="EC132:EC133" si="907">DQ132+DU132+DY132</f>
        <v>0</v>
      </c>
      <c r="ED132" s="134">
        <f t="shared" si="883"/>
        <v>-168975</v>
      </c>
      <c r="EE132" s="241">
        <f>EC132-EB132</f>
        <v>0</v>
      </c>
      <c r="EF132" s="130">
        <f>SUM(DJ132,EA132)</f>
        <v>337320</v>
      </c>
      <c r="EG132" s="512">
        <f>DK132+EB132</f>
        <v>168500</v>
      </c>
      <c r="EH132" s="168">
        <f>SUM(DL132,EC132)</f>
        <v>112500</v>
      </c>
      <c r="EI132" s="169">
        <f t="shared" si="899"/>
        <v>-224820</v>
      </c>
      <c r="EJ132" s="363">
        <f t="shared" si="884"/>
        <v>-56000</v>
      </c>
      <c r="EK132" s="137"/>
    </row>
    <row r="133" spans="1:145" s="351" customFormat="1" ht="20.100000000000001" customHeight="1">
      <c r="A133" s="389"/>
      <c r="B133" s="389"/>
      <c r="C133" s="390"/>
      <c r="D133" s="841" t="s">
        <v>49</v>
      </c>
      <c r="E133" s="847"/>
      <c r="F133" s="337">
        <v>267</v>
      </c>
      <c r="G133" s="391">
        <v>486</v>
      </c>
      <c r="H133" s="770">
        <v>486</v>
      </c>
      <c r="I133" s="393">
        <f t="shared" si="886"/>
        <v>0</v>
      </c>
      <c r="J133" s="337">
        <v>267</v>
      </c>
      <c r="K133" s="391">
        <v>461</v>
      </c>
      <c r="L133" s="770">
        <v>461</v>
      </c>
      <c r="M133" s="393">
        <f t="shared" si="887"/>
        <v>0</v>
      </c>
      <c r="N133" s="337">
        <v>267</v>
      </c>
      <c r="O133" s="391">
        <v>451</v>
      </c>
      <c r="P133" s="770">
        <v>451</v>
      </c>
      <c r="Q133" s="393">
        <f t="shared" si="888"/>
        <v>0</v>
      </c>
      <c r="R133" s="395">
        <f>F133+J133+N133</f>
        <v>801</v>
      </c>
      <c r="S133" s="396">
        <f>550*3</f>
        <v>1650</v>
      </c>
      <c r="T133" s="397">
        <f>H133+K133+O133</f>
        <v>1398</v>
      </c>
      <c r="U133" s="399">
        <f>H133+L133+P133</f>
        <v>1398</v>
      </c>
      <c r="V133" s="399">
        <f t="shared" si="889"/>
        <v>597</v>
      </c>
      <c r="W133" s="399">
        <f t="shared" si="773"/>
        <v>-252</v>
      </c>
      <c r="X133" s="399">
        <f t="shared" si="890"/>
        <v>0</v>
      </c>
      <c r="Y133" s="337">
        <v>500</v>
      </c>
      <c r="Z133" s="770">
        <v>408</v>
      </c>
      <c r="AA133" s="770">
        <v>408</v>
      </c>
      <c r="AB133" s="393">
        <f t="shared" si="891"/>
        <v>0</v>
      </c>
      <c r="AC133" s="337">
        <v>500</v>
      </c>
      <c r="AD133" s="391">
        <v>547</v>
      </c>
      <c r="AE133" s="770">
        <v>547</v>
      </c>
      <c r="AF133" s="393">
        <f t="shared" si="892"/>
        <v>0</v>
      </c>
      <c r="AG133" s="337">
        <v>500</v>
      </c>
      <c r="AH133" s="391">
        <v>520</v>
      </c>
      <c r="AI133" s="392">
        <v>562</v>
      </c>
      <c r="AJ133" s="393">
        <f t="shared" si="856"/>
        <v>42</v>
      </c>
      <c r="AK133" s="411">
        <f>Y133+AC133+AG133</f>
        <v>1500</v>
      </c>
      <c r="AL133" s="396">
        <f>550*3</f>
        <v>1650</v>
      </c>
      <c r="AM133" s="530">
        <f>Z133+AD133+AH133</f>
        <v>1475</v>
      </c>
      <c r="AN133" s="399">
        <f>AA133+AE133+AI133</f>
        <v>1517</v>
      </c>
      <c r="AO133" s="339">
        <f t="shared" si="857"/>
        <v>17</v>
      </c>
      <c r="AP133" s="399">
        <f t="shared" si="774"/>
        <v>-133</v>
      </c>
      <c r="AQ133" s="441"/>
      <c r="AR133" s="400">
        <f>SUM(R133,AK133)</f>
        <v>2301</v>
      </c>
      <c r="AS133" s="438">
        <f>AL133+S133</f>
        <v>3300</v>
      </c>
      <c r="AT133" s="443">
        <f>T133+AM133</f>
        <v>2873</v>
      </c>
      <c r="AU133" s="444">
        <f>SUM(U133,AN133)</f>
        <v>2915</v>
      </c>
      <c r="AV133" s="460">
        <f t="shared" si="893"/>
        <v>614</v>
      </c>
      <c r="AW133" s="399">
        <f t="shared" si="775"/>
        <v>-385</v>
      </c>
      <c r="AX133" s="461">
        <f t="shared" si="858"/>
        <v>42</v>
      </c>
      <c r="AY133" s="350"/>
      <c r="BF133" s="332">
        <v>593.20000000000005</v>
      </c>
      <c r="BG133" s="391">
        <v>540</v>
      </c>
      <c r="BH133" s="394"/>
      <c r="BI133" s="393">
        <f t="shared" si="894"/>
        <v>-540</v>
      </c>
      <c r="BJ133" s="332">
        <v>593.20000000000005</v>
      </c>
      <c r="BK133" s="391">
        <v>620</v>
      </c>
      <c r="BL133" s="394"/>
      <c r="BM133" s="393">
        <f t="shared" si="895"/>
        <v>-620</v>
      </c>
      <c r="BN133" s="332">
        <v>593.20000000000005</v>
      </c>
      <c r="BO133" s="391">
        <v>620</v>
      </c>
      <c r="BP133" s="394"/>
      <c r="BQ133" s="393">
        <f t="shared" si="861"/>
        <v>-620</v>
      </c>
      <c r="BR133" s="411">
        <f t="shared" si="900"/>
        <v>1779.6000000000001</v>
      </c>
      <c r="BS133" s="530">
        <f t="shared" si="900"/>
        <v>1780</v>
      </c>
      <c r="BT133" s="399">
        <f t="shared" si="900"/>
        <v>0</v>
      </c>
      <c r="BU133" s="346">
        <f t="shared" si="863"/>
        <v>-1779.6000000000001</v>
      </c>
      <c r="BV133" s="441"/>
      <c r="BW133" s="332">
        <v>636</v>
      </c>
      <c r="BX133" s="391"/>
      <c r="BY133" s="394"/>
      <c r="BZ133" s="393">
        <f t="shared" si="896"/>
        <v>0</v>
      </c>
      <c r="CA133" s="332">
        <v>636</v>
      </c>
      <c r="CB133" s="391"/>
      <c r="CC133" s="394"/>
      <c r="CD133" s="393">
        <f t="shared" si="897"/>
        <v>0</v>
      </c>
      <c r="CE133" s="332">
        <v>636</v>
      </c>
      <c r="CF133" s="391"/>
      <c r="CG133" s="394"/>
      <c r="CH133" s="393">
        <f t="shared" si="866"/>
        <v>0</v>
      </c>
      <c r="CI133" s="411">
        <f t="shared" si="901"/>
        <v>1908</v>
      </c>
      <c r="CJ133" s="530">
        <f t="shared" si="901"/>
        <v>0</v>
      </c>
      <c r="CK133" s="399">
        <f t="shared" si="901"/>
        <v>0</v>
      </c>
      <c r="CL133" s="339">
        <f t="shared" si="868"/>
        <v>-1908</v>
      </c>
      <c r="CM133" s="441"/>
      <c r="CN133" s="400">
        <f>SUM(BR133,CI133)</f>
        <v>3687.6000000000004</v>
      </c>
      <c r="CO133" s="443">
        <f>BS133+CJ133</f>
        <v>1780</v>
      </c>
      <c r="CP133" s="444">
        <f>SUM(BT133,CK133)</f>
        <v>0</v>
      </c>
      <c r="CQ133" s="460">
        <f t="shared" si="898"/>
        <v>-3687.6000000000004</v>
      </c>
      <c r="CR133" s="461">
        <f t="shared" si="869"/>
        <v>-1780</v>
      </c>
      <c r="CS133" s="137"/>
      <c r="CX133" s="332">
        <v>593.20000000000005</v>
      </c>
      <c r="CY133" s="391">
        <v>540</v>
      </c>
      <c r="CZ133" s="770"/>
      <c r="DA133" s="393">
        <f t="shared" si="870"/>
        <v>-540</v>
      </c>
      <c r="DB133" s="332">
        <v>593.20000000000005</v>
      </c>
      <c r="DC133" s="391">
        <v>620</v>
      </c>
      <c r="DD133" s="394">
        <v>620</v>
      </c>
      <c r="DE133" s="393">
        <f t="shared" si="871"/>
        <v>0</v>
      </c>
      <c r="DF133" s="332">
        <v>593.20000000000005</v>
      </c>
      <c r="DG133" s="391">
        <v>620</v>
      </c>
      <c r="DH133" s="394">
        <v>620</v>
      </c>
      <c r="DI133" s="393">
        <f t="shared" si="872"/>
        <v>0</v>
      </c>
      <c r="DJ133" s="411">
        <f t="shared" si="902"/>
        <v>1779.6000000000001</v>
      </c>
      <c r="DK133" s="530">
        <f t="shared" si="903"/>
        <v>1780</v>
      </c>
      <c r="DL133" s="399">
        <f t="shared" si="904"/>
        <v>1240</v>
      </c>
      <c r="DM133" s="346">
        <f t="shared" si="876"/>
        <v>-539.60000000000014</v>
      </c>
      <c r="DN133" s="441"/>
      <c r="DO133" s="332">
        <v>636</v>
      </c>
      <c r="DP133" s="391"/>
      <c r="DQ133" s="394"/>
      <c r="DR133" s="393">
        <f t="shared" si="877"/>
        <v>0</v>
      </c>
      <c r="DS133" s="332">
        <v>636</v>
      </c>
      <c r="DT133" s="391"/>
      <c r="DU133" s="394"/>
      <c r="DV133" s="393">
        <f t="shared" si="878"/>
        <v>0</v>
      </c>
      <c r="DW133" s="332">
        <v>636</v>
      </c>
      <c r="DX133" s="391"/>
      <c r="DY133" s="394"/>
      <c r="DZ133" s="393">
        <f t="shared" si="879"/>
        <v>0</v>
      </c>
      <c r="EA133" s="411">
        <f t="shared" si="905"/>
        <v>1908</v>
      </c>
      <c r="EB133" s="530">
        <f t="shared" si="906"/>
        <v>0</v>
      </c>
      <c r="EC133" s="399">
        <f t="shared" si="907"/>
        <v>0</v>
      </c>
      <c r="ED133" s="339">
        <f t="shared" si="883"/>
        <v>-1908</v>
      </c>
      <c r="EE133" s="441"/>
      <c r="EF133" s="400">
        <f>SUM(DJ133,EA133)</f>
        <v>3687.6000000000004</v>
      </c>
      <c r="EG133" s="443">
        <f>DK133+EB133</f>
        <v>1780</v>
      </c>
      <c r="EH133" s="444">
        <f>SUM(DL133,EC133)</f>
        <v>1240</v>
      </c>
      <c r="EI133" s="460">
        <f t="shared" si="899"/>
        <v>-2447.6000000000004</v>
      </c>
      <c r="EJ133" s="461">
        <f t="shared" si="884"/>
        <v>-540</v>
      </c>
      <c r="EK133" s="137"/>
    </row>
    <row r="134" spans="1:145" s="352" customFormat="1" ht="20.100000000000001" customHeight="1">
      <c r="A134" s="389"/>
      <c r="B134" s="389"/>
      <c r="C134" s="390"/>
      <c r="D134" s="842" t="s">
        <v>83</v>
      </c>
      <c r="E134" s="847"/>
      <c r="F134" s="337">
        <f>F135/F133</f>
        <v>192.88389513108615</v>
      </c>
      <c r="G134" s="404">
        <f>G135/G133</f>
        <v>164.06108230452676</v>
      </c>
      <c r="H134" s="771">
        <f>H135/H133</f>
        <v>164.06108230452676</v>
      </c>
      <c r="I134" s="406">
        <f t="shared" si="886"/>
        <v>0</v>
      </c>
      <c r="J134" s="337">
        <f>J135/J133</f>
        <v>192.88389513108615</v>
      </c>
      <c r="K134" s="404">
        <f>K135/K133</f>
        <v>157.14967462039044</v>
      </c>
      <c r="L134" s="771">
        <f>L135/L133</f>
        <v>157.14967462039044</v>
      </c>
      <c r="M134" s="406">
        <f t="shared" si="887"/>
        <v>0</v>
      </c>
      <c r="N134" s="337">
        <f>N135/N133</f>
        <v>192.88389513108615</v>
      </c>
      <c r="O134" s="404">
        <f>O135/O133</f>
        <v>141.75299334811533</v>
      </c>
      <c r="P134" s="771">
        <f>P135/P133</f>
        <v>141.75299334811533</v>
      </c>
      <c r="Q134" s="406">
        <f t="shared" si="888"/>
        <v>0</v>
      </c>
      <c r="R134" s="408">
        <f>R135/R133</f>
        <v>192.88389513108615</v>
      </c>
      <c r="S134" s="409">
        <f>S135/S133</f>
        <v>143.19454545454545</v>
      </c>
      <c r="T134" s="410">
        <f>T135/T133</f>
        <v>154.58532618025751</v>
      </c>
      <c r="U134" s="399">
        <f>U135/U133</f>
        <v>154.58532618025751</v>
      </c>
      <c r="V134" s="399">
        <f t="shared" si="889"/>
        <v>-38.298568950828638</v>
      </c>
      <c r="W134" s="399">
        <f t="shared" si="773"/>
        <v>11.390780725712062</v>
      </c>
      <c r="X134" s="399">
        <f t="shared" si="890"/>
        <v>0</v>
      </c>
      <c r="Y134" s="337">
        <f>Y135/Y133</f>
        <v>147.666</v>
      </c>
      <c r="Z134" s="771">
        <f>Z135/Z133</f>
        <v>156.59643627450978</v>
      </c>
      <c r="AA134" s="771">
        <f>AA135/AA133</f>
        <v>156.59643627450978</v>
      </c>
      <c r="AB134" s="406">
        <f t="shared" si="891"/>
        <v>0</v>
      </c>
      <c r="AC134" s="337">
        <f>AC135/AC133</f>
        <v>147.666</v>
      </c>
      <c r="AD134" s="404">
        <f>AD135/AD133</f>
        <v>147.19077158939672</v>
      </c>
      <c r="AE134" s="771">
        <f>AE135/AE133</f>
        <v>147.19077158939672</v>
      </c>
      <c r="AF134" s="406">
        <f t="shared" si="892"/>
        <v>0</v>
      </c>
      <c r="AG134" s="337">
        <f>AG135/AG133</f>
        <v>147.666</v>
      </c>
      <c r="AH134" s="404">
        <f>AH135/AH133</f>
        <v>163.46153846153845</v>
      </c>
      <c r="AI134" s="405">
        <f>AI135/AI133</f>
        <v>143.61417259786475</v>
      </c>
      <c r="AJ134" s="406">
        <f t="shared" si="856"/>
        <v>-19.847365863673701</v>
      </c>
      <c r="AK134" s="411">
        <f>AK135/AK133</f>
        <v>147.666</v>
      </c>
      <c r="AL134" s="409">
        <f>AL135/AL133</f>
        <v>143.19454545454545</v>
      </c>
      <c r="AM134" s="410">
        <f>AM135/AM133</f>
        <v>155.52860885383049</v>
      </c>
      <c r="AN134" s="399">
        <f>AN135/AN133</f>
        <v>148.39542719802242</v>
      </c>
      <c r="AO134" s="399">
        <f t="shared" si="857"/>
        <v>0.72942719802242095</v>
      </c>
      <c r="AP134" s="399">
        <f t="shared" si="774"/>
        <v>5.2008817434769696</v>
      </c>
      <c r="AQ134" s="399">
        <f>AN134-AM134</f>
        <v>-7.1331816558080732</v>
      </c>
      <c r="AR134" s="411">
        <f>AR135/AR133</f>
        <v>163.40677966101694</v>
      </c>
      <c r="AS134" s="412">
        <f>AS135/AS133</f>
        <v>143.19454545454545</v>
      </c>
      <c r="AT134" s="413">
        <f>AT135/AT133</f>
        <v>155.06960809585797</v>
      </c>
      <c r="AU134" s="403">
        <f>AU135/AU133</f>
        <v>151.36403055210977</v>
      </c>
      <c r="AV134" s="403">
        <f t="shared" si="893"/>
        <v>-12.042749108907174</v>
      </c>
      <c r="AW134" s="399">
        <f t="shared" si="775"/>
        <v>8.1694850975643192</v>
      </c>
      <c r="AX134" s="403">
        <f t="shared" si="858"/>
        <v>-3.7055775437482055</v>
      </c>
      <c r="AY134" s="350"/>
      <c r="AZ134" s="351"/>
      <c r="BA134" s="351"/>
      <c r="BF134" s="337">
        <f>BF135/BF133</f>
        <v>163.85704652730951</v>
      </c>
      <c r="BG134" s="404">
        <f>BG135/BG133</f>
        <v>161.11111111111111</v>
      </c>
      <c r="BH134" s="407" t="e">
        <f>BH135/BH133</f>
        <v>#DIV/0!</v>
      </c>
      <c r="BI134" s="406" t="e">
        <f t="shared" si="894"/>
        <v>#DIV/0!</v>
      </c>
      <c r="BJ134" s="337">
        <f>BJ135/BJ133</f>
        <v>163.85704652730951</v>
      </c>
      <c r="BK134" s="404">
        <f>BK135/BK133</f>
        <v>165.32258064516128</v>
      </c>
      <c r="BL134" s="407" t="e">
        <f>BL135/BL133</f>
        <v>#DIV/0!</v>
      </c>
      <c r="BM134" s="406" t="e">
        <f t="shared" si="895"/>
        <v>#DIV/0!</v>
      </c>
      <c r="BN134" s="337">
        <f>BN135/BN133</f>
        <v>163.85704652730951</v>
      </c>
      <c r="BO134" s="404">
        <f>BO135/BO133</f>
        <v>164.67741935483872</v>
      </c>
      <c r="BP134" s="407" t="e">
        <f>BP135/BP133</f>
        <v>#DIV/0!</v>
      </c>
      <c r="BQ134" s="406" t="e">
        <f t="shared" si="861"/>
        <v>#DIV/0!</v>
      </c>
      <c r="BR134" s="411">
        <f>BR135/BR133</f>
        <v>163.85704652730951</v>
      </c>
      <c r="BS134" s="410">
        <f>BS135/BS133</f>
        <v>163.82022471910113</v>
      </c>
      <c r="BT134" s="399" t="e">
        <f>BT135/BT133</f>
        <v>#DIV/0!</v>
      </c>
      <c r="BU134" s="399" t="e">
        <f t="shared" si="863"/>
        <v>#DIV/0!</v>
      </c>
      <c r="BV134" s="399" t="e">
        <f>BT134-BS134</f>
        <v>#DIV/0!</v>
      </c>
      <c r="BW134" s="337">
        <f>BW135/BW133</f>
        <v>166.66666666666666</v>
      </c>
      <c r="BX134" s="404" t="e">
        <f>BX135/BX133</f>
        <v>#DIV/0!</v>
      </c>
      <c r="BY134" s="407" t="e">
        <f>BY135/BY133</f>
        <v>#DIV/0!</v>
      </c>
      <c r="BZ134" s="406" t="e">
        <f t="shared" si="896"/>
        <v>#DIV/0!</v>
      </c>
      <c r="CA134" s="337">
        <f>CA135/CA133</f>
        <v>166.66666666666666</v>
      </c>
      <c r="CB134" s="404" t="e">
        <f>CB135/CB133</f>
        <v>#DIV/0!</v>
      </c>
      <c r="CC134" s="407" t="e">
        <f>CC135/CC133</f>
        <v>#DIV/0!</v>
      </c>
      <c r="CD134" s="406" t="e">
        <f t="shared" si="897"/>
        <v>#DIV/0!</v>
      </c>
      <c r="CE134" s="337">
        <f>CE135/CE133</f>
        <v>166.66666666666666</v>
      </c>
      <c r="CF134" s="404" t="e">
        <f>CF135/CF133</f>
        <v>#DIV/0!</v>
      </c>
      <c r="CG134" s="407" t="e">
        <f>CG135/CG133</f>
        <v>#DIV/0!</v>
      </c>
      <c r="CH134" s="406" t="e">
        <f t="shared" si="866"/>
        <v>#DIV/0!</v>
      </c>
      <c r="CI134" s="411">
        <f>CI135/CI133</f>
        <v>166.66666666666666</v>
      </c>
      <c r="CJ134" s="410" t="e">
        <f>CJ135/CJ133</f>
        <v>#DIV/0!</v>
      </c>
      <c r="CK134" s="399" t="e">
        <f>CK135/CK133</f>
        <v>#DIV/0!</v>
      </c>
      <c r="CL134" s="399" t="e">
        <f t="shared" si="868"/>
        <v>#DIV/0!</v>
      </c>
      <c r="CM134" s="399" t="e">
        <f>CK134-CJ134</f>
        <v>#DIV/0!</v>
      </c>
      <c r="CN134" s="411">
        <f>CN135/CN133</f>
        <v>165.31077123332247</v>
      </c>
      <c r="CO134" s="413">
        <f>CO135/CO133</f>
        <v>163.82022471910113</v>
      </c>
      <c r="CP134" s="403" t="e">
        <f>CP135/CP133</f>
        <v>#DIV/0!</v>
      </c>
      <c r="CQ134" s="403" t="e">
        <f t="shared" si="898"/>
        <v>#DIV/0!</v>
      </c>
      <c r="CR134" s="403" t="e">
        <f t="shared" si="869"/>
        <v>#DIV/0!</v>
      </c>
      <c r="CS134" s="137"/>
      <c r="CT134" s="351"/>
      <c r="CX134" s="337">
        <f>CX135/CX133</f>
        <v>163.85704652730951</v>
      </c>
      <c r="CY134" s="404">
        <f>CY135/CY133</f>
        <v>161.11111111111111</v>
      </c>
      <c r="CZ134" s="771" t="e">
        <f>CZ135/CZ133</f>
        <v>#DIV/0!</v>
      </c>
      <c r="DA134" s="406" t="e">
        <f t="shared" si="870"/>
        <v>#DIV/0!</v>
      </c>
      <c r="DB134" s="337">
        <f>DB135/DB133</f>
        <v>163.85704652730951</v>
      </c>
      <c r="DC134" s="404">
        <f>DC135/DC133</f>
        <v>165.32258064516128</v>
      </c>
      <c r="DD134" s="407">
        <f>DD135/DD133</f>
        <v>165.32258064516128</v>
      </c>
      <c r="DE134" s="406">
        <f t="shared" si="871"/>
        <v>0</v>
      </c>
      <c r="DF134" s="337">
        <f>DF135/DF133</f>
        <v>163.85704652730951</v>
      </c>
      <c r="DG134" s="404">
        <f>DG135/DG133</f>
        <v>164.67741935483872</v>
      </c>
      <c r="DH134" s="407">
        <f>DH135/DH133</f>
        <v>164.67741935483872</v>
      </c>
      <c r="DI134" s="406">
        <f t="shared" si="872"/>
        <v>0</v>
      </c>
      <c r="DJ134" s="411">
        <f>DJ135/DJ133</f>
        <v>163.85704652730951</v>
      </c>
      <c r="DK134" s="410">
        <f>DK135/DK133</f>
        <v>163.82022471910113</v>
      </c>
      <c r="DL134" s="399">
        <f>DL135/DL133</f>
        <v>165</v>
      </c>
      <c r="DM134" s="399">
        <f t="shared" si="876"/>
        <v>1.1429534726904933</v>
      </c>
      <c r="DN134" s="399">
        <f>DL134-DK134</f>
        <v>1.1797752808988662</v>
      </c>
      <c r="DO134" s="337">
        <f>DO135/DO133</f>
        <v>166.66666666666666</v>
      </c>
      <c r="DP134" s="404" t="e">
        <f>DP135/DP133</f>
        <v>#DIV/0!</v>
      </c>
      <c r="DQ134" s="407" t="e">
        <f>DQ135/DQ133</f>
        <v>#DIV/0!</v>
      </c>
      <c r="DR134" s="406" t="e">
        <f t="shared" si="877"/>
        <v>#DIV/0!</v>
      </c>
      <c r="DS134" s="337">
        <f>DS135/DS133</f>
        <v>166.66666666666666</v>
      </c>
      <c r="DT134" s="404" t="e">
        <f>DT135/DT133</f>
        <v>#DIV/0!</v>
      </c>
      <c r="DU134" s="407" t="e">
        <f>DU135/DU133</f>
        <v>#DIV/0!</v>
      </c>
      <c r="DV134" s="406" t="e">
        <f t="shared" si="878"/>
        <v>#DIV/0!</v>
      </c>
      <c r="DW134" s="337">
        <f>DW135/DW133</f>
        <v>166.66666666666666</v>
      </c>
      <c r="DX134" s="404" t="e">
        <f>DX135/DX133</f>
        <v>#DIV/0!</v>
      </c>
      <c r="DY134" s="407" t="e">
        <f>DY135/DY133</f>
        <v>#DIV/0!</v>
      </c>
      <c r="DZ134" s="406" t="e">
        <f t="shared" si="879"/>
        <v>#DIV/0!</v>
      </c>
      <c r="EA134" s="411">
        <f>EA135/EA133</f>
        <v>166.66666666666666</v>
      </c>
      <c r="EB134" s="410" t="e">
        <f>EB135/EB133</f>
        <v>#DIV/0!</v>
      </c>
      <c r="EC134" s="399" t="e">
        <f>EC135/EC133</f>
        <v>#DIV/0!</v>
      </c>
      <c r="ED134" s="399" t="e">
        <f t="shared" si="883"/>
        <v>#DIV/0!</v>
      </c>
      <c r="EE134" s="399" t="e">
        <f>EC134-EB134</f>
        <v>#DIV/0!</v>
      </c>
      <c r="EF134" s="411">
        <f>EF135/EF133</f>
        <v>165.31077123332247</v>
      </c>
      <c r="EG134" s="413">
        <f>EG135/EG133</f>
        <v>163.82022471910113</v>
      </c>
      <c r="EH134" s="403">
        <f>EH135/EH133</f>
        <v>165</v>
      </c>
      <c r="EI134" s="403">
        <f t="shared" si="899"/>
        <v>-0.3107712333224697</v>
      </c>
      <c r="EJ134" s="403">
        <f t="shared" si="884"/>
        <v>1.1797752808988662</v>
      </c>
      <c r="EK134" s="137"/>
      <c r="EL134" s="351"/>
    </row>
    <row r="135" spans="1:145" s="138" customFormat="1" ht="20.100000000000001" customHeight="1">
      <c r="A135" s="66"/>
      <c r="B135" s="66"/>
      <c r="C135" s="414"/>
      <c r="D135" s="844" t="s">
        <v>32</v>
      </c>
      <c r="E135" s="837"/>
      <c r="F135" s="264">
        <v>51500</v>
      </c>
      <c r="G135" s="415">
        <v>79733.686000000002</v>
      </c>
      <c r="H135" s="772">
        <v>79733.686000000002</v>
      </c>
      <c r="I135" s="419">
        <f t="shared" si="886"/>
        <v>0</v>
      </c>
      <c r="J135" s="264">
        <v>51500</v>
      </c>
      <c r="K135" s="415">
        <v>72446</v>
      </c>
      <c r="L135" s="772">
        <v>72446</v>
      </c>
      <c r="M135" s="419">
        <f t="shared" si="887"/>
        <v>0</v>
      </c>
      <c r="N135" s="264">
        <v>51500</v>
      </c>
      <c r="O135" s="415">
        <f>O141-O132</f>
        <v>63930.600000000006</v>
      </c>
      <c r="P135" s="772">
        <f>P141-P132</f>
        <v>63930.600000000006</v>
      </c>
      <c r="Q135" s="419">
        <f t="shared" si="888"/>
        <v>0</v>
      </c>
      <c r="R135" s="420">
        <f>F135+J135+N135</f>
        <v>154500</v>
      </c>
      <c r="S135" s="421">
        <f>78757*3</f>
        <v>236271</v>
      </c>
      <c r="T135" s="131">
        <f>H135+K135+O135</f>
        <v>216110.28599999999</v>
      </c>
      <c r="U135" s="133">
        <f t="shared" ref="U135:U138" si="908">H135+L135+P135</f>
        <v>216110.28599999999</v>
      </c>
      <c r="V135" s="129">
        <f t="shared" si="889"/>
        <v>61610.285999999993</v>
      </c>
      <c r="W135" s="128">
        <f t="shared" si="773"/>
        <v>-20160.714000000007</v>
      </c>
      <c r="X135" s="55">
        <f t="shared" si="890"/>
        <v>0</v>
      </c>
      <c r="Y135" s="264">
        <v>73833</v>
      </c>
      <c r="Z135" s="772">
        <v>63891.345999999998</v>
      </c>
      <c r="AA135" s="772">
        <v>63891.345999999998</v>
      </c>
      <c r="AB135" s="419">
        <f t="shared" si="891"/>
        <v>0</v>
      </c>
      <c r="AC135" s="264">
        <v>73833</v>
      </c>
      <c r="AD135" s="415">
        <v>80513.3520594</v>
      </c>
      <c r="AE135" s="772">
        <v>80513.3520594</v>
      </c>
      <c r="AF135" s="419">
        <f t="shared" si="892"/>
        <v>0</v>
      </c>
      <c r="AG135" s="264">
        <v>73833</v>
      </c>
      <c r="AH135" s="415">
        <v>85000</v>
      </c>
      <c r="AI135" s="416">
        <v>80711.164999999994</v>
      </c>
      <c r="AJ135" s="419">
        <f t="shared" si="856"/>
        <v>-4288.8350000000064</v>
      </c>
      <c r="AK135" s="130">
        <f>Y135+AC135+AG135</f>
        <v>221499</v>
      </c>
      <c r="AL135" s="421">
        <f>78757*3</f>
        <v>236271</v>
      </c>
      <c r="AM135" s="128">
        <f t="shared" ref="AM135:AN138" si="909">Z135+AD135+AH135</f>
        <v>229404.69805939999</v>
      </c>
      <c r="AN135" s="133">
        <f t="shared" si="909"/>
        <v>225115.8630594</v>
      </c>
      <c r="AO135" s="134">
        <f t="shared" si="857"/>
        <v>3616.8630593999987</v>
      </c>
      <c r="AP135" s="128">
        <f t="shared" si="774"/>
        <v>-11155.136940600001</v>
      </c>
      <c r="AQ135" s="55">
        <f>AN135-AM135</f>
        <v>-4288.8349999999919</v>
      </c>
      <c r="AR135" s="130">
        <f>SUM(R135,AK135)</f>
        <v>375999</v>
      </c>
      <c r="AS135" s="132">
        <f>AL135+S135</f>
        <v>472542</v>
      </c>
      <c r="AT135" s="512">
        <f>T135+AM135</f>
        <v>445514.98405939998</v>
      </c>
      <c r="AU135" s="168">
        <f>SUM(U135,AN135)</f>
        <v>441226.14905939996</v>
      </c>
      <c r="AV135" s="169">
        <f t="shared" si="893"/>
        <v>65227.149059399962</v>
      </c>
      <c r="AW135" s="128">
        <f t="shared" si="775"/>
        <v>-31315.850940600038</v>
      </c>
      <c r="AX135" s="363">
        <f t="shared" si="858"/>
        <v>-4288.835000000021</v>
      </c>
      <c r="AY135" s="908"/>
      <c r="AZ135" s="909"/>
      <c r="BA135" s="909"/>
      <c r="BB135" s="909"/>
      <c r="BC135" s="909"/>
      <c r="BD135" s="909"/>
      <c r="BE135" s="909"/>
      <c r="BF135" s="264">
        <v>97200</v>
      </c>
      <c r="BG135" s="415">
        <v>87000</v>
      </c>
      <c r="BH135" s="418"/>
      <c r="BI135" s="419">
        <f t="shared" si="894"/>
        <v>-87000</v>
      </c>
      <c r="BJ135" s="264">
        <v>97200</v>
      </c>
      <c r="BK135" s="415">
        <v>102500</v>
      </c>
      <c r="BL135" s="418"/>
      <c r="BM135" s="419">
        <f t="shared" si="895"/>
        <v>-102500</v>
      </c>
      <c r="BN135" s="264">
        <v>97200</v>
      </c>
      <c r="BO135" s="415">
        <v>102100</v>
      </c>
      <c r="BP135" s="418"/>
      <c r="BQ135" s="419">
        <f t="shared" si="861"/>
        <v>-102100</v>
      </c>
      <c r="BR135" s="130">
        <f t="shared" ref="BR135:BT138" si="910">BF135+BJ135+BN135</f>
        <v>291600</v>
      </c>
      <c r="BS135" s="128">
        <f t="shared" si="910"/>
        <v>291600</v>
      </c>
      <c r="BT135" s="133">
        <f t="shared" si="910"/>
        <v>0</v>
      </c>
      <c r="BU135" s="129">
        <f t="shared" si="863"/>
        <v>-291600</v>
      </c>
      <c r="BV135" s="55">
        <f>BT135-BS135</f>
        <v>-291600</v>
      </c>
      <c r="BW135" s="264">
        <v>106000</v>
      </c>
      <c r="BX135" s="415"/>
      <c r="BY135" s="418"/>
      <c r="BZ135" s="419">
        <f t="shared" si="896"/>
        <v>0</v>
      </c>
      <c r="CA135" s="264">
        <v>106000</v>
      </c>
      <c r="CB135" s="415"/>
      <c r="CC135" s="418"/>
      <c r="CD135" s="419">
        <f t="shared" si="897"/>
        <v>0</v>
      </c>
      <c r="CE135" s="264">
        <v>106000</v>
      </c>
      <c r="CF135" s="415"/>
      <c r="CG135" s="418"/>
      <c r="CH135" s="419">
        <f t="shared" si="866"/>
        <v>0</v>
      </c>
      <c r="CI135" s="130">
        <f t="shared" ref="CI135:CK138" si="911">BW135+CA135+CE135</f>
        <v>318000</v>
      </c>
      <c r="CJ135" s="128">
        <f t="shared" si="911"/>
        <v>0</v>
      </c>
      <c r="CK135" s="133">
        <f t="shared" si="911"/>
        <v>0</v>
      </c>
      <c r="CL135" s="134">
        <f t="shared" si="868"/>
        <v>-318000</v>
      </c>
      <c r="CM135" s="55">
        <f>CK135-CJ135</f>
        <v>0</v>
      </c>
      <c r="CN135" s="130">
        <f>SUM(BR135,CI135)</f>
        <v>609600</v>
      </c>
      <c r="CO135" s="512">
        <f>BS135+CJ135</f>
        <v>291600</v>
      </c>
      <c r="CP135" s="168">
        <f>SUM(BT135,CK135)</f>
        <v>0</v>
      </c>
      <c r="CQ135" s="169">
        <f t="shared" si="898"/>
        <v>-609600</v>
      </c>
      <c r="CR135" s="363">
        <f t="shared" si="869"/>
        <v>-291600</v>
      </c>
      <c r="CS135" s="137"/>
      <c r="CX135" s="264">
        <v>97200</v>
      </c>
      <c r="CY135" s="415">
        <v>87000</v>
      </c>
      <c r="CZ135" s="772"/>
      <c r="DA135" s="419">
        <f t="shared" si="870"/>
        <v>-87000</v>
      </c>
      <c r="DB135" s="264">
        <v>97200</v>
      </c>
      <c r="DC135" s="415">
        <v>102500</v>
      </c>
      <c r="DD135" s="418">
        <v>102500</v>
      </c>
      <c r="DE135" s="419">
        <f t="shared" si="871"/>
        <v>0</v>
      </c>
      <c r="DF135" s="264">
        <v>97200</v>
      </c>
      <c r="DG135" s="415">
        <v>102100</v>
      </c>
      <c r="DH135" s="418">
        <v>102100</v>
      </c>
      <c r="DI135" s="419">
        <f t="shared" si="872"/>
        <v>0</v>
      </c>
      <c r="DJ135" s="130">
        <f t="shared" ref="DJ135" si="912">CX135+DB135+DF135</f>
        <v>291600</v>
      </c>
      <c r="DK135" s="128">
        <f t="shared" ref="DK135" si="913">CY135+DC135+DG135</f>
        <v>291600</v>
      </c>
      <c r="DL135" s="133">
        <f t="shared" ref="DL135" si="914">CZ135+DD135+DH135</f>
        <v>204600</v>
      </c>
      <c r="DM135" s="129">
        <f t="shared" si="876"/>
        <v>-87000</v>
      </c>
      <c r="DN135" s="55">
        <f>DL135-DK135</f>
        <v>-87000</v>
      </c>
      <c r="DO135" s="264">
        <v>106000</v>
      </c>
      <c r="DP135" s="415"/>
      <c r="DQ135" s="418"/>
      <c r="DR135" s="419">
        <f t="shared" si="877"/>
        <v>0</v>
      </c>
      <c r="DS135" s="264">
        <v>106000</v>
      </c>
      <c r="DT135" s="415"/>
      <c r="DU135" s="418"/>
      <c r="DV135" s="419">
        <f t="shared" si="878"/>
        <v>0</v>
      </c>
      <c r="DW135" s="264">
        <v>106000</v>
      </c>
      <c r="DX135" s="415"/>
      <c r="DY135" s="418"/>
      <c r="DZ135" s="419">
        <f t="shared" si="879"/>
        <v>0</v>
      </c>
      <c r="EA135" s="130">
        <f t="shared" ref="EA135" si="915">DO135+DS135+DW135</f>
        <v>318000</v>
      </c>
      <c r="EB135" s="128">
        <f t="shared" ref="EB135" si="916">DP135+DT135+DX135</f>
        <v>0</v>
      </c>
      <c r="EC135" s="133">
        <f t="shared" ref="EC135" si="917">DQ135+DU135+DY135</f>
        <v>0</v>
      </c>
      <c r="ED135" s="134">
        <f t="shared" si="883"/>
        <v>-318000</v>
      </c>
      <c r="EE135" s="55">
        <f>EC135-EB135</f>
        <v>0</v>
      </c>
      <c r="EF135" s="130">
        <f>SUM(DJ135,EA135)</f>
        <v>609600</v>
      </c>
      <c r="EG135" s="512">
        <f>DK135+EB135</f>
        <v>291600</v>
      </c>
      <c r="EH135" s="168">
        <f>SUM(DL135,EC135)</f>
        <v>204600</v>
      </c>
      <c r="EI135" s="169">
        <f t="shared" si="899"/>
        <v>-405000</v>
      </c>
      <c r="EJ135" s="363">
        <f t="shared" si="884"/>
        <v>-87000</v>
      </c>
      <c r="EK135" s="137"/>
    </row>
    <row r="136" spans="1:145" s="138" customFormat="1" ht="20.100000000000001" customHeight="1">
      <c r="A136" s="66"/>
      <c r="B136" s="66"/>
      <c r="C136" s="537"/>
      <c r="D136" s="910"/>
      <c r="E136" s="907" t="s">
        <v>162</v>
      </c>
      <c r="F136" s="264"/>
      <c r="G136" s="415"/>
      <c r="H136" s="772"/>
      <c r="I136" s="419"/>
      <c r="J136" s="264"/>
      <c r="K136" s="415"/>
      <c r="L136" s="772"/>
      <c r="M136" s="419"/>
      <c r="N136" s="264"/>
      <c r="O136" s="415"/>
      <c r="P136" s="772"/>
      <c r="Q136" s="419"/>
      <c r="R136" s="420"/>
      <c r="S136" s="421"/>
      <c r="T136" s="131"/>
      <c r="U136" s="133"/>
      <c r="V136" s="129"/>
      <c r="W136" s="128"/>
      <c r="X136" s="55"/>
      <c r="Y136" s="264"/>
      <c r="Z136" s="772"/>
      <c r="AA136" s="772"/>
      <c r="AB136" s="419"/>
      <c r="AC136" s="264"/>
      <c r="AD136" s="415"/>
      <c r="AE136" s="772"/>
      <c r="AF136" s="419"/>
      <c r="AG136" s="264"/>
      <c r="AH136" s="415"/>
      <c r="AI136" s="416"/>
      <c r="AJ136" s="458"/>
      <c r="AK136" s="287"/>
      <c r="AL136" s="421"/>
      <c r="AM136" s="128"/>
      <c r="AN136" s="273"/>
      <c r="AO136" s="70"/>
      <c r="AP136" s="128"/>
      <c r="AQ136" s="55"/>
      <c r="AR136" s="130"/>
      <c r="AS136" s="132"/>
      <c r="AT136" s="512"/>
      <c r="AU136" s="168"/>
      <c r="AV136" s="169"/>
      <c r="AW136" s="128"/>
      <c r="AX136" s="363"/>
      <c r="AY136" s="137"/>
      <c r="BF136" s="269"/>
      <c r="BG136" s="326"/>
      <c r="BH136" s="879"/>
      <c r="BI136" s="509"/>
      <c r="BJ136" s="269"/>
      <c r="BK136" s="326"/>
      <c r="BL136" s="879"/>
      <c r="BM136" s="509"/>
      <c r="BN136" s="269"/>
      <c r="BO136" s="326"/>
      <c r="BP136" s="879"/>
      <c r="BQ136" s="509"/>
      <c r="BR136" s="547"/>
      <c r="BS136" s="49"/>
      <c r="BT136" s="275"/>
      <c r="BU136" s="197"/>
      <c r="BV136" s="270"/>
      <c r="BW136" s="269"/>
      <c r="BX136" s="326"/>
      <c r="BY136" s="879"/>
      <c r="BZ136" s="509"/>
      <c r="CA136" s="269"/>
      <c r="CB136" s="326"/>
      <c r="CC136" s="879"/>
      <c r="CD136" s="509"/>
      <c r="CE136" s="269"/>
      <c r="CF136" s="326"/>
      <c r="CG136" s="879"/>
      <c r="CH136" s="509"/>
      <c r="CI136" s="547"/>
      <c r="CJ136" s="49"/>
      <c r="CK136" s="275"/>
      <c r="CL136" s="912"/>
      <c r="CM136" s="270"/>
      <c r="CN136" s="547"/>
      <c r="CO136" s="913"/>
      <c r="CP136" s="914"/>
      <c r="CQ136" s="522"/>
      <c r="CR136" s="235"/>
      <c r="CS136" s="137"/>
      <c r="CX136" s="269"/>
      <c r="CY136" s="326"/>
      <c r="CZ136" s="764"/>
      <c r="DA136" s="509"/>
      <c r="DB136" s="269"/>
      <c r="DC136" s="326"/>
      <c r="DD136" s="879"/>
      <c r="DE136" s="509"/>
      <c r="DF136" s="269"/>
      <c r="DG136" s="326"/>
      <c r="DH136" s="879"/>
      <c r="DI136" s="509"/>
      <c r="DJ136" s="547"/>
      <c r="DK136" s="49"/>
      <c r="DL136" s="275"/>
      <c r="DM136" s="197"/>
      <c r="DN136" s="270"/>
      <c r="DO136" s="269"/>
      <c r="DP136" s="326"/>
      <c r="DQ136" s="879"/>
      <c r="DR136" s="509"/>
      <c r="DS136" s="269"/>
      <c r="DT136" s="326"/>
      <c r="DU136" s="879"/>
      <c r="DV136" s="509"/>
      <c r="DW136" s="269"/>
      <c r="DX136" s="326"/>
      <c r="DY136" s="879"/>
      <c r="DZ136" s="509"/>
      <c r="EA136" s="547"/>
      <c r="EB136" s="49"/>
      <c r="EC136" s="275"/>
      <c r="ED136" s="912"/>
      <c r="EE136" s="270"/>
      <c r="EF136" s="547"/>
      <c r="EG136" s="913"/>
      <c r="EH136" s="914"/>
      <c r="EI136" s="522"/>
      <c r="EJ136" s="235"/>
      <c r="EK136" s="137"/>
    </row>
    <row r="137" spans="1:145" s="437" customFormat="1" ht="20.100000000000001" customHeight="1">
      <c r="A137" s="423"/>
      <c r="B137" s="423"/>
      <c r="C137" s="900"/>
      <c r="D137" s="281"/>
      <c r="E137" s="911" t="s">
        <v>161</v>
      </c>
      <c r="F137" s="424"/>
      <c r="G137" s="425"/>
      <c r="H137" s="773"/>
      <c r="I137" s="427">
        <f t="shared" si="886"/>
        <v>0</v>
      </c>
      <c r="J137" s="424"/>
      <c r="K137" s="425"/>
      <c r="L137" s="773"/>
      <c r="M137" s="427">
        <f t="shared" si="887"/>
        <v>0</v>
      </c>
      <c r="N137" s="424"/>
      <c r="O137" s="425"/>
      <c r="P137" s="773"/>
      <c r="Q137" s="427">
        <f t="shared" si="888"/>
        <v>0</v>
      </c>
      <c r="R137" s="429">
        <f>F137+J137+N137</f>
        <v>0</v>
      </c>
      <c r="S137" s="430"/>
      <c r="T137" s="131">
        <f>H137+K137+O137</f>
        <v>0</v>
      </c>
      <c r="U137" s="431">
        <f t="shared" si="908"/>
        <v>0</v>
      </c>
      <c r="V137" s="230">
        <f t="shared" si="889"/>
        <v>0</v>
      </c>
      <c r="W137" s="231">
        <f t="shared" si="773"/>
        <v>0</v>
      </c>
      <c r="X137" s="232">
        <f t="shared" si="890"/>
        <v>0</v>
      </c>
      <c r="Y137" s="424"/>
      <c r="Z137" s="773"/>
      <c r="AA137" s="773"/>
      <c r="AB137" s="427">
        <f t="shared" si="891"/>
        <v>0</v>
      </c>
      <c r="AC137" s="424"/>
      <c r="AD137" s="425"/>
      <c r="AE137" s="773"/>
      <c r="AF137" s="427">
        <f t="shared" si="892"/>
        <v>0</v>
      </c>
      <c r="AG137" s="424"/>
      <c r="AH137" s="425"/>
      <c r="AI137" s="426"/>
      <c r="AJ137" s="319">
        <f t="shared" si="856"/>
        <v>0</v>
      </c>
      <c r="AK137" s="532">
        <f>Y137+AC137+AG137</f>
        <v>0</v>
      </c>
      <c r="AL137" s="430"/>
      <c r="AM137" s="141">
        <f t="shared" si="909"/>
        <v>0</v>
      </c>
      <c r="AN137" s="431">
        <f t="shared" si="909"/>
        <v>0</v>
      </c>
      <c r="AO137" s="233">
        <f t="shared" si="857"/>
        <v>0</v>
      </c>
      <c r="AP137" s="231">
        <f t="shared" si="774"/>
        <v>0</v>
      </c>
      <c r="AQ137" s="232">
        <f>AN137-AM137</f>
        <v>0</v>
      </c>
      <c r="AR137" s="130">
        <f>SUM(R137,AK137)</f>
        <v>0</v>
      </c>
      <c r="AS137" s="433"/>
      <c r="AT137" s="434">
        <f>T137+AM137</f>
        <v>0</v>
      </c>
      <c r="AU137" s="533">
        <f>SUM(U137,AN137)</f>
        <v>0</v>
      </c>
      <c r="AV137" s="534">
        <f t="shared" si="893"/>
        <v>0</v>
      </c>
      <c r="AW137" s="231">
        <f t="shared" si="775"/>
        <v>0</v>
      </c>
      <c r="AX137" s="535">
        <f t="shared" si="858"/>
        <v>0</v>
      </c>
      <c r="AY137" s="536"/>
      <c r="AZ137" s="757"/>
      <c r="BA137" s="436"/>
      <c r="BF137" s="897"/>
      <c r="BG137" s="895"/>
      <c r="BH137" s="898"/>
      <c r="BI137" s="903">
        <f t="shared" si="894"/>
        <v>0</v>
      </c>
      <c r="BJ137" s="897"/>
      <c r="BK137" s="895"/>
      <c r="BL137" s="898"/>
      <c r="BM137" s="903">
        <f t="shared" si="895"/>
        <v>0</v>
      </c>
      <c r="BN137" s="897"/>
      <c r="BO137" s="895"/>
      <c r="BP137" s="898"/>
      <c r="BQ137" s="903">
        <f t="shared" si="861"/>
        <v>0</v>
      </c>
      <c r="BR137" s="432">
        <f t="shared" si="910"/>
        <v>0</v>
      </c>
      <c r="BS137" s="128">
        <f t="shared" si="910"/>
        <v>0</v>
      </c>
      <c r="BT137" s="433">
        <f t="shared" si="910"/>
        <v>0</v>
      </c>
      <c r="BU137" s="323">
        <f t="shared" si="863"/>
        <v>0</v>
      </c>
      <c r="BV137" s="244">
        <f>BT137-BS137</f>
        <v>0</v>
      </c>
      <c r="BW137" s="897"/>
      <c r="BX137" s="895"/>
      <c r="BY137" s="898"/>
      <c r="BZ137" s="903">
        <f t="shared" si="896"/>
        <v>0</v>
      </c>
      <c r="CA137" s="897"/>
      <c r="CB137" s="895"/>
      <c r="CC137" s="898"/>
      <c r="CD137" s="903">
        <f t="shared" si="897"/>
        <v>0</v>
      </c>
      <c r="CE137" s="897"/>
      <c r="CF137" s="895"/>
      <c r="CG137" s="898"/>
      <c r="CH137" s="903">
        <f t="shared" si="866"/>
        <v>0</v>
      </c>
      <c r="CI137" s="432">
        <f t="shared" si="911"/>
        <v>0</v>
      </c>
      <c r="CJ137" s="128">
        <f t="shared" si="911"/>
        <v>0</v>
      </c>
      <c r="CK137" s="433">
        <f t="shared" si="911"/>
        <v>0</v>
      </c>
      <c r="CL137" s="51">
        <f t="shared" si="868"/>
        <v>0</v>
      </c>
      <c r="CM137" s="244">
        <f>CK137-CJ137</f>
        <v>0</v>
      </c>
      <c r="CN137" s="130">
        <f>SUM(BR137,CI137)</f>
        <v>0</v>
      </c>
      <c r="CO137" s="434">
        <f>BS137+CJ137</f>
        <v>0</v>
      </c>
      <c r="CP137" s="533">
        <f>SUM(BT137,CK137)</f>
        <v>0</v>
      </c>
      <c r="CQ137" s="534">
        <f t="shared" si="898"/>
        <v>0</v>
      </c>
      <c r="CR137" s="915">
        <f t="shared" si="869"/>
        <v>0</v>
      </c>
      <c r="CS137" s="137"/>
      <c r="CT137" s="436"/>
      <c r="CX137" s="897"/>
      <c r="CY137" s="895"/>
      <c r="CZ137" s="902"/>
      <c r="DA137" s="903">
        <f t="shared" ref="DA137" si="918">CZ137-CY137</f>
        <v>0</v>
      </c>
      <c r="DB137" s="897"/>
      <c r="DC137" s="895"/>
      <c r="DD137" s="898"/>
      <c r="DE137" s="903">
        <f t="shared" ref="DE137" si="919">DD137-DC137</f>
        <v>0</v>
      </c>
      <c r="DF137" s="897"/>
      <c r="DG137" s="895"/>
      <c r="DH137" s="898"/>
      <c r="DI137" s="903">
        <f t="shared" ref="DI137" si="920">DH137-DG137</f>
        <v>0</v>
      </c>
      <c r="DJ137" s="432">
        <f t="shared" ref="DJ137:DJ138" si="921">CX137+DB137+DF137</f>
        <v>0</v>
      </c>
      <c r="DK137" s="128">
        <f t="shared" ref="DK137:DK138" si="922">CY137+DC137+DG137</f>
        <v>0</v>
      </c>
      <c r="DL137" s="433">
        <f t="shared" ref="DL137:DL138" si="923">CZ137+DD137+DH137</f>
        <v>0</v>
      </c>
      <c r="DM137" s="323">
        <f t="shared" ref="DM137:DM139" si="924">DL137-DJ137</f>
        <v>0</v>
      </c>
      <c r="DN137" s="244">
        <f>DL137-DK137</f>
        <v>0</v>
      </c>
      <c r="DO137" s="897"/>
      <c r="DP137" s="895"/>
      <c r="DQ137" s="898"/>
      <c r="DR137" s="903">
        <f t="shared" ref="DR137:DR139" si="925">DQ137-DP137</f>
        <v>0</v>
      </c>
      <c r="DS137" s="897"/>
      <c r="DT137" s="895"/>
      <c r="DU137" s="898"/>
      <c r="DV137" s="903">
        <f t="shared" ref="DV137:DV139" si="926">DU137-DT137</f>
        <v>0</v>
      </c>
      <c r="DW137" s="897"/>
      <c r="DX137" s="895"/>
      <c r="DY137" s="898"/>
      <c r="DZ137" s="903">
        <f t="shared" ref="DZ137:DZ139" si="927">DY137-DX137</f>
        <v>0</v>
      </c>
      <c r="EA137" s="432">
        <f t="shared" ref="EA137:EA138" si="928">DO137+DS137+DW137</f>
        <v>0</v>
      </c>
      <c r="EB137" s="128">
        <f t="shared" ref="EB137:EB138" si="929">DP137+DT137+DX137</f>
        <v>0</v>
      </c>
      <c r="EC137" s="433">
        <f t="shared" ref="EC137:EC138" si="930">DQ137+DU137+DY137</f>
        <v>0</v>
      </c>
      <c r="ED137" s="51">
        <f t="shared" ref="ED137:ED139" si="931">EC137-EA137</f>
        <v>0</v>
      </c>
      <c r="EE137" s="244">
        <f>EC137-EB137</f>
        <v>0</v>
      </c>
      <c r="EF137" s="130">
        <f>SUM(DJ137,EA137)</f>
        <v>0</v>
      </c>
      <c r="EG137" s="434">
        <f>DK137+EB137</f>
        <v>0</v>
      </c>
      <c r="EH137" s="533">
        <f>SUM(DL137,EC137)</f>
        <v>0</v>
      </c>
      <c r="EI137" s="534">
        <f t="shared" ref="EI137:EI139" si="932">EH137-EF137</f>
        <v>0</v>
      </c>
      <c r="EJ137" s="915">
        <f t="shared" ref="EJ137:EJ139" si="933">EH137-EG137</f>
        <v>0</v>
      </c>
      <c r="EK137" s="137"/>
      <c r="EL137" s="436"/>
    </row>
    <row r="138" spans="1:145" s="351" customFormat="1" ht="20.100000000000001" customHeight="1">
      <c r="A138" s="389"/>
      <c r="B138" s="66" t="s">
        <v>48</v>
      </c>
      <c r="C138" s="537"/>
      <c r="D138" s="537"/>
      <c r="E138" s="538"/>
      <c r="F138" s="332">
        <f>F130+F133</f>
        <v>517</v>
      </c>
      <c r="G138" s="391">
        <f>G130+G133</f>
        <v>873</v>
      </c>
      <c r="H138" s="770">
        <f>H130+H133</f>
        <v>873</v>
      </c>
      <c r="I138" s="393">
        <f>H138-G138</f>
        <v>0</v>
      </c>
      <c r="J138" s="332">
        <f>J130+J133</f>
        <v>517</v>
      </c>
      <c r="K138" s="391">
        <f>K130+K133</f>
        <v>797</v>
      </c>
      <c r="L138" s="770">
        <f>L130+L133</f>
        <v>797</v>
      </c>
      <c r="M138" s="393">
        <f>L138-K138</f>
        <v>0</v>
      </c>
      <c r="N138" s="332">
        <f>N130+N133</f>
        <v>517</v>
      </c>
      <c r="O138" s="391">
        <f>O130+O133</f>
        <v>839</v>
      </c>
      <c r="P138" s="770">
        <f>P130+P133</f>
        <v>839</v>
      </c>
      <c r="Q138" s="393">
        <f>P138-O138</f>
        <v>0</v>
      </c>
      <c r="R138" s="395">
        <f>F138+J138+N138</f>
        <v>1551</v>
      </c>
      <c r="S138" s="396">
        <f>S130+S133</f>
        <v>2550</v>
      </c>
      <c r="T138" s="397">
        <f>H138+K138+O138</f>
        <v>2509</v>
      </c>
      <c r="U138" s="438">
        <f t="shared" si="908"/>
        <v>2509</v>
      </c>
      <c r="V138" s="439">
        <f t="shared" si="889"/>
        <v>958</v>
      </c>
      <c r="W138" s="440">
        <f t="shared" si="773"/>
        <v>-41</v>
      </c>
      <c r="X138" s="441">
        <f t="shared" si="890"/>
        <v>0</v>
      </c>
      <c r="Y138" s="332">
        <f>Y130+Y133</f>
        <v>850</v>
      </c>
      <c r="Z138" s="770">
        <f>Z130+Z133</f>
        <v>756</v>
      </c>
      <c r="AA138" s="770">
        <f>AA130+AA133</f>
        <v>756</v>
      </c>
      <c r="AB138" s="393">
        <f t="shared" si="891"/>
        <v>0</v>
      </c>
      <c r="AC138" s="332">
        <f>AC130+AC133</f>
        <v>850</v>
      </c>
      <c r="AD138" s="391">
        <f>AD130+AD133</f>
        <v>943</v>
      </c>
      <c r="AE138" s="770">
        <f>AE130+AE133</f>
        <v>943</v>
      </c>
      <c r="AF138" s="393">
        <f>AE138-AD138</f>
        <v>0</v>
      </c>
      <c r="AG138" s="332">
        <f>AG130+AG133</f>
        <v>850</v>
      </c>
      <c r="AH138" s="391">
        <f>AH130+AH133</f>
        <v>960</v>
      </c>
      <c r="AI138" s="392">
        <f>AI130+AI133</f>
        <v>954</v>
      </c>
      <c r="AJ138" s="393">
        <f t="shared" si="856"/>
        <v>-6</v>
      </c>
      <c r="AK138" s="400">
        <f>Y138+AC138+AG138</f>
        <v>2550</v>
      </c>
      <c r="AL138" s="396">
        <f>AL130+AL133</f>
        <v>2550</v>
      </c>
      <c r="AM138" s="440">
        <f t="shared" si="909"/>
        <v>2659</v>
      </c>
      <c r="AN138" s="438">
        <f t="shared" si="909"/>
        <v>2653</v>
      </c>
      <c r="AO138" s="442">
        <f t="shared" si="857"/>
        <v>103</v>
      </c>
      <c r="AP138" s="440">
        <f t="shared" si="774"/>
        <v>103</v>
      </c>
      <c r="AQ138" s="441">
        <f>AN138-AM138</f>
        <v>-6</v>
      </c>
      <c r="AR138" s="287">
        <f>SUM(R138,AK138)</f>
        <v>4101</v>
      </c>
      <c r="AS138" s="438">
        <f>AS130+AS133</f>
        <v>5100</v>
      </c>
      <c r="AT138" s="443">
        <f>T138+AM138</f>
        <v>5168</v>
      </c>
      <c r="AU138" s="444">
        <f>SUM(U138,AN138)</f>
        <v>5162</v>
      </c>
      <c r="AV138" s="460">
        <f t="shared" si="893"/>
        <v>1061</v>
      </c>
      <c r="AW138" s="440">
        <f t="shared" si="775"/>
        <v>62</v>
      </c>
      <c r="AX138" s="461">
        <f t="shared" si="858"/>
        <v>-6</v>
      </c>
      <c r="AY138" s="350"/>
      <c r="BF138" s="337">
        <f>BF130+BF133</f>
        <v>956.2</v>
      </c>
      <c r="BG138" s="391">
        <f>BG130+BG133</f>
        <v>900</v>
      </c>
      <c r="BH138" s="394">
        <f>BH130+BH133</f>
        <v>0</v>
      </c>
      <c r="BI138" s="393">
        <f>BH138-BG138</f>
        <v>-900</v>
      </c>
      <c r="BJ138" s="337">
        <f>BJ130+BJ133</f>
        <v>956.2</v>
      </c>
      <c r="BK138" s="391">
        <f>BK130+BK133</f>
        <v>970</v>
      </c>
      <c r="BL138" s="394">
        <f>BL130+BL133</f>
        <v>0</v>
      </c>
      <c r="BM138" s="393">
        <f>BL138-BK138</f>
        <v>-970</v>
      </c>
      <c r="BN138" s="337">
        <f>BN130+BN133</f>
        <v>956.2</v>
      </c>
      <c r="BO138" s="391">
        <f>BO130+BO133</f>
        <v>1000</v>
      </c>
      <c r="BP138" s="394">
        <f>BP130+BP133</f>
        <v>0</v>
      </c>
      <c r="BQ138" s="393">
        <f>BP138-BO138</f>
        <v>-1000</v>
      </c>
      <c r="BR138" s="400">
        <f t="shared" si="910"/>
        <v>2868.6000000000004</v>
      </c>
      <c r="BS138" s="440">
        <f t="shared" si="910"/>
        <v>2870</v>
      </c>
      <c r="BT138" s="438">
        <f t="shared" si="910"/>
        <v>0</v>
      </c>
      <c r="BU138" s="439">
        <f t="shared" si="863"/>
        <v>-2868.6000000000004</v>
      </c>
      <c r="BV138" s="441">
        <f>BT138-BS138</f>
        <v>-2870</v>
      </c>
      <c r="BW138" s="337">
        <f>BW130+BW133</f>
        <v>1001</v>
      </c>
      <c r="BX138" s="391">
        <f>BX130+BX133</f>
        <v>0</v>
      </c>
      <c r="BY138" s="394">
        <f>BY130+BY133</f>
        <v>0</v>
      </c>
      <c r="BZ138" s="393">
        <f t="shared" si="896"/>
        <v>0</v>
      </c>
      <c r="CA138" s="337">
        <f>CA130+CA133</f>
        <v>1001</v>
      </c>
      <c r="CB138" s="391">
        <f>CB130+CB133</f>
        <v>0</v>
      </c>
      <c r="CC138" s="394">
        <f>CC130+CC133</f>
        <v>0</v>
      </c>
      <c r="CD138" s="393">
        <f t="shared" si="897"/>
        <v>0</v>
      </c>
      <c r="CE138" s="337">
        <f>CE130+CE133</f>
        <v>1001</v>
      </c>
      <c r="CF138" s="391">
        <f>CF130+CF133</f>
        <v>0</v>
      </c>
      <c r="CG138" s="394">
        <f>CG130+CG133</f>
        <v>0</v>
      </c>
      <c r="CH138" s="393">
        <f t="shared" si="866"/>
        <v>0</v>
      </c>
      <c r="CI138" s="400">
        <f t="shared" si="911"/>
        <v>3003</v>
      </c>
      <c r="CJ138" s="440">
        <f t="shared" si="911"/>
        <v>0</v>
      </c>
      <c r="CK138" s="438">
        <f t="shared" si="911"/>
        <v>0</v>
      </c>
      <c r="CL138" s="442">
        <f t="shared" si="868"/>
        <v>-3003</v>
      </c>
      <c r="CM138" s="441">
        <f>CK138-CJ138</f>
        <v>0</v>
      </c>
      <c r="CN138" s="287">
        <f>SUM(BR138,CI138)</f>
        <v>5871.6</v>
      </c>
      <c r="CO138" s="443">
        <f>BS138+CJ138</f>
        <v>2870</v>
      </c>
      <c r="CP138" s="444">
        <f>SUM(BT138,CK138)</f>
        <v>0</v>
      </c>
      <c r="CQ138" s="460">
        <f t="shared" si="898"/>
        <v>-5871.6</v>
      </c>
      <c r="CR138" s="461">
        <f t="shared" si="869"/>
        <v>-2870</v>
      </c>
      <c r="CS138" s="137"/>
      <c r="CX138" s="337">
        <f>CX130+CX133</f>
        <v>956.2</v>
      </c>
      <c r="CY138" s="391">
        <f>CY130+CY133</f>
        <v>900</v>
      </c>
      <c r="CZ138" s="770">
        <f>CZ130+CZ133</f>
        <v>0</v>
      </c>
      <c r="DA138" s="393">
        <f>CZ138-CY138</f>
        <v>-900</v>
      </c>
      <c r="DB138" s="337">
        <f>DB130+DB133</f>
        <v>956.2</v>
      </c>
      <c r="DC138" s="391">
        <f>DC130+DC133</f>
        <v>970</v>
      </c>
      <c r="DD138" s="394">
        <f>DD130+DD133</f>
        <v>970</v>
      </c>
      <c r="DE138" s="393">
        <f>DD138-DC138</f>
        <v>0</v>
      </c>
      <c r="DF138" s="337">
        <f>DF130+DF133</f>
        <v>956.2</v>
      </c>
      <c r="DG138" s="391">
        <f>DG130+DG133</f>
        <v>1000</v>
      </c>
      <c r="DH138" s="394">
        <f>DH130+DH133</f>
        <v>1000</v>
      </c>
      <c r="DI138" s="393">
        <f>DH138-DG138</f>
        <v>0</v>
      </c>
      <c r="DJ138" s="400">
        <f t="shared" si="921"/>
        <v>2868.6000000000004</v>
      </c>
      <c r="DK138" s="440">
        <f t="shared" si="922"/>
        <v>2870</v>
      </c>
      <c r="DL138" s="438">
        <f t="shared" si="923"/>
        <v>1970</v>
      </c>
      <c r="DM138" s="439">
        <f t="shared" si="924"/>
        <v>-898.60000000000036</v>
      </c>
      <c r="DN138" s="441">
        <f>DL138-DK138</f>
        <v>-900</v>
      </c>
      <c r="DO138" s="337">
        <f>DO130+DO133</f>
        <v>1001</v>
      </c>
      <c r="DP138" s="391">
        <f>DP130+DP133</f>
        <v>0</v>
      </c>
      <c r="DQ138" s="394">
        <f>DQ130+DQ133</f>
        <v>0</v>
      </c>
      <c r="DR138" s="393">
        <f t="shared" si="925"/>
        <v>0</v>
      </c>
      <c r="DS138" s="337">
        <f>DS130+DS133</f>
        <v>1001</v>
      </c>
      <c r="DT138" s="391">
        <f>DT130+DT133</f>
        <v>0</v>
      </c>
      <c r="DU138" s="394">
        <f>DU130+DU133</f>
        <v>0</v>
      </c>
      <c r="DV138" s="393">
        <f t="shared" si="926"/>
        <v>0</v>
      </c>
      <c r="DW138" s="337">
        <f>DW130+DW133</f>
        <v>1001</v>
      </c>
      <c r="DX138" s="391">
        <f>DX130+DX133</f>
        <v>0</v>
      </c>
      <c r="DY138" s="394">
        <f>DY130+DY133</f>
        <v>0</v>
      </c>
      <c r="DZ138" s="393">
        <f t="shared" si="927"/>
        <v>0</v>
      </c>
      <c r="EA138" s="400">
        <f t="shared" si="928"/>
        <v>3003</v>
      </c>
      <c r="EB138" s="440">
        <f t="shared" si="929"/>
        <v>0</v>
      </c>
      <c r="EC138" s="438">
        <f t="shared" si="930"/>
        <v>0</v>
      </c>
      <c r="ED138" s="442">
        <f t="shared" si="931"/>
        <v>-3003</v>
      </c>
      <c r="EE138" s="441">
        <f>EC138-EB138</f>
        <v>0</v>
      </c>
      <c r="EF138" s="287">
        <f>SUM(DJ138,EA138)</f>
        <v>5871.6</v>
      </c>
      <c r="EG138" s="443">
        <f>DK138+EB138</f>
        <v>2870</v>
      </c>
      <c r="EH138" s="444">
        <f>SUM(DL138,EC138)</f>
        <v>1970</v>
      </c>
      <c r="EI138" s="460">
        <f t="shared" si="932"/>
        <v>-3901.6000000000004</v>
      </c>
      <c r="EJ138" s="461">
        <f t="shared" si="933"/>
        <v>-900</v>
      </c>
      <c r="EK138" s="137"/>
    </row>
    <row r="139" spans="1:145" s="351" customFormat="1" ht="20.100000000000001" customHeight="1">
      <c r="A139" s="389"/>
      <c r="B139" s="389" t="s">
        <v>84</v>
      </c>
      <c r="C139" s="447"/>
      <c r="D139" s="794"/>
      <c r="E139" s="795"/>
      <c r="F139" s="337">
        <f>F141/F138</f>
        <v>185.84719535783367</v>
      </c>
      <c r="G139" s="404">
        <f>G141/G138</f>
        <v>164.01700912943872</v>
      </c>
      <c r="H139" s="771">
        <f>H141/H138</f>
        <v>164.01700912943872</v>
      </c>
      <c r="I139" s="406">
        <f>H139-G139</f>
        <v>0</v>
      </c>
      <c r="J139" s="337">
        <f>J141/J138</f>
        <v>185.84719535783367</v>
      </c>
      <c r="K139" s="404">
        <f>K141/K138</f>
        <v>149.99874529485569</v>
      </c>
      <c r="L139" s="771">
        <f>L141/L138</f>
        <v>149.99874529485569</v>
      </c>
      <c r="M139" s="406">
        <f>L139-K139</f>
        <v>0</v>
      </c>
      <c r="N139" s="337">
        <f>N141/N138</f>
        <v>185.84719535783367</v>
      </c>
      <c r="O139" s="404">
        <f>O141/O138</f>
        <v>144.07342073897499</v>
      </c>
      <c r="P139" s="771">
        <f>P141/P138</f>
        <v>144.07342073897499</v>
      </c>
      <c r="Q139" s="406">
        <f>P139-O139</f>
        <v>0</v>
      </c>
      <c r="R139" s="408">
        <f>R141/R138</f>
        <v>185.84719535783367</v>
      </c>
      <c r="S139" s="409">
        <f>S141/S138</f>
        <v>145.10588235294117</v>
      </c>
      <c r="T139" s="410">
        <f>T141/T138</f>
        <v>152.89495774013551</v>
      </c>
      <c r="U139" s="399">
        <f>U141/U138</f>
        <v>152.89495774013551</v>
      </c>
      <c r="V139" s="399">
        <f t="shared" si="889"/>
        <v>-32.95223761769816</v>
      </c>
      <c r="W139" s="399">
        <f t="shared" si="773"/>
        <v>7.7890753871943446</v>
      </c>
      <c r="X139" s="399">
        <f t="shared" si="890"/>
        <v>0</v>
      </c>
      <c r="Y139" s="337">
        <f>Y141/Y138</f>
        <v>139.31294117647059</v>
      </c>
      <c r="Z139" s="771">
        <f>Z141/Z138</f>
        <v>153.99612169312169</v>
      </c>
      <c r="AA139" s="771">
        <f>AA141/AA138</f>
        <v>153.99612169312169</v>
      </c>
      <c r="AB139" s="406">
        <f t="shared" si="891"/>
        <v>0</v>
      </c>
      <c r="AC139" s="337">
        <f>AC141/AC138</f>
        <v>139.31294117647059</v>
      </c>
      <c r="AD139" s="404">
        <f>AD141/AD138</f>
        <v>150.80226523138919</v>
      </c>
      <c r="AE139" s="771">
        <f>AE141/AE138</f>
        <v>150.80226523138919</v>
      </c>
      <c r="AF139" s="406">
        <f>AE139-AD139</f>
        <v>0</v>
      </c>
      <c r="AG139" s="337">
        <f>AG141/AG138</f>
        <v>139.31294117647059</v>
      </c>
      <c r="AH139" s="404">
        <f>AH141/AH138</f>
        <v>156.25</v>
      </c>
      <c r="AI139" s="405">
        <f>AI141/AI138</f>
        <v>145.35573167945495</v>
      </c>
      <c r="AJ139" s="406">
        <f t="shared" si="856"/>
        <v>-10.894268320545052</v>
      </c>
      <c r="AK139" s="411">
        <f>AK141/AK138</f>
        <v>139.31294117647059</v>
      </c>
      <c r="AL139" s="409">
        <f>AL141/AL138</f>
        <v>145.10588235294117</v>
      </c>
      <c r="AM139" s="410">
        <f>AM141/AM138</f>
        <v>153.67717341602105</v>
      </c>
      <c r="AN139" s="399">
        <f>AN141/AN138</f>
        <v>149.75385304764418</v>
      </c>
      <c r="AO139" s="399">
        <f t="shared" si="857"/>
        <v>10.440911871173597</v>
      </c>
      <c r="AP139" s="399">
        <f t="shared" si="774"/>
        <v>4.6479706947030195</v>
      </c>
      <c r="AQ139" s="399">
        <f>AN139-AM139</f>
        <v>-3.9233203683768636</v>
      </c>
      <c r="AR139" s="411">
        <f>AR141/AR138</f>
        <v>156.91221653255303</v>
      </c>
      <c r="AS139" s="412">
        <f>AS141/AS138</f>
        <v>145.10588235294117</v>
      </c>
      <c r="AT139" s="413">
        <f>AT141/AT138</f>
        <v>153.29741739226006</v>
      </c>
      <c r="AU139" s="403">
        <f>AU141/AU138</f>
        <v>151.28059300763269</v>
      </c>
      <c r="AV139" s="403">
        <f t="shared" si="893"/>
        <v>-5.631623524920343</v>
      </c>
      <c r="AW139" s="399">
        <f t="shared" si="775"/>
        <v>6.1747106546915234</v>
      </c>
      <c r="AX139" s="539">
        <f t="shared" si="858"/>
        <v>-2.0168243846273697</v>
      </c>
      <c r="AY139" s="350"/>
      <c r="BB139" s="352"/>
      <c r="BC139" s="352"/>
      <c r="BD139" s="352"/>
      <c r="BE139" s="352"/>
      <c r="BF139" s="337">
        <f>BF141/BF138</f>
        <v>160.33779544028445</v>
      </c>
      <c r="BG139" s="404">
        <f>BG141/BG138</f>
        <v>158.88888888888889</v>
      </c>
      <c r="BH139" s="407" t="e">
        <f>BH141/BH138</f>
        <v>#DIV/0!</v>
      </c>
      <c r="BI139" s="406" t="e">
        <f>BH139-BG139</f>
        <v>#DIV/0!</v>
      </c>
      <c r="BJ139" s="337">
        <f>BJ141/BJ138</f>
        <v>160.33779544028445</v>
      </c>
      <c r="BK139" s="404">
        <f>BK141/BK138</f>
        <v>161.85567010309279</v>
      </c>
      <c r="BL139" s="407" t="e">
        <f>BL141/BL138</f>
        <v>#DIV/0!</v>
      </c>
      <c r="BM139" s="406" t="e">
        <f>BL139-BK139</f>
        <v>#DIV/0!</v>
      </c>
      <c r="BN139" s="337">
        <f>BN141/BN138</f>
        <v>160.33779544028445</v>
      </c>
      <c r="BO139" s="404">
        <f>BO141/BO138</f>
        <v>160.1</v>
      </c>
      <c r="BP139" s="407" t="e">
        <f>BP141/BP138</f>
        <v>#DIV/0!</v>
      </c>
      <c r="BQ139" s="406" t="e">
        <f>BP139-BO139</f>
        <v>#DIV/0!</v>
      </c>
      <c r="BR139" s="411">
        <f>BR141/BR138</f>
        <v>160.33779544028445</v>
      </c>
      <c r="BS139" s="410">
        <f>BS141/BS138</f>
        <v>160.31358885017423</v>
      </c>
      <c r="BT139" s="399" t="e">
        <f>BT141/BT138</f>
        <v>#DIV/0!</v>
      </c>
      <c r="BU139" s="399" t="e">
        <f t="shared" si="863"/>
        <v>#DIV/0!</v>
      </c>
      <c r="BV139" s="399" t="e">
        <f>BT139-BS139</f>
        <v>#DIV/0!</v>
      </c>
      <c r="BW139" s="337">
        <f>BW141/BW138</f>
        <v>162.16283716283715</v>
      </c>
      <c r="BX139" s="404" t="e">
        <f>BX141/BX138</f>
        <v>#DIV/0!</v>
      </c>
      <c r="BY139" s="407" t="e">
        <f>BY141/BY138</f>
        <v>#DIV/0!</v>
      </c>
      <c r="BZ139" s="406" t="e">
        <f t="shared" si="896"/>
        <v>#DIV/0!</v>
      </c>
      <c r="CA139" s="337">
        <f>CA141/CA138</f>
        <v>162.16283716283715</v>
      </c>
      <c r="CB139" s="404" t="e">
        <f>CB141/CB138</f>
        <v>#DIV/0!</v>
      </c>
      <c r="CC139" s="407" t="e">
        <f>CC141/CC138</f>
        <v>#DIV/0!</v>
      </c>
      <c r="CD139" s="406" t="e">
        <f t="shared" si="897"/>
        <v>#DIV/0!</v>
      </c>
      <c r="CE139" s="337">
        <f>CE141/CE138</f>
        <v>162.16283716283715</v>
      </c>
      <c r="CF139" s="404" t="e">
        <f>CF141/CF138</f>
        <v>#DIV/0!</v>
      </c>
      <c r="CG139" s="407" t="e">
        <f>CG141/CG138</f>
        <v>#DIV/0!</v>
      </c>
      <c r="CH139" s="406" t="e">
        <f t="shared" si="866"/>
        <v>#DIV/0!</v>
      </c>
      <c r="CI139" s="411">
        <f>CI141/CI138</f>
        <v>162.16283716283715</v>
      </c>
      <c r="CJ139" s="410" t="e">
        <f>CJ141/CJ138</f>
        <v>#DIV/0!</v>
      </c>
      <c r="CK139" s="399" t="e">
        <f>CK141/CK138</f>
        <v>#DIV/0!</v>
      </c>
      <c r="CL139" s="399" t="e">
        <f t="shared" si="868"/>
        <v>#DIV/0!</v>
      </c>
      <c r="CM139" s="399" t="e">
        <f>CK139-CJ139</f>
        <v>#DIV/0!</v>
      </c>
      <c r="CN139" s="411">
        <f>CN141/CN138</f>
        <v>161.27120376047412</v>
      </c>
      <c r="CO139" s="413">
        <f>CO141/CO138</f>
        <v>160.31358885017423</v>
      </c>
      <c r="CP139" s="403" t="e">
        <f>CP141/CP138</f>
        <v>#DIV/0!</v>
      </c>
      <c r="CQ139" s="403" t="e">
        <f t="shared" si="898"/>
        <v>#DIV/0!</v>
      </c>
      <c r="CR139" s="539" t="e">
        <f t="shared" si="869"/>
        <v>#DIV/0!</v>
      </c>
      <c r="CS139" s="137"/>
      <c r="CU139" s="352"/>
      <c r="CV139" s="352"/>
      <c r="CW139" s="352"/>
      <c r="CX139" s="337">
        <f>CX141/CX138</f>
        <v>160.33779544028445</v>
      </c>
      <c r="CY139" s="404">
        <f>CY141/CY138</f>
        <v>158.88888888888889</v>
      </c>
      <c r="CZ139" s="771" t="e">
        <f>CZ141/CZ138</f>
        <v>#DIV/0!</v>
      </c>
      <c r="DA139" s="406" t="e">
        <f>CZ139-CY139</f>
        <v>#DIV/0!</v>
      </c>
      <c r="DB139" s="337">
        <f>DB141/DB138</f>
        <v>160.33779544028445</v>
      </c>
      <c r="DC139" s="404">
        <f>DC141/DC138</f>
        <v>161.85567010309279</v>
      </c>
      <c r="DD139" s="407">
        <f>DD141/DD138</f>
        <v>161.85567010309279</v>
      </c>
      <c r="DE139" s="406">
        <f>DD139-DC139</f>
        <v>0</v>
      </c>
      <c r="DF139" s="337">
        <f>DF141/DF138</f>
        <v>160.33779544028445</v>
      </c>
      <c r="DG139" s="404">
        <f>DG141/DG138</f>
        <v>160.1</v>
      </c>
      <c r="DH139" s="407">
        <f>DH141/DH138</f>
        <v>160.1</v>
      </c>
      <c r="DI139" s="406">
        <f>DH139-DG139</f>
        <v>0</v>
      </c>
      <c r="DJ139" s="411">
        <f>DJ141/DJ138</f>
        <v>160.33779544028445</v>
      </c>
      <c r="DK139" s="410">
        <f>DK141/DK138</f>
        <v>160.31358885017423</v>
      </c>
      <c r="DL139" s="399">
        <f>DL141/DL138</f>
        <v>160.96446700507613</v>
      </c>
      <c r="DM139" s="399">
        <f t="shared" si="924"/>
        <v>0.62667156479167829</v>
      </c>
      <c r="DN139" s="399">
        <f>DL139-DK139</f>
        <v>0.65087815490190337</v>
      </c>
      <c r="DO139" s="337">
        <f>DO141/DO138</f>
        <v>162.16283716283715</v>
      </c>
      <c r="DP139" s="404" t="e">
        <f>DP141/DP138</f>
        <v>#DIV/0!</v>
      </c>
      <c r="DQ139" s="407" t="e">
        <f>DQ141/DQ138</f>
        <v>#DIV/0!</v>
      </c>
      <c r="DR139" s="406" t="e">
        <f t="shared" si="925"/>
        <v>#DIV/0!</v>
      </c>
      <c r="DS139" s="337">
        <f>DS141/DS138</f>
        <v>162.16283716283715</v>
      </c>
      <c r="DT139" s="404" t="e">
        <f>DT141/DT138</f>
        <v>#DIV/0!</v>
      </c>
      <c r="DU139" s="407" t="e">
        <f>DU141/DU138</f>
        <v>#DIV/0!</v>
      </c>
      <c r="DV139" s="406" t="e">
        <f t="shared" si="926"/>
        <v>#DIV/0!</v>
      </c>
      <c r="DW139" s="337">
        <f>DW141/DW138</f>
        <v>162.16283716283715</v>
      </c>
      <c r="DX139" s="404" t="e">
        <f>DX141/DX138</f>
        <v>#DIV/0!</v>
      </c>
      <c r="DY139" s="407" t="e">
        <f>DY141/DY138</f>
        <v>#DIV/0!</v>
      </c>
      <c r="DZ139" s="406" t="e">
        <f t="shared" si="927"/>
        <v>#DIV/0!</v>
      </c>
      <c r="EA139" s="411">
        <f>EA141/EA138</f>
        <v>162.16283716283715</v>
      </c>
      <c r="EB139" s="410" t="e">
        <f>EB141/EB138</f>
        <v>#DIV/0!</v>
      </c>
      <c r="EC139" s="399" t="e">
        <f>EC141/EC138</f>
        <v>#DIV/0!</v>
      </c>
      <c r="ED139" s="399" t="e">
        <f t="shared" si="931"/>
        <v>#DIV/0!</v>
      </c>
      <c r="EE139" s="399" t="e">
        <f>EC139-EB139</f>
        <v>#DIV/0!</v>
      </c>
      <c r="EF139" s="411">
        <f>EF141/EF138</f>
        <v>161.27120376047412</v>
      </c>
      <c r="EG139" s="413">
        <f>EG141/EG138</f>
        <v>160.31358885017423</v>
      </c>
      <c r="EH139" s="403">
        <f>EH141/EH138</f>
        <v>160.96446700507613</v>
      </c>
      <c r="EI139" s="403">
        <f t="shared" si="932"/>
        <v>-0.30673675539799206</v>
      </c>
      <c r="EJ139" s="539">
        <f t="shared" si="933"/>
        <v>0.65087815490190337</v>
      </c>
      <c r="EK139" s="137"/>
      <c r="EM139" s="352"/>
      <c r="EN139" s="352"/>
      <c r="EO139" s="352"/>
    </row>
    <row r="140" spans="1:145" ht="20.100000000000001" customHeight="1">
      <c r="A140" s="125"/>
      <c r="B140" s="125" t="s">
        <v>5</v>
      </c>
      <c r="C140" s="190"/>
      <c r="D140" s="190"/>
      <c r="E140" s="196"/>
      <c r="F140" s="375"/>
      <c r="G140" s="376"/>
      <c r="H140" s="768"/>
      <c r="I140" s="378">
        <f>H141/G141</f>
        <v>1</v>
      </c>
      <c r="J140" s="375"/>
      <c r="K140" s="376"/>
      <c r="L140" s="768"/>
      <c r="M140" s="378">
        <f>L141/K141</f>
        <v>1</v>
      </c>
      <c r="N140" s="375"/>
      <c r="O140" s="376"/>
      <c r="P140" s="768"/>
      <c r="Q140" s="378">
        <f>P141/O141</f>
        <v>1</v>
      </c>
      <c r="R140" s="380"/>
      <c r="S140" s="381"/>
      <c r="T140" s="382"/>
      <c r="U140" s="100"/>
      <c r="V140" s="340">
        <f>U141/R141</f>
        <v>1.3308405197242663</v>
      </c>
      <c r="W140" s="161">
        <f>U141/S141</f>
        <v>1.0367370654829469</v>
      </c>
      <c r="X140" s="80">
        <f>U141/T141</f>
        <v>1</v>
      </c>
      <c r="Y140" s="375"/>
      <c r="Z140" s="768"/>
      <c r="AA140" s="768"/>
      <c r="AB140" s="378">
        <f>AA141/Z141</f>
        <v>1</v>
      </c>
      <c r="AC140" s="375"/>
      <c r="AD140" s="376"/>
      <c r="AE140" s="768"/>
      <c r="AF140" s="383">
        <f>AE141/AD141</f>
        <v>1</v>
      </c>
      <c r="AG140" s="375"/>
      <c r="AH140" s="376"/>
      <c r="AI140" s="377"/>
      <c r="AJ140" s="471">
        <f>AI141/AH141</f>
        <v>0.92446245348133338</v>
      </c>
      <c r="AK140" s="287"/>
      <c r="AL140" s="381"/>
      <c r="AM140" s="540"/>
      <c r="AN140" s="81"/>
      <c r="AO140" s="344">
        <f>AN141/AK141</f>
        <v>1.1183651199595777</v>
      </c>
      <c r="AP140" s="341">
        <f>AN141/AL141</f>
        <v>1.0737175615788337</v>
      </c>
      <c r="AQ140" s="256">
        <f>AN141/AM141</f>
        <v>0.97227149643404642</v>
      </c>
      <c r="AR140" s="204"/>
      <c r="AS140" s="384"/>
      <c r="AT140" s="209"/>
      <c r="AU140" s="162"/>
      <c r="AV140" s="344">
        <f>AU141/AR141</f>
        <v>1.2135416654707014</v>
      </c>
      <c r="AW140" s="161">
        <f>AU141/AS141</f>
        <v>1.0552273135308903</v>
      </c>
      <c r="AX140" s="385">
        <f>AU141/AT141</f>
        <v>0.98569799944889991</v>
      </c>
      <c r="AY140" s="137"/>
      <c r="AZ140" s="138"/>
      <c r="BA140" s="5"/>
      <c r="BF140" s="375"/>
      <c r="BG140" s="376"/>
      <c r="BH140" s="379"/>
      <c r="BI140" s="378">
        <f>BH141/BG141</f>
        <v>0</v>
      </c>
      <c r="BJ140" s="375"/>
      <c r="BK140" s="376"/>
      <c r="BL140" s="379"/>
      <c r="BM140" s="378">
        <f>BL141/BK141</f>
        <v>0</v>
      </c>
      <c r="BN140" s="375"/>
      <c r="BO140" s="376"/>
      <c r="BP140" s="379"/>
      <c r="BQ140" s="471">
        <f>BP141/BO141</f>
        <v>0</v>
      </c>
      <c r="BR140" s="287"/>
      <c r="BS140" s="540"/>
      <c r="BT140" s="81"/>
      <c r="BU140" s="340">
        <f>BT141/BR141</f>
        <v>0</v>
      </c>
      <c r="BV140" s="80">
        <f>BT141/BS141</f>
        <v>0</v>
      </c>
      <c r="BW140" s="375"/>
      <c r="BX140" s="376"/>
      <c r="BY140" s="379"/>
      <c r="BZ140" s="471" t="e">
        <f>BY141/BX141</f>
        <v>#DIV/0!</v>
      </c>
      <c r="CA140" s="375"/>
      <c r="CB140" s="376"/>
      <c r="CC140" s="379"/>
      <c r="CD140" s="471" t="e">
        <f>CC141/CB141</f>
        <v>#DIV/0!</v>
      </c>
      <c r="CE140" s="375"/>
      <c r="CF140" s="376"/>
      <c r="CG140" s="379"/>
      <c r="CH140" s="471" t="e">
        <f>CG141/CF141</f>
        <v>#DIV/0!</v>
      </c>
      <c r="CI140" s="287"/>
      <c r="CJ140" s="540"/>
      <c r="CK140" s="81"/>
      <c r="CL140" s="344">
        <f>CK141/CI141</f>
        <v>0</v>
      </c>
      <c r="CM140" s="256" t="e">
        <f>CK141/CJ141</f>
        <v>#DIV/0!</v>
      </c>
      <c r="CN140" s="204"/>
      <c r="CO140" s="209"/>
      <c r="CP140" s="162"/>
      <c r="CQ140" s="344">
        <f>CP141/CN141</f>
        <v>0</v>
      </c>
      <c r="CR140" s="385">
        <f>CP141/CO141</f>
        <v>0</v>
      </c>
      <c r="CS140" s="137"/>
      <c r="CT140" s="5"/>
      <c r="CX140" s="375"/>
      <c r="CY140" s="376"/>
      <c r="CZ140" s="768"/>
      <c r="DA140" s="378">
        <f>CZ141/CY141</f>
        <v>0</v>
      </c>
      <c r="DB140" s="375"/>
      <c r="DC140" s="376"/>
      <c r="DD140" s="379"/>
      <c r="DE140" s="378">
        <f>DD141/DC141</f>
        <v>1</v>
      </c>
      <c r="DF140" s="375"/>
      <c r="DG140" s="376"/>
      <c r="DH140" s="379"/>
      <c r="DI140" s="471">
        <f>DH141/DG141</f>
        <v>1</v>
      </c>
      <c r="DJ140" s="287"/>
      <c r="DK140" s="540"/>
      <c r="DL140" s="81"/>
      <c r="DM140" s="340">
        <f>DL141/DJ141</f>
        <v>0.68943025796562629</v>
      </c>
      <c r="DN140" s="80">
        <f>DL141/DK141</f>
        <v>0.68919800043468815</v>
      </c>
      <c r="DO140" s="375"/>
      <c r="DP140" s="376"/>
      <c r="DQ140" s="379"/>
      <c r="DR140" s="471" t="e">
        <f>DQ141/DP141</f>
        <v>#DIV/0!</v>
      </c>
      <c r="DS140" s="375"/>
      <c r="DT140" s="376"/>
      <c r="DU140" s="379"/>
      <c r="DV140" s="471" t="e">
        <f>DU141/DT141</f>
        <v>#DIV/0!</v>
      </c>
      <c r="DW140" s="375"/>
      <c r="DX140" s="376"/>
      <c r="DY140" s="379"/>
      <c r="DZ140" s="471" t="e">
        <f>DY141/DX141</f>
        <v>#DIV/0!</v>
      </c>
      <c r="EA140" s="287"/>
      <c r="EB140" s="540"/>
      <c r="EC140" s="81"/>
      <c r="ED140" s="344">
        <f>EC141/EA141</f>
        <v>0</v>
      </c>
      <c r="EE140" s="256" t="e">
        <f>EC141/EB141</f>
        <v>#DIV/0!</v>
      </c>
      <c r="EF140" s="204"/>
      <c r="EG140" s="209"/>
      <c r="EH140" s="162"/>
      <c r="EI140" s="344">
        <f>EH141/EF141</f>
        <v>0.33487517424914459</v>
      </c>
      <c r="EJ140" s="385">
        <f>EH141/EG141</f>
        <v>0.68919800043468815</v>
      </c>
      <c r="EK140" s="137"/>
      <c r="EL140" s="5"/>
    </row>
    <row r="141" spans="1:145" s="261" customFormat="1" ht="20.100000000000001" customHeight="1">
      <c r="A141" s="184"/>
      <c r="B141" s="104" t="s">
        <v>14</v>
      </c>
      <c r="C141" s="105"/>
      <c r="D141" s="355"/>
      <c r="E141" s="185"/>
      <c r="F141" s="356">
        <f>F132+F135+F137</f>
        <v>96083</v>
      </c>
      <c r="G141" s="449">
        <f>G132+G135+G137</f>
        <v>143186.84896999999</v>
      </c>
      <c r="H141" s="766">
        <f>H132+H135+H137</f>
        <v>143186.84896999999</v>
      </c>
      <c r="I141" s="359">
        <f>H141-G141</f>
        <v>0</v>
      </c>
      <c r="J141" s="356">
        <f>J132+J135+J137</f>
        <v>96083</v>
      </c>
      <c r="K141" s="449">
        <f>K132+K135+K137</f>
        <v>119549</v>
      </c>
      <c r="L141" s="766">
        <f>L132+L135+L137</f>
        <v>119549</v>
      </c>
      <c r="M141" s="359">
        <f>L141-K141</f>
        <v>0</v>
      </c>
      <c r="N141" s="356">
        <f>N132+N135+N137</f>
        <v>96083</v>
      </c>
      <c r="O141" s="449">
        <v>120877.6</v>
      </c>
      <c r="P141" s="766">
        <v>120877.6</v>
      </c>
      <c r="Q141" s="359">
        <f>P141-O141</f>
        <v>0</v>
      </c>
      <c r="R141" s="361">
        <f>F141+J141+N141</f>
        <v>288249</v>
      </c>
      <c r="S141" s="362">
        <f>S132+S135+S137</f>
        <v>370020</v>
      </c>
      <c r="T141" s="112">
        <f>H141+K141+O141</f>
        <v>383613.44897000003</v>
      </c>
      <c r="U141" s="114">
        <f>H141+L141+P141</f>
        <v>383613.44897000003</v>
      </c>
      <c r="V141" s="110">
        <f>U141-R141</f>
        <v>95364.448970000027</v>
      </c>
      <c r="W141" s="108">
        <f t="shared" si="773"/>
        <v>13593.448970000027</v>
      </c>
      <c r="X141" s="117">
        <f>U141-T141</f>
        <v>0</v>
      </c>
      <c r="Y141" s="356">
        <f>Y132+Y135+Y137</f>
        <v>118416</v>
      </c>
      <c r="Z141" s="766">
        <f>Z132+Z135+Z137</f>
        <v>116421.068</v>
      </c>
      <c r="AA141" s="766">
        <f>AA132+AA135+AA137</f>
        <v>116421.068</v>
      </c>
      <c r="AB141" s="359">
        <f>AA141-Z141</f>
        <v>0</v>
      </c>
      <c r="AC141" s="356">
        <f>AC132+AC135+AC137</f>
        <v>118416</v>
      </c>
      <c r="AD141" s="449">
        <f>AD132+AD135+AD137</f>
        <v>142206.53611320001</v>
      </c>
      <c r="AE141" s="766">
        <f>AE132+AE135+AE137</f>
        <v>142206.53611320001</v>
      </c>
      <c r="AF141" s="359">
        <f>AE141-AD141</f>
        <v>0</v>
      </c>
      <c r="AG141" s="356">
        <f>AG132+AG135+AG137</f>
        <v>118416</v>
      </c>
      <c r="AH141" s="449">
        <f>AH132+AH135+AH137</f>
        <v>150000</v>
      </c>
      <c r="AI141" s="358">
        <f>AI132+AI135+AI137</f>
        <v>138669.36802220001</v>
      </c>
      <c r="AJ141" s="359">
        <f>AI141-AH141</f>
        <v>-11330.631977799989</v>
      </c>
      <c r="AK141" s="111">
        <f>AK135+AK132+AK137</f>
        <v>355248</v>
      </c>
      <c r="AL141" s="362">
        <f>AL132+AL135+AL137</f>
        <v>370020</v>
      </c>
      <c r="AM141" s="186">
        <f t="shared" ref="AM141:AN143" si="934">Z141+AD141+AH141</f>
        <v>408627.60411319998</v>
      </c>
      <c r="AN141" s="114">
        <f t="shared" si="934"/>
        <v>397296.97213540005</v>
      </c>
      <c r="AO141" s="186">
        <f>AN141-AK141</f>
        <v>42048.97213540005</v>
      </c>
      <c r="AP141" s="108">
        <f t="shared" si="774"/>
        <v>27276.97213540005</v>
      </c>
      <c r="AQ141" s="55">
        <f>AN141-AM141</f>
        <v>-11330.631977799931</v>
      </c>
      <c r="AR141" s="130">
        <f>SUM(R141,AK141)</f>
        <v>643497</v>
      </c>
      <c r="AS141" s="113">
        <f>AS132+AS135+AS137</f>
        <v>740040</v>
      </c>
      <c r="AT141" s="512">
        <f>T141+AM141</f>
        <v>792241.05308320001</v>
      </c>
      <c r="AU141" s="120">
        <f>AU135+AU132+AU137</f>
        <v>780910.42110539996</v>
      </c>
      <c r="AV141" s="186">
        <f>AU141-AR141</f>
        <v>137413.42110539996</v>
      </c>
      <c r="AW141" s="108">
        <f t="shared" si="775"/>
        <v>40870.421105399961</v>
      </c>
      <c r="AX141" s="363">
        <f>AU141-AT141</f>
        <v>-11330.631977800047</v>
      </c>
      <c r="AY141" s="137">
        <f>AR141/6</f>
        <v>107249.5</v>
      </c>
      <c r="AZ141" s="97">
        <f>AS141/6</f>
        <v>123340</v>
      </c>
      <c r="BA141" s="138">
        <f>AU141/6</f>
        <v>130151.73685089999</v>
      </c>
      <c r="BB141" s="364">
        <f>BA141/AY141</f>
        <v>1.2135416654707014</v>
      </c>
      <c r="BC141" s="6">
        <f>BA141-AY141</f>
        <v>22902.236850899993</v>
      </c>
      <c r="BD141" s="98">
        <f>BA141-AZ141</f>
        <v>6811.7368508999934</v>
      </c>
      <c r="BE141" s="6">
        <f>AX141/6</f>
        <v>-1888.4386629666744</v>
      </c>
      <c r="BF141" s="356">
        <f>BF132+BF135+BF137</f>
        <v>153315</v>
      </c>
      <c r="BG141" s="449">
        <f>BG132+BG135+BG137</f>
        <v>143000</v>
      </c>
      <c r="BH141" s="360">
        <f>BH132+BH135+BH137</f>
        <v>0</v>
      </c>
      <c r="BI141" s="359">
        <f>BH141-BG141</f>
        <v>-143000</v>
      </c>
      <c r="BJ141" s="356">
        <f>BJ132+BJ135+BJ137</f>
        <v>153315</v>
      </c>
      <c r="BK141" s="449">
        <f>BK132+BK135+BK137</f>
        <v>157000</v>
      </c>
      <c r="BL141" s="360">
        <f>BL132+BL135+BL137</f>
        <v>0</v>
      </c>
      <c r="BM141" s="359">
        <f>BL141-BK141</f>
        <v>-157000</v>
      </c>
      <c r="BN141" s="356">
        <f>BN132+BN135+BN137</f>
        <v>153315</v>
      </c>
      <c r="BO141" s="449">
        <f>BO132+BO135+BO137</f>
        <v>160100</v>
      </c>
      <c r="BP141" s="360">
        <f>BP132+BP135+BP137</f>
        <v>0</v>
      </c>
      <c r="BQ141" s="359">
        <f>BP141-BO141</f>
        <v>-160100</v>
      </c>
      <c r="BR141" s="111">
        <f>BR135+BR132+BR137</f>
        <v>459945</v>
      </c>
      <c r="BS141" s="186">
        <f>BG141+BK141+BO141</f>
        <v>460100</v>
      </c>
      <c r="BT141" s="114">
        <f>BH141+BL141+BP141</f>
        <v>0</v>
      </c>
      <c r="BU141" s="110">
        <f>BT141-BR141</f>
        <v>-459945</v>
      </c>
      <c r="BV141" s="117">
        <f>BT141-BS141</f>
        <v>-460100</v>
      </c>
      <c r="BW141" s="356">
        <f>BW132+BW135+BW137</f>
        <v>162325</v>
      </c>
      <c r="BX141" s="449">
        <f>BX132+BX135+BX137</f>
        <v>0</v>
      </c>
      <c r="BY141" s="360">
        <f>BY132+BY135+BY137</f>
        <v>0</v>
      </c>
      <c r="BZ141" s="359">
        <f>BY141-BX141</f>
        <v>0</v>
      </c>
      <c r="CA141" s="356">
        <f>CA132+CA135+CA137</f>
        <v>162325</v>
      </c>
      <c r="CB141" s="449">
        <f>CB132+CB135+CB137</f>
        <v>0</v>
      </c>
      <c r="CC141" s="360">
        <f>CC132+CC135+CC137</f>
        <v>0</v>
      </c>
      <c r="CD141" s="359">
        <f>CC141-CB141</f>
        <v>0</v>
      </c>
      <c r="CE141" s="356">
        <f>CE132+CE135+CE137</f>
        <v>162325</v>
      </c>
      <c r="CF141" s="449">
        <f>CF132+CF135+CF137</f>
        <v>0</v>
      </c>
      <c r="CG141" s="360">
        <f>CG132+CG135+CG137</f>
        <v>0</v>
      </c>
      <c r="CH141" s="359">
        <f>CG141-CF141</f>
        <v>0</v>
      </c>
      <c r="CI141" s="111">
        <f>CI135+CI132+CI137</f>
        <v>486975</v>
      </c>
      <c r="CJ141" s="186">
        <f t="shared" ref="CJ141:CK143" si="935">BX141+CB141+CF141</f>
        <v>0</v>
      </c>
      <c r="CK141" s="114">
        <f t="shared" si="935"/>
        <v>0</v>
      </c>
      <c r="CL141" s="186">
        <f>CK141-CI141</f>
        <v>-486975</v>
      </c>
      <c r="CM141" s="55">
        <f>CK141-CJ141</f>
        <v>0</v>
      </c>
      <c r="CN141" s="130">
        <f>SUM(BR141,CI141)</f>
        <v>946920</v>
      </c>
      <c r="CO141" s="512">
        <f>BS141+CJ141</f>
        <v>460100</v>
      </c>
      <c r="CP141" s="120">
        <f>CP135+CP132+CP137</f>
        <v>0</v>
      </c>
      <c r="CQ141" s="186">
        <f>CP141-CN141</f>
        <v>-946920</v>
      </c>
      <c r="CR141" s="363">
        <f>CP141-CO141</f>
        <v>-460100</v>
      </c>
      <c r="CS141" s="137">
        <f t="shared" si="826"/>
        <v>157820</v>
      </c>
      <c r="CT141" s="138">
        <f>CP141/6</f>
        <v>0</v>
      </c>
      <c r="CU141" s="364">
        <f>CT141/CS141</f>
        <v>0</v>
      </c>
      <c r="CV141" s="6">
        <f>CT141-CS141</f>
        <v>-157820</v>
      </c>
      <c r="CW141" s="6">
        <f>CR141/6</f>
        <v>-76683.333333333328</v>
      </c>
      <c r="CX141" s="356">
        <f>CX132+CX135+CX137</f>
        <v>153315</v>
      </c>
      <c r="CY141" s="449">
        <f>CY132+CY135+CY137</f>
        <v>143000</v>
      </c>
      <c r="CZ141" s="766">
        <f>CZ132+CZ135+CZ137</f>
        <v>0</v>
      </c>
      <c r="DA141" s="359">
        <f>CZ141-CY141</f>
        <v>-143000</v>
      </c>
      <c r="DB141" s="356">
        <f>DB132+DB135+DB137</f>
        <v>153315</v>
      </c>
      <c r="DC141" s="449">
        <f>DC132+DC135+DC137</f>
        <v>157000</v>
      </c>
      <c r="DD141" s="360">
        <f>DD132+DD135+DD137</f>
        <v>157000</v>
      </c>
      <c r="DE141" s="359">
        <f>DD141-DC141</f>
        <v>0</v>
      </c>
      <c r="DF141" s="356">
        <f>DF132+DF135+DF137</f>
        <v>153315</v>
      </c>
      <c r="DG141" s="449">
        <f>DG132+DG135+DG137</f>
        <v>160100</v>
      </c>
      <c r="DH141" s="360">
        <f>DH132+DH135+DH137</f>
        <v>160100</v>
      </c>
      <c r="DI141" s="359">
        <f>DH141-DG141</f>
        <v>0</v>
      </c>
      <c r="DJ141" s="111">
        <f>DJ135+DJ132+DJ137</f>
        <v>459945</v>
      </c>
      <c r="DK141" s="186">
        <f>CY141+DC141+DG141</f>
        <v>460100</v>
      </c>
      <c r="DL141" s="114">
        <f>CZ141+DD141+DH141</f>
        <v>317100</v>
      </c>
      <c r="DM141" s="110">
        <f>DL141-DJ141</f>
        <v>-142845</v>
      </c>
      <c r="DN141" s="117">
        <f>DL141-DK141</f>
        <v>-143000</v>
      </c>
      <c r="DO141" s="356">
        <f>DO132+DO135+DO137</f>
        <v>162325</v>
      </c>
      <c r="DP141" s="449">
        <f>DP132+DP135+DP137</f>
        <v>0</v>
      </c>
      <c r="DQ141" s="360">
        <f>DQ132+DQ135+DQ137</f>
        <v>0</v>
      </c>
      <c r="DR141" s="359">
        <f>DQ141-DP141</f>
        <v>0</v>
      </c>
      <c r="DS141" s="356">
        <f>DS132+DS135+DS137</f>
        <v>162325</v>
      </c>
      <c r="DT141" s="449">
        <f>DT132+DT135+DT137</f>
        <v>0</v>
      </c>
      <c r="DU141" s="360">
        <f>DU132+DU135+DU137</f>
        <v>0</v>
      </c>
      <c r="DV141" s="359">
        <f>DU141-DT141</f>
        <v>0</v>
      </c>
      <c r="DW141" s="356">
        <f>DW132+DW135+DW137</f>
        <v>162325</v>
      </c>
      <c r="DX141" s="449">
        <f>DX132+DX135+DX137</f>
        <v>0</v>
      </c>
      <c r="DY141" s="360">
        <f>DY132+DY135+DY137</f>
        <v>0</v>
      </c>
      <c r="DZ141" s="359">
        <f>DY141-DX141</f>
        <v>0</v>
      </c>
      <c r="EA141" s="111">
        <f>EA135+EA132+EA137</f>
        <v>486975</v>
      </c>
      <c r="EB141" s="186">
        <f t="shared" ref="EB141:EB143" si="936">DP141+DT141+DX141</f>
        <v>0</v>
      </c>
      <c r="EC141" s="114">
        <f t="shared" ref="EC141:EC143" si="937">DQ141+DU141+DY141</f>
        <v>0</v>
      </c>
      <c r="ED141" s="186">
        <f>EC141-EA141</f>
        <v>-486975</v>
      </c>
      <c r="EE141" s="55">
        <f>EC141-EB141</f>
        <v>0</v>
      </c>
      <c r="EF141" s="130">
        <f>SUM(DJ141,EA141)</f>
        <v>946920</v>
      </c>
      <c r="EG141" s="512">
        <f>DK141+EB141</f>
        <v>460100</v>
      </c>
      <c r="EH141" s="120">
        <f>EH135+EH132+EH137</f>
        <v>317100</v>
      </c>
      <c r="EI141" s="186">
        <f>EH141-EF141</f>
        <v>-629820</v>
      </c>
      <c r="EJ141" s="363">
        <f>EH141-EG141</f>
        <v>-143000</v>
      </c>
      <c r="EK141" s="137">
        <f t="shared" ref="EK141:EK146" si="938">EF141/6</f>
        <v>157820</v>
      </c>
      <c r="EL141" s="138">
        <f>EH141/6</f>
        <v>52850</v>
      </c>
      <c r="EM141" s="364">
        <f>EL141/EK141</f>
        <v>0.33487517424914459</v>
      </c>
      <c r="EN141" s="6">
        <f>EL141-EK141</f>
        <v>-104970</v>
      </c>
      <c r="EO141" s="6">
        <f>EJ141/6</f>
        <v>-23833.333333333332</v>
      </c>
    </row>
    <row r="142" spans="1:145" s="261" customFormat="1" ht="20.100000000000001" hidden="1" customHeight="1">
      <c r="A142" s="184"/>
      <c r="B142" s="450"/>
      <c r="C142" s="451"/>
      <c r="D142" s="843" t="s">
        <v>69</v>
      </c>
      <c r="E142" s="848"/>
      <c r="F142" s="332">
        <v>0</v>
      </c>
      <c r="G142" s="404"/>
      <c r="H142" s="771"/>
      <c r="I142" s="406">
        <f>H142-G142</f>
        <v>0</v>
      </c>
      <c r="J142" s="332">
        <v>0</v>
      </c>
      <c r="K142" s="404"/>
      <c r="L142" s="771"/>
      <c r="M142" s="406">
        <f>L142-K142</f>
        <v>0</v>
      </c>
      <c r="N142" s="332">
        <v>0</v>
      </c>
      <c r="O142" s="404"/>
      <c r="P142" s="771"/>
      <c r="Q142" s="406">
        <f>P142-O142</f>
        <v>0</v>
      </c>
      <c r="R142" s="408">
        <f>F142+J142+N142</f>
        <v>0</v>
      </c>
      <c r="S142" s="409">
        <v>0</v>
      </c>
      <c r="T142" s="410"/>
      <c r="U142" s="399">
        <f>H142+L142+P142</f>
        <v>0</v>
      </c>
      <c r="V142" s="346">
        <f>U142-R142</f>
        <v>0</v>
      </c>
      <c r="W142" s="486">
        <f t="shared" si="773"/>
        <v>0</v>
      </c>
      <c r="X142" s="454">
        <f>U142-T142</f>
        <v>0</v>
      </c>
      <c r="Y142" s="332">
        <v>4</v>
      </c>
      <c r="Z142" s="771"/>
      <c r="AA142" s="771"/>
      <c r="AB142" s="406">
        <f>AA142-Z142</f>
        <v>0</v>
      </c>
      <c r="AC142" s="337">
        <v>4</v>
      </c>
      <c r="AD142" s="404"/>
      <c r="AE142" s="771"/>
      <c r="AF142" s="406">
        <f>AE142-AD142</f>
        <v>0</v>
      </c>
      <c r="AG142" s="337">
        <v>4</v>
      </c>
      <c r="AH142" s="404"/>
      <c r="AI142" s="405"/>
      <c r="AJ142" s="406">
        <f>AI142-AH142</f>
        <v>0</v>
      </c>
      <c r="AK142" s="411">
        <f>Y142+AC142+AG142</f>
        <v>12</v>
      </c>
      <c r="AL142" s="409">
        <v>12</v>
      </c>
      <c r="AM142" s="410">
        <f t="shared" si="934"/>
        <v>0</v>
      </c>
      <c r="AN142" s="399">
        <f t="shared" si="934"/>
        <v>0</v>
      </c>
      <c r="AO142" s="339">
        <f>AN142-AK142</f>
        <v>-12</v>
      </c>
      <c r="AP142" s="486">
        <f t="shared" si="774"/>
        <v>-12</v>
      </c>
      <c r="AQ142" s="454">
        <f>AN142-AM142</f>
        <v>0</v>
      </c>
      <c r="AR142" s="411">
        <f>SUM(R142,AK142)</f>
        <v>12</v>
      </c>
      <c r="AS142" s="438">
        <f>AL142+S142</f>
        <v>12</v>
      </c>
      <c r="AT142" s="402">
        <f>T142+AM142</f>
        <v>0</v>
      </c>
      <c r="AU142" s="403">
        <f>SUM(U142,AN142)</f>
        <v>0</v>
      </c>
      <c r="AV142" s="456">
        <f>AU142-AR142</f>
        <v>-12</v>
      </c>
      <c r="AW142" s="486">
        <f t="shared" si="775"/>
        <v>-12</v>
      </c>
      <c r="AX142" s="446">
        <f>AU142-AT142</f>
        <v>0</v>
      </c>
      <c r="AY142" s="137"/>
      <c r="AZ142" s="138"/>
      <c r="BA142" s="138"/>
      <c r="BF142" s="337"/>
      <c r="BG142" s="404"/>
      <c r="BH142" s="407"/>
      <c r="BI142" s="406">
        <f>BH142-BG142</f>
        <v>0</v>
      </c>
      <c r="BJ142" s="337"/>
      <c r="BK142" s="404"/>
      <c r="BL142" s="407"/>
      <c r="BM142" s="406">
        <f>BL142-BK142</f>
        <v>0</v>
      </c>
      <c r="BN142" s="337"/>
      <c r="BO142" s="404"/>
      <c r="BP142" s="407"/>
      <c r="BQ142" s="406">
        <f>BP142-BO142</f>
        <v>0</v>
      </c>
      <c r="BR142" s="411">
        <f>BF142+BJ142+BN142</f>
        <v>0</v>
      </c>
      <c r="BS142" s="410"/>
      <c r="BT142" s="399">
        <f>BH142+BL142+BP142</f>
        <v>0</v>
      </c>
      <c r="BU142" s="346">
        <f>BT142-BR142</f>
        <v>0</v>
      </c>
      <c r="BV142" s="454">
        <f>BT142-BS142</f>
        <v>0</v>
      </c>
      <c r="BW142" s="337"/>
      <c r="BX142" s="404"/>
      <c r="BY142" s="407"/>
      <c r="BZ142" s="406">
        <f>BY142-BX142</f>
        <v>0</v>
      </c>
      <c r="CA142" s="337"/>
      <c r="CB142" s="404"/>
      <c r="CC142" s="407"/>
      <c r="CD142" s="406">
        <f>CC142-CB142</f>
        <v>0</v>
      </c>
      <c r="CE142" s="337"/>
      <c r="CF142" s="404"/>
      <c r="CG142" s="407"/>
      <c r="CH142" s="406">
        <f>CG142-CF142</f>
        <v>0</v>
      </c>
      <c r="CI142" s="411">
        <f>BW142+CA142+CE142</f>
        <v>0</v>
      </c>
      <c r="CJ142" s="410">
        <f t="shared" si="935"/>
        <v>0</v>
      </c>
      <c r="CK142" s="399">
        <f t="shared" si="935"/>
        <v>0</v>
      </c>
      <c r="CL142" s="339">
        <f>CK142-CI142</f>
        <v>0</v>
      </c>
      <c r="CM142" s="454">
        <f>CK142-CJ142</f>
        <v>0</v>
      </c>
      <c r="CN142" s="411">
        <f>SUM(BR142,CI142)</f>
        <v>0</v>
      </c>
      <c r="CO142" s="402">
        <f>BS142+CJ142</f>
        <v>0</v>
      </c>
      <c r="CP142" s="403">
        <f>SUM(BT142,CK142)</f>
        <v>0</v>
      </c>
      <c r="CQ142" s="456">
        <f>CP142-CN142</f>
        <v>0</v>
      </c>
      <c r="CR142" s="446">
        <f>CP142-CO142</f>
        <v>0</v>
      </c>
      <c r="CS142" s="137">
        <f t="shared" si="826"/>
        <v>0</v>
      </c>
      <c r="CT142" s="138"/>
      <c r="CX142" s="337"/>
      <c r="CY142" s="404"/>
      <c r="CZ142" s="771"/>
      <c r="DA142" s="406">
        <f>CZ142-CY142</f>
        <v>0</v>
      </c>
      <c r="DB142" s="337"/>
      <c r="DC142" s="404"/>
      <c r="DD142" s="407"/>
      <c r="DE142" s="406">
        <f>DD142-DC142</f>
        <v>0</v>
      </c>
      <c r="DF142" s="337"/>
      <c r="DG142" s="404"/>
      <c r="DH142" s="407"/>
      <c r="DI142" s="406">
        <f>DH142-DG142</f>
        <v>0</v>
      </c>
      <c r="DJ142" s="411">
        <f>CX142+DB142+DF142</f>
        <v>0</v>
      </c>
      <c r="DK142" s="410"/>
      <c r="DL142" s="399">
        <f>CZ142+DD142+DH142</f>
        <v>0</v>
      </c>
      <c r="DM142" s="346">
        <f>DL142-DJ142</f>
        <v>0</v>
      </c>
      <c r="DN142" s="454">
        <f>DL142-DK142</f>
        <v>0</v>
      </c>
      <c r="DO142" s="337"/>
      <c r="DP142" s="404"/>
      <c r="DQ142" s="407"/>
      <c r="DR142" s="406">
        <f>DQ142-DP142</f>
        <v>0</v>
      </c>
      <c r="DS142" s="337"/>
      <c r="DT142" s="404"/>
      <c r="DU142" s="407"/>
      <c r="DV142" s="406">
        <f>DU142-DT142</f>
        <v>0</v>
      </c>
      <c r="DW142" s="337"/>
      <c r="DX142" s="404"/>
      <c r="DY142" s="407"/>
      <c r="DZ142" s="406">
        <f>DY142-DX142</f>
        <v>0</v>
      </c>
      <c r="EA142" s="411">
        <f>DO142+DS142+DW142</f>
        <v>0</v>
      </c>
      <c r="EB142" s="410">
        <f t="shared" si="936"/>
        <v>0</v>
      </c>
      <c r="EC142" s="399">
        <f t="shared" si="937"/>
        <v>0</v>
      </c>
      <c r="ED142" s="339">
        <f>EC142-EA142</f>
        <v>0</v>
      </c>
      <c r="EE142" s="454">
        <f>EC142-EB142</f>
        <v>0</v>
      </c>
      <c r="EF142" s="411">
        <f>SUM(DJ142,EA142)</f>
        <v>0</v>
      </c>
      <c r="EG142" s="402">
        <f>DK142+EB142</f>
        <v>0</v>
      </c>
      <c r="EH142" s="403">
        <f>SUM(DL142,EC142)</f>
        <v>0</v>
      </c>
      <c r="EI142" s="456">
        <f>EH142-EF142</f>
        <v>0</v>
      </c>
      <c r="EJ142" s="446">
        <f>EH142-EG142</f>
        <v>0</v>
      </c>
      <c r="EK142" s="137">
        <f t="shared" si="938"/>
        <v>0</v>
      </c>
      <c r="EL142" s="138"/>
    </row>
    <row r="143" spans="1:145" s="261" customFormat="1" ht="20.100000000000001" hidden="1" customHeight="1">
      <c r="A143" s="184"/>
      <c r="B143" s="184"/>
      <c r="C143" s="165"/>
      <c r="D143" s="844" t="s">
        <v>71</v>
      </c>
      <c r="E143" s="837"/>
      <c r="F143" s="264">
        <v>483</v>
      </c>
      <c r="G143" s="415"/>
      <c r="H143" s="772"/>
      <c r="I143" s="419">
        <f>H143-G143</f>
        <v>0</v>
      </c>
      <c r="J143" s="264">
        <v>483</v>
      </c>
      <c r="K143" s="415"/>
      <c r="L143" s="772"/>
      <c r="M143" s="419">
        <f>L143-K143</f>
        <v>0</v>
      </c>
      <c r="N143" s="264">
        <v>483</v>
      </c>
      <c r="O143" s="415"/>
      <c r="P143" s="772"/>
      <c r="Q143" s="419">
        <f>P143-O143</f>
        <v>0</v>
      </c>
      <c r="R143" s="420">
        <f>F143+J143+N143</f>
        <v>1449</v>
      </c>
      <c r="S143" s="421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773"/>
        <v>-1449</v>
      </c>
      <c r="X143" s="55">
        <f>U143-T143</f>
        <v>0</v>
      </c>
      <c r="Y143" s="264">
        <v>1743</v>
      </c>
      <c r="Z143" s="772"/>
      <c r="AA143" s="772"/>
      <c r="AB143" s="419">
        <f>AA143-Z143</f>
        <v>0</v>
      </c>
      <c r="AC143" s="264">
        <v>1743</v>
      </c>
      <c r="AD143" s="415"/>
      <c r="AE143" s="772"/>
      <c r="AF143" s="419">
        <f>AE143-AD143</f>
        <v>0</v>
      </c>
      <c r="AG143" s="264">
        <v>1743</v>
      </c>
      <c r="AH143" s="415"/>
      <c r="AI143" s="416"/>
      <c r="AJ143" s="419">
        <f>AI143-AH143</f>
        <v>0</v>
      </c>
      <c r="AK143" s="130">
        <f>Y143+AC143+AG143</f>
        <v>5229</v>
      </c>
      <c r="AL143" s="421">
        <v>5229</v>
      </c>
      <c r="AM143" s="131">
        <f t="shared" si="934"/>
        <v>0</v>
      </c>
      <c r="AN143" s="133">
        <f t="shared" si="934"/>
        <v>0</v>
      </c>
      <c r="AO143" s="134">
        <f>AN143-AK143</f>
        <v>-5229</v>
      </c>
      <c r="AP143" s="128">
        <f t="shared" si="77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775"/>
        <v>-6678</v>
      </c>
      <c r="AX143" s="363">
        <f>AU143-AT143</f>
        <v>0</v>
      </c>
      <c r="AY143" s="137"/>
      <c r="AZ143" s="138"/>
      <c r="BA143" s="138"/>
      <c r="BF143" s="264"/>
      <c r="BG143" s="415"/>
      <c r="BH143" s="418"/>
      <c r="BI143" s="419">
        <f>BH143-BG143</f>
        <v>0</v>
      </c>
      <c r="BJ143" s="264"/>
      <c r="BK143" s="415"/>
      <c r="BL143" s="418"/>
      <c r="BM143" s="419">
        <f>BL143-BK143</f>
        <v>0</v>
      </c>
      <c r="BN143" s="264"/>
      <c r="BO143" s="415"/>
      <c r="BP143" s="418"/>
      <c r="BQ143" s="419">
        <f>BP143-BO143</f>
        <v>0</v>
      </c>
      <c r="BR143" s="130">
        <f>BF143+BJ143+BN143</f>
        <v>0</v>
      </c>
      <c r="BS143" s="131">
        <f>BG143+BK143+BO143</f>
        <v>0</v>
      </c>
      <c r="BT143" s="133">
        <f>BH143+BL143+BP143</f>
        <v>0</v>
      </c>
      <c r="BU143" s="129">
        <f>BT143-BR143</f>
        <v>0</v>
      </c>
      <c r="BV143" s="55">
        <f>BT143-BS143</f>
        <v>0</v>
      </c>
      <c r="BW143" s="264"/>
      <c r="BX143" s="415"/>
      <c r="BY143" s="418"/>
      <c r="BZ143" s="419">
        <f>BY143-BX143</f>
        <v>0</v>
      </c>
      <c r="CA143" s="264"/>
      <c r="CB143" s="415"/>
      <c r="CC143" s="418"/>
      <c r="CD143" s="419">
        <f>CC143-CB143</f>
        <v>0</v>
      </c>
      <c r="CE143" s="264"/>
      <c r="CF143" s="415"/>
      <c r="CG143" s="418"/>
      <c r="CH143" s="419">
        <f>CG143-CF143</f>
        <v>0</v>
      </c>
      <c r="CI143" s="130">
        <f>BW143+CA143+CE143</f>
        <v>0</v>
      </c>
      <c r="CJ143" s="131">
        <f t="shared" si="935"/>
        <v>0</v>
      </c>
      <c r="CK143" s="133">
        <f t="shared" si="935"/>
        <v>0</v>
      </c>
      <c r="CL143" s="134">
        <f>CK143-CI143</f>
        <v>0</v>
      </c>
      <c r="CM143" s="55">
        <f>CK143-CJ143</f>
        <v>0</v>
      </c>
      <c r="CN143" s="130">
        <f>SUM(BR143,CI143)</f>
        <v>0</v>
      </c>
      <c r="CO143" s="140">
        <f>BS143+CJ143</f>
        <v>0</v>
      </c>
      <c r="CP143" s="59">
        <f>SUM(BT143,CK143)</f>
        <v>0</v>
      </c>
      <c r="CQ143" s="60">
        <f>CP143-CN143</f>
        <v>0</v>
      </c>
      <c r="CR143" s="363">
        <f>CP143-CO143</f>
        <v>0</v>
      </c>
      <c r="CS143" s="137">
        <f t="shared" si="826"/>
        <v>0</v>
      </c>
      <c r="CT143" s="138"/>
      <c r="CX143" s="264"/>
      <c r="CY143" s="415"/>
      <c r="CZ143" s="772"/>
      <c r="DA143" s="419">
        <f>CZ143-CY143</f>
        <v>0</v>
      </c>
      <c r="DB143" s="264"/>
      <c r="DC143" s="415"/>
      <c r="DD143" s="418"/>
      <c r="DE143" s="419">
        <f>DD143-DC143</f>
        <v>0</v>
      </c>
      <c r="DF143" s="264"/>
      <c r="DG143" s="415"/>
      <c r="DH143" s="418"/>
      <c r="DI143" s="419">
        <f>DH143-DG143</f>
        <v>0</v>
      </c>
      <c r="DJ143" s="130">
        <f>CX143+DB143+DF143</f>
        <v>0</v>
      </c>
      <c r="DK143" s="131">
        <f>CY143+DC143+DG143</f>
        <v>0</v>
      </c>
      <c r="DL143" s="133">
        <f>CZ143+DD143+DH143</f>
        <v>0</v>
      </c>
      <c r="DM143" s="129">
        <f>DL143-DJ143</f>
        <v>0</v>
      </c>
      <c r="DN143" s="55">
        <f>DL143-DK143</f>
        <v>0</v>
      </c>
      <c r="DO143" s="264"/>
      <c r="DP143" s="415"/>
      <c r="DQ143" s="418"/>
      <c r="DR143" s="419">
        <f>DQ143-DP143</f>
        <v>0</v>
      </c>
      <c r="DS143" s="264"/>
      <c r="DT143" s="415"/>
      <c r="DU143" s="418"/>
      <c r="DV143" s="419">
        <f>DU143-DT143</f>
        <v>0</v>
      </c>
      <c r="DW143" s="264"/>
      <c r="DX143" s="415"/>
      <c r="DY143" s="418"/>
      <c r="DZ143" s="419">
        <f>DY143-DX143</f>
        <v>0</v>
      </c>
      <c r="EA143" s="130">
        <f>DO143+DS143+DW143</f>
        <v>0</v>
      </c>
      <c r="EB143" s="131">
        <f t="shared" si="936"/>
        <v>0</v>
      </c>
      <c r="EC143" s="133">
        <f t="shared" si="937"/>
        <v>0</v>
      </c>
      <c r="ED143" s="134">
        <f>EC143-EA143</f>
        <v>0</v>
      </c>
      <c r="EE143" s="55">
        <f>EC143-EB143</f>
        <v>0</v>
      </c>
      <c r="EF143" s="130">
        <f>SUM(DJ143,EA143)</f>
        <v>0</v>
      </c>
      <c r="EG143" s="140">
        <f>DK143+EB143</f>
        <v>0</v>
      </c>
      <c r="EH143" s="59">
        <f>SUM(DL143,EC143)</f>
        <v>0</v>
      </c>
      <c r="EI143" s="60">
        <f>EH143-EF143</f>
        <v>0</v>
      </c>
      <c r="EJ143" s="363">
        <f>EH143-EG143</f>
        <v>0</v>
      </c>
      <c r="EK143" s="137">
        <f t="shared" si="938"/>
        <v>0</v>
      </c>
      <c r="EL143" s="138"/>
    </row>
    <row r="144" spans="1:145" s="261" customFormat="1" ht="20.100000000000001" hidden="1" customHeight="1">
      <c r="A144" s="184"/>
      <c r="B144" s="184"/>
      <c r="C144" s="165"/>
      <c r="D144" s="66"/>
      <c r="E144" s="538"/>
      <c r="F144" s="332"/>
      <c r="G144" s="404"/>
      <c r="H144" s="771"/>
      <c r="I144" s="406"/>
      <c r="J144" s="332"/>
      <c r="K144" s="404"/>
      <c r="L144" s="771"/>
      <c r="M144" s="406"/>
      <c r="N144" s="332"/>
      <c r="O144" s="404"/>
      <c r="P144" s="771"/>
      <c r="Q144" s="406"/>
      <c r="R144" s="408"/>
      <c r="S144" s="409"/>
      <c r="T144" s="397"/>
      <c r="U144" s="398"/>
      <c r="V144" s="439"/>
      <c r="W144" s="440">
        <f t="shared" si="773"/>
        <v>0</v>
      </c>
      <c r="X144" s="441"/>
      <c r="Y144" s="332"/>
      <c r="Z144" s="771"/>
      <c r="AA144" s="771"/>
      <c r="AB144" s="406"/>
      <c r="AC144" s="337"/>
      <c r="AD144" s="404"/>
      <c r="AE144" s="771"/>
      <c r="AF144" s="406"/>
      <c r="AG144" s="337"/>
      <c r="AH144" s="404"/>
      <c r="AI144" s="405"/>
      <c r="AJ144" s="406"/>
      <c r="AK144" s="400"/>
      <c r="AL144" s="409"/>
      <c r="AM144" s="401"/>
      <c r="AN144" s="398"/>
      <c r="AO144" s="442"/>
      <c r="AP144" s="440">
        <f t="shared" si="774"/>
        <v>0</v>
      </c>
      <c r="AQ144" s="441"/>
      <c r="AR144" s="400"/>
      <c r="AS144" s="412"/>
      <c r="AT144" s="443"/>
      <c r="AU144" s="467"/>
      <c r="AV144" s="460"/>
      <c r="AW144" s="440">
        <f t="shared" si="775"/>
        <v>0</v>
      </c>
      <c r="AX144" s="461"/>
      <c r="AY144" s="137"/>
      <c r="AZ144" s="138"/>
      <c r="BA144" s="138"/>
      <c r="BF144" s="337"/>
      <c r="BG144" s="404"/>
      <c r="BH144" s="407"/>
      <c r="BI144" s="406"/>
      <c r="BJ144" s="337"/>
      <c r="BK144" s="404"/>
      <c r="BL144" s="407"/>
      <c r="BM144" s="406"/>
      <c r="BN144" s="337"/>
      <c r="BO144" s="404"/>
      <c r="BP144" s="407"/>
      <c r="BQ144" s="406"/>
      <c r="BR144" s="411"/>
      <c r="BS144" s="530"/>
      <c r="BT144" s="398"/>
      <c r="BU144" s="439"/>
      <c r="BV144" s="441"/>
      <c r="BW144" s="337"/>
      <c r="BX144" s="404"/>
      <c r="BY144" s="407"/>
      <c r="BZ144" s="406"/>
      <c r="CA144" s="337"/>
      <c r="CB144" s="404"/>
      <c r="CC144" s="407"/>
      <c r="CD144" s="406"/>
      <c r="CE144" s="337"/>
      <c r="CF144" s="404"/>
      <c r="CG144" s="407"/>
      <c r="CH144" s="406"/>
      <c r="CI144" s="400"/>
      <c r="CJ144" s="401"/>
      <c r="CK144" s="398"/>
      <c r="CL144" s="442"/>
      <c r="CM144" s="441"/>
      <c r="CN144" s="400"/>
      <c r="CO144" s="443"/>
      <c r="CP144" s="467"/>
      <c r="CQ144" s="460"/>
      <c r="CR144" s="461"/>
      <c r="CS144" s="137">
        <f t="shared" si="826"/>
        <v>0</v>
      </c>
      <c r="CT144" s="138"/>
      <c r="CX144" s="337"/>
      <c r="CY144" s="404"/>
      <c r="CZ144" s="771"/>
      <c r="DA144" s="406"/>
      <c r="DB144" s="337"/>
      <c r="DC144" s="404"/>
      <c r="DD144" s="407"/>
      <c r="DE144" s="406"/>
      <c r="DF144" s="337"/>
      <c r="DG144" s="404"/>
      <c r="DH144" s="407"/>
      <c r="DI144" s="406"/>
      <c r="DJ144" s="411"/>
      <c r="DK144" s="530"/>
      <c r="DL144" s="398"/>
      <c r="DM144" s="439"/>
      <c r="DN144" s="441"/>
      <c r="DO144" s="337"/>
      <c r="DP144" s="404"/>
      <c r="DQ144" s="407"/>
      <c r="DR144" s="406"/>
      <c r="DS144" s="337"/>
      <c r="DT144" s="404"/>
      <c r="DU144" s="407"/>
      <c r="DV144" s="406"/>
      <c r="DW144" s="337"/>
      <c r="DX144" s="404"/>
      <c r="DY144" s="407"/>
      <c r="DZ144" s="406"/>
      <c r="EA144" s="400"/>
      <c r="EB144" s="401"/>
      <c r="EC144" s="398"/>
      <c r="ED144" s="442"/>
      <c r="EE144" s="441"/>
      <c r="EF144" s="400"/>
      <c r="EG144" s="443"/>
      <c r="EH144" s="467"/>
      <c r="EI144" s="460"/>
      <c r="EJ144" s="461"/>
      <c r="EK144" s="137">
        <f t="shared" si="938"/>
        <v>0</v>
      </c>
      <c r="EL144" s="138"/>
    </row>
    <row r="145" spans="1:145" s="261" customFormat="1" ht="20.100000000000001" hidden="1" customHeight="1">
      <c r="A145" s="184"/>
      <c r="B145" s="184"/>
      <c r="C145" s="165"/>
      <c r="D145" s="844" t="s">
        <v>72</v>
      </c>
      <c r="E145" s="837"/>
      <c r="F145" s="264">
        <v>2431</v>
      </c>
      <c r="G145" s="415"/>
      <c r="H145" s="772"/>
      <c r="I145" s="419">
        <f>H145-G145</f>
        <v>0</v>
      </c>
      <c r="J145" s="264">
        <v>2431</v>
      </c>
      <c r="K145" s="415"/>
      <c r="L145" s="772"/>
      <c r="M145" s="419">
        <f>L145-K145</f>
        <v>0</v>
      </c>
      <c r="N145" s="264">
        <v>2431</v>
      </c>
      <c r="O145" s="415"/>
      <c r="P145" s="772"/>
      <c r="Q145" s="419">
        <f>P145-O145</f>
        <v>0</v>
      </c>
      <c r="R145" s="420">
        <f>F145+J145+N145</f>
        <v>7293</v>
      </c>
      <c r="S145" s="421">
        <v>7293</v>
      </c>
      <c r="T145" s="541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773"/>
        <v>-7293</v>
      </c>
      <c r="X145" s="55">
        <f>U145-T145</f>
        <v>0</v>
      </c>
      <c r="Y145" s="264">
        <v>0</v>
      </c>
      <c r="Z145" s="772"/>
      <c r="AA145" s="772"/>
      <c r="AB145" s="419">
        <f>AA145-Z145</f>
        <v>0</v>
      </c>
      <c r="AC145" s="264">
        <v>0</v>
      </c>
      <c r="AD145" s="415"/>
      <c r="AE145" s="772"/>
      <c r="AF145" s="419">
        <f>AE145-AD145</f>
        <v>0</v>
      </c>
      <c r="AG145" s="264">
        <v>0</v>
      </c>
      <c r="AH145" s="415"/>
      <c r="AI145" s="416"/>
      <c r="AJ145" s="419">
        <f>AI145-AH145</f>
        <v>0</v>
      </c>
      <c r="AK145" s="130">
        <f>Y145+AC145+AG145</f>
        <v>0</v>
      </c>
      <c r="AL145" s="421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77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775"/>
        <v>-7293</v>
      </c>
      <c r="AX145" s="363">
        <f>AU145-AT145</f>
        <v>0</v>
      </c>
      <c r="AY145" s="137"/>
      <c r="AZ145" s="138"/>
      <c r="BA145" s="138"/>
      <c r="BF145" s="264"/>
      <c r="BG145" s="415"/>
      <c r="BH145" s="418"/>
      <c r="BI145" s="419">
        <f>BH145-BG145</f>
        <v>0</v>
      </c>
      <c r="BJ145" s="264"/>
      <c r="BK145" s="415"/>
      <c r="BL145" s="418"/>
      <c r="BM145" s="419">
        <f>BL145-BK145</f>
        <v>0</v>
      </c>
      <c r="BN145" s="264"/>
      <c r="BO145" s="415"/>
      <c r="BP145" s="418"/>
      <c r="BQ145" s="419">
        <f>BP145-BO145</f>
        <v>0</v>
      </c>
      <c r="BR145" s="420">
        <f>BF145+BJ145+BN145</f>
        <v>0</v>
      </c>
      <c r="BS145" s="132">
        <f>BG145+BK145+BO145</f>
        <v>0</v>
      </c>
      <c r="BT145" s="133">
        <f>BH145+BL145+BP145</f>
        <v>0</v>
      </c>
      <c r="BU145" s="129">
        <f>BT145-BR145</f>
        <v>0</v>
      </c>
      <c r="BV145" s="55">
        <f>BT145-BS145</f>
        <v>0</v>
      </c>
      <c r="BW145" s="264"/>
      <c r="BX145" s="415"/>
      <c r="BY145" s="418"/>
      <c r="BZ145" s="419">
        <f>BY145-BX145</f>
        <v>0</v>
      </c>
      <c r="CA145" s="264"/>
      <c r="CB145" s="415"/>
      <c r="CC145" s="418"/>
      <c r="CD145" s="419">
        <f>CC145-CB145</f>
        <v>0</v>
      </c>
      <c r="CE145" s="264"/>
      <c r="CF145" s="415"/>
      <c r="CG145" s="418"/>
      <c r="CH145" s="419">
        <f>CG145-CF145</f>
        <v>0</v>
      </c>
      <c r="CI145" s="130">
        <f t="shared" ref="CI145:CK146" si="939">BW145+CA145+CE145</f>
        <v>0</v>
      </c>
      <c r="CJ145" s="131">
        <f t="shared" si="939"/>
        <v>0</v>
      </c>
      <c r="CK145" s="133">
        <f t="shared" si="939"/>
        <v>0</v>
      </c>
      <c r="CL145" s="134">
        <f>CK145-CI145</f>
        <v>0</v>
      </c>
      <c r="CM145" s="55">
        <f>CK145-CJ145</f>
        <v>0</v>
      </c>
      <c r="CN145" s="130">
        <f>SUM(BR145,CI145)</f>
        <v>0</v>
      </c>
      <c r="CO145" s="140">
        <f>BS145+CJ145</f>
        <v>0</v>
      </c>
      <c r="CP145" s="59">
        <f>SUM(BT145,CK145)</f>
        <v>0</v>
      </c>
      <c r="CQ145" s="60">
        <f>CP145-CN145</f>
        <v>0</v>
      </c>
      <c r="CR145" s="363">
        <f>CP145-CO145</f>
        <v>0</v>
      </c>
      <c r="CS145" s="137">
        <f t="shared" si="826"/>
        <v>0</v>
      </c>
      <c r="CT145" s="138"/>
      <c r="CX145" s="264"/>
      <c r="CY145" s="415"/>
      <c r="CZ145" s="772"/>
      <c r="DA145" s="419">
        <f>CZ145-CY145</f>
        <v>0</v>
      </c>
      <c r="DB145" s="264"/>
      <c r="DC145" s="415"/>
      <c r="DD145" s="418"/>
      <c r="DE145" s="419">
        <f>DD145-DC145</f>
        <v>0</v>
      </c>
      <c r="DF145" s="264"/>
      <c r="DG145" s="415"/>
      <c r="DH145" s="418"/>
      <c r="DI145" s="419">
        <f>DH145-DG145</f>
        <v>0</v>
      </c>
      <c r="DJ145" s="420">
        <f>CX145+DB145+DF145</f>
        <v>0</v>
      </c>
      <c r="DK145" s="132">
        <f>CY145+DC145+DG145</f>
        <v>0</v>
      </c>
      <c r="DL145" s="133">
        <f>CZ145+DD145+DH145</f>
        <v>0</v>
      </c>
      <c r="DM145" s="129">
        <f>DL145-DJ145</f>
        <v>0</v>
      </c>
      <c r="DN145" s="55">
        <f>DL145-DK145</f>
        <v>0</v>
      </c>
      <c r="DO145" s="264"/>
      <c r="DP145" s="415"/>
      <c r="DQ145" s="418"/>
      <c r="DR145" s="419">
        <f>DQ145-DP145</f>
        <v>0</v>
      </c>
      <c r="DS145" s="264"/>
      <c r="DT145" s="415"/>
      <c r="DU145" s="418"/>
      <c r="DV145" s="419">
        <f>DU145-DT145</f>
        <v>0</v>
      </c>
      <c r="DW145" s="264"/>
      <c r="DX145" s="415"/>
      <c r="DY145" s="418"/>
      <c r="DZ145" s="419">
        <f>DY145-DX145</f>
        <v>0</v>
      </c>
      <c r="EA145" s="130">
        <f t="shared" ref="EA145:EA146" si="940">DO145+DS145+DW145</f>
        <v>0</v>
      </c>
      <c r="EB145" s="131">
        <f t="shared" ref="EB145:EB146" si="941">DP145+DT145+DX145</f>
        <v>0</v>
      </c>
      <c r="EC145" s="133">
        <f t="shared" ref="EC145:EC146" si="942">DQ145+DU145+DY145</f>
        <v>0</v>
      </c>
      <c r="ED145" s="134">
        <f>EC145-EA145</f>
        <v>0</v>
      </c>
      <c r="EE145" s="55">
        <f>EC145-EB145</f>
        <v>0</v>
      </c>
      <c r="EF145" s="130">
        <f>SUM(DJ145,EA145)</f>
        <v>0</v>
      </c>
      <c r="EG145" s="140">
        <f>DK145+EB145</f>
        <v>0</v>
      </c>
      <c r="EH145" s="59">
        <f>SUM(DL145,EC145)</f>
        <v>0</v>
      </c>
      <c r="EI145" s="60">
        <f>EH145-EF145</f>
        <v>0</v>
      </c>
      <c r="EJ145" s="363">
        <f>EH145-EG145</f>
        <v>0</v>
      </c>
      <c r="EK145" s="137">
        <f t="shared" si="938"/>
        <v>0</v>
      </c>
      <c r="EL145" s="138"/>
    </row>
    <row r="146" spans="1:145" s="352" customFormat="1" ht="20.100000000000001" hidden="1" customHeight="1">
      <c r="A146" s="330"/>
      <c r="B146" s="330"/>
      <c r="C146" s="331"/>
      <c r="D146" s="828" t="s">
        <v>43</v>
      </c>
      <c r="E146" s="465"/>
      <c r="F146" s="332">
        <f>F142+F144</f>
        <v>0</v>
      </c>
      <c r="G146" s="404">
        <f>G144+G142</f>
        <v>0</v>
      </c>
      <c r="H146" s="771">
        <f>H144+H142</f>
        <v>0</v>
      </c>
      <c r="I146" s="393">
        <f>H146-G146</f>
        <v>0</v>
      </c>
      <c r="J146" s="332">
        <f>J142+J144</f>
        <v>0</v>
      </c>
      <c r="K146" s="404">
        <f>K144+K142</f>
        <v>0</v>
      </c>
      <c r="L146" s="771">
        <f>L144+L142</f>
        <v>0</v>
      </c>
      <c r="M146" s="509">
        <f>L146-K146</f>
        <v>0</v>
      </c>
      <c r="N146" s="332">
        <f>N142+N144</f>
        <v>0</v>
      </c>
      <c r="O146" s="404">
        <f>O144+O142</f>
        <v>0</v>
      </c>
      <c r="P146" s="771">
        <f>P144+P142</f>
        <v>0</v>
      </c>
      <c r="Q146" s="509">
        <f>P146-O146</f>
        <v>0</v>
      </c>
      <c r="R146" s="337">
        <f>R142+R144</f>
        <v>0</v>
      </c>
      <c r="S146" s="338">
        <v>0</v>
      </c>
      <c r="T146" s="531">
        <f>H146+K146+O146</f>
        <v>0</v>
      </c>
      <c r="U146" s="346">
        <f>H146+L146+P146</f>
        <v>0</v>
      </c>
      <c r="V146" s="346">
        <f>U146-R146</f>
        <v>0</v>
      </c>
      <c r="W146" s="439">
        <f t="shared" si="773"/>
        <v>0</v>
      </c>
      <c r="X146" s="454">
        <f>U146-T146</f>
        <v>0</v>
      </c>
      <c r="Y146" s="332">
        <f>Y142+Y144</f>
        <v>4</v>
      </c>
      <c r="Z146" s="771">
        <f>Z144+Z142</f>
        <v>0</v>
      </c>
      <c r="AA146" s="771">
        <f>AA144+AA142</f>
        <v>0</v>
      </c>
      <c r="AB146" s="509">
        <f>AA146-Z146</f>
        <v>0</v>
      </c>
      <c r="AC146" s="337">
        <f>AC142+AC144</f>
        <v>4</v>
      </c>
      <c r="AD146" s="404">
        <f>AD144+AD142</f>
        <v>0</v>
      </c>
      <c r="AE146" s="771">
        <f>AE144+AE142</f>
        <v>0</v>
      </c>
      <c r="AF146" s="509">
        <f>AE146-AD146</f>
        <v>0</v>
      </c>
      <c r="AG146" s="337">
        <f>AG142+AG144</f>
        <v>4</v>
      </c>
      <c r="AH146" s="404">
        <f>AH144+AH142</f>
        <v>0</v>
      </c>
      <c r="AI146" s="405">
        <f>AI144+AI142</f>
        <v>0</v>
      </c>
      <c r="AJ146" s="509">
        <f>AI146-AH146</f>
        <v>0</v>
      </c>
      <c r="AK146" s="411">
        <f>Y146+AC146+AG146</f>
        <v>12</v>
      </c>
      <c r="AL146" s="338">
        <v>12</v>
      </c>
      <c r="AM146" s="442">
        <f>Z146+AD146+AH146</f>
        <v>0</v>
      </c>
      <c r="AN146" s="346">
        <f>AA146+AE146+AI146</f>
        <v>0</v>
      </c>
      <c r="AO146" s="339">
        <f>AN146-AK146</f>
        <v>-12</v>
      </c>
      <c r="AP146" s="486">
        <f t="shared" si="774"/>
        <v>-12</v>
      </c>
      <c r="AQ146" s="454">
        <f>AN146-AM146</f>
        <v>0</v>
      </c>
      <c r="AR146" s="400">
        <f>SUM(R146,AK146)</f>
        <v>12</v>
      </c>
      <c r="AS146" s="346">
        <f>AS144+AS142</f>
        <v>12</v>
      </c>
      <c r="AT146" s="402">
        <f>T146+AM146</f>
        <v>0</v>
      </c>
      <c r="AU146" s="444">
        <f>SUM(U146,AN146)</f>
        <v>0</v>
      </c>
      <c r="AV146" s="460">
        <f>AU146-AR146</f>
        <v>-12</v>
      </c>
      <c r="AW146" s="439">
        <f t="shared" si="775"/>
        <v>-12</v>
      </c>
      <c r="AX146" s="461">
        <f>AU146-AT146</f>
        <v>0</v>
      </c>
      <c r="AY146" s="350"/>
      <c r="AZ146" s="351"/>
      <c r="BA146" s="351"/>
      <c r="BF146" s="337">
        <f>BF142+BF144</f>
        <v>0</v>
      </c>
      <c r="BG146" s="404">
        <f>BG144+BG142</f>
        <v>0</v>
      </c>
      <c r="BH146" s="407">
        <f>BH144+BH142</f>
        <v>0</v>
      </c>
      <c r="BI146" s="393">
        <f>BH146-BG146</f>
        <v>0</v>
      </c>
      <c r="BJ146" s="337">
        <f>BJ142+BJ144</f>
        <v>0</v>
      </c>
      <c r="BK146" s="404">
        <f>BK144+BK142</f>
        <v>0</v>
      </c>
      <c r="BL146" s="407">
        <f>BL144+BL142</f>
        <v>0</v>
      </c>
      <c r="BM146" s="509">
        <f>BL146-BK146</f>
        <v>0</v>
      </c>
      <c r="BN146" s="337">
        <f>BN142+BN144</f>
        <v>0</v>
      </c>
      <c r="BO146" s="404">
        <f>BO144+BO142</f>
        <v>0</v>
      </c>
      <c r="BP146" s="407">
        <f>BP144+BP142</f>
        <v>0</v>
      </c>
      <c r="BQ146" s="509">
        <f>BP146-BO146</f>
        <v>0</v>
      </c>
      <c r="BR146" s="337">
        <f>BR142+BR144</f>
        <v>0</v>
      </c>
      <c r="BS146" s="439">
        <f>BG146+BK146+BO146</f>
        <v>0</v>
      </c>
      <c r="BT146" s="346">
        <f>BH146+BL146+BP146</f>
        <v>0</v>
      </c>
      <c r="BU146" s="346">
        <f>BT146-BR146</f>
        <v>0</v>
      </c>
      <c r="BV146" s="454">
        <f>BT146-BS146</f>
        <v>0</v>
      </c>
      <c r="BW146" s="337">
        <f>BW142+BW144</f>
        <v>0</v>
      </c>
      <c r="BX146" s="404">
        <f>BX144+BX142</f>
        <v>0</v>
      </c>
      <c r="BY146" s="407">
        <f>BY144+BY142</f>
        <v>0</v>
      </c>
      <c r="BZ146" s="509">
        <f>BY146-BX146</f>
        <v>0</v>
      </c>
      <c r="CA146" s="337">
        <f>CA142+CA144</f>
        <v>0</v>
      </c>
      <c r="CB146" s="404">
        <f>CB144+CB142</f>
        <v>0</v>
      </c>
      <c r="CC146" s="407">
        <f>CC144+CC142</f>
        <v>0</v>
      </c>
      <c r="CD146" s="509">
        <f>CC146-CB146</f>
        <v>0</v>
      </c>
      <c r="CE146" s="337">
        <f>CE142+CE144</f>
        <v>0</v>
      </c>
      <c r="CF146" s="404">
        <f>CF144+CF142</f>
        <v>0</v>
      </c>
      <c r="CG146" s="407">
        <f>CG144+CG142</f>
        <v>0</v>
      </c>
      <c r="CH146" s="509">
        <f>CG146-CF146</f>
        <v>0</v>
      </c>
      <c r="CI146" s="411">
        <f t="shared" si="939"/>
        <v>0</v>
      </c>
      <c r="CJ146" s="442">
        <f t="shared" si="939"/>
        <v>0</v>
      </c>
      <c r="CK146" s="346">
        <f t="shared" si="939"/>
        <v>0</v>
      </c>
      <c r="CL146" s="339">
        <f>CK146-CI146</f>
        <v>0</v>
      </c>
      <c r="CM146" s="454">
        <f>CK146-CJ146</f>
        <v>0</v>
      </c>
      <c r="CN146" s="400">
        <f>SUM(BR146,CI146)</f>
        <v>0</v>
      </c>
      <c r="CO146" s="402">
        <f>BS146+CJ146</f>
        <v>0</v>
      </c>
      <c r="CP146" s="444">
        <f>SUM(BT146,CK146)</f>
        <v>0</v>
      </c>
      <c r="CQ146" s="460">
        <f>CP146-CN146</f>
        <v>0</v>
      </c>
      <c r="CR146" s="461">
        <f>CP146-CO146</f>
        <v>0</v>
      </c>
      <c r="CS146" s="137">
        <f t="shared" si="826"/>
        <v>0</v>
      </c>
      <c r="CT146" s="351"/>
      <c r="CX146" s="337">
        <f>CX142+CX144</f>
        <v>0</v>
      </c>
      <c r="CY146" s="404">
        <f>CY144+CY142</f>
        <v>0</v>
      </c>
      <c r="CZ146" s="771">
        <f>CZ144+CZ142</f>
        <v>0</v>
      </c>
      <c r="DA146" s="393">
        <f>CZ146-CY146</f>
        <v>0</v>
      </c>
      <c r="DB146" s="337">
        <f>DB142+DB144</f>
        <v>0</v>
      </c>
      <c r="DC146" s="404">
        <f>DC144+DC142</f>
        <v>0</v>
      </c>
      <c r="DD146" s="407">
        <f>DD144+DD142</f>
        <v>0</v>
      </c>
      <c r="DE146" s="509">
        <f>DD146-DC146</f>
        <v>0</v>
      </c>
      <c r="DF146" s="337">
        <f>DF142+DF144</f>
        <v>0</v>
      </c>
      <c r="DG146" s="404">
        <f>DG144+DG142</f>
        <v>0</v>
      </c>
      <c r="DH146" s="407">
        <f>DH144+DH142</f>
        <v>0</v>
      </c>
      <c r="DI146" s="509">
        <f>DH146-DG146</f>
        <v>0</v>
      </c>
      <c r="DJ146" s="337">
        <f>DJ142+DJ144</f>
        <v>0</v>
      </c>
      <c r="DK146" s="439">
        <f>CY146+DC146+DG146</f>
        <v>0</v>
      </c>
      <c r="DL146" s="346">
        <f>CZ146+DD146+DH146</f>
        <v>0</v>
      </c>
      <c r="DM146" s="346">
        <f>DL146-DJ146</f>
        <v>0</v>
      </c>
      <c r="DN146" s="454">
        <f>DL146-DK146</f>
        <v>0</v>
      </c>
      <c r="DO146" s="337">
        <f>DO142+DO144</f>
        <v>0</v>
      </c>
      <c r="DP146" s="404">
        <f>DP144+DP142</f>
        <v>0</v>
      </c>
      <c r="DQ146" s="407">
        <f>DQ144+DQ142</f>
        <v>0</v>
      </c>
      <c r="DR146" s="509">
        <f>DQ146-DP146</f>
        <v>0</v>
      </c>
      <c r="DS146" s="337">
        <f>DS142+DS144</f>
        <v>0</v>
      </c>
      <c r="DT146" s="404">
        <f>DT144+DT142</f>
        <v>0</v>
      </c>
      <c r="DU146" s="407">
        <f>DU144+DU142</f>
        <v>0</v>
      </c>
      <c r="DV146" s="509">
        <f>DU146-DT146</f>
        <v>0</v>
      </c>
      <c r="DW146" s="337">
        <f>DW142+DW144</f>
        <v>0</v>
      </c>
      <c r="DX146" s="404">
        <f>DX144+DX142</f>
        <v>0</v>
      </c>
      <c r="DY146" s="407">
        <f>DY144+DY142</f>
        <v>0</v>
      </c>
      <c r="DZ146" s="509">
        <f>DY146-DX146</f>
        <v>0</v>
      </c>
      <c r="EA146" s="411">
        <f t="shared" si="940"/>
        <v>0</v>
      </c>
      <c r="EB146" s="442">
        <f t="shared" si="941"/>
        <v>0</v>
      </c>
      <c r="EC146" s="346">
        <f t="shared" si="942"/>
        <v>0</v>
      </c>
      <c r="ED146" s="339">
        <f>EC146-EA146</f>
        <v>0</v>
      </c>
      <c r="EE146" s="454">
        <f>EC146-EB146</f>
        <v>0</v>
      </c>
      <c r="EF146" s="400">
        <f>SUM(DJ146,EA146)</f>
        <v>0</v>
      </c>
      <c r="EG146" s="402">
        <f>DK146+EB146</f>
        <v>0</v>
      </c>
      <c r="EH146" s="444">
        <f>SUM(DL146,EC146)</f>
        <v>0</v>
      </c>
      <c r="EI146" s="460">
        <f>EH146-EF146</f>
        <v>0</v>
      </c>
      <c r="EJ146" s="461">
        <f>EH146-EG146</f>
        <v>0</v>
      </c>
      <c r="EK146" s="137">
        <f t="shared" si="938"/>
        <v>0</v>
      </c>
      <c r="EL146" s="351"/>
    </row>
    <row r="147" spans="1:145" ht="20.100000000000001" customHeight="1">
      <c r="A147" s="125"/>
      <c r="B147" s="125" t="s">
        <v>5</v>
      </c>
      <c r="C147" s="190"/>
      <c r="D147" s="190"/>
      <c r="E147" s="196"/>
      <c r="F147" s="337"/>
      <c r="G147" s="376"/>
      <c r="H147" s="768"/>
      <c r="I147" s="378">
        <f>H148/G148</f>
        <v>1</v>
      </c>
      <c r="J147" s="337"/>
      <c r="K147" s="376"/>
      <c r="L147" s="768"/>
      <c r="M147" s="378">
        <f>L148/K148</f>
        <v>1</v>
      </c>
      <c r="N147" s="337"/>
      <c r="O147" s="376"/>
      <c r="P147" s="768"/>
      <c r="Q147" s="378">
        <f>P148/O148</f>
        <v>1</v>
      </c>
      <c r="R147" s="375"/>
      <c r="S147" s="491"/>
      <c r="T147" s="542"/>
      <c r="U147" s="156"/>
      <c r="V147" s="340">
        <f>U148/R148</f>
        <v>0.48543285289407451</v>
      </c>
      <c r="W147" s="161">
        <f>U148/S148</f>
        <v>0.48543285289407451</v>
      </c>
      <c r="X147" s="80">
        <f>U148/T148</f>
        <v>1</v>
      </c>
      <c r="Y147" s="337"/>
      <c r="Z147" s="768"/>
      <c r="AA147" s="768"/>
      <c r="AB147" s="378">
        <f>AA148/Z148</f>
        <v>1</v>
      </c>
      <c r="AC147" s="375"/>
      <c r="AD147" s="376"/>
      <c r="AE147" s="768"/>
      <c r="AF147" s="471">
        <f>AE148/AD148</f>
        <v>1</v>
      </c>
      <c r="AG147" s="375"/>
      <c r="AH147" s="376"/>
      <c r="AI147" s="377"/>
      <c r="AJ147" s="471">
        <f>AI148/AH148</f>
        <v>0</v>
      </c>
      <c r="AK147" s="287"/>
      <c r="AL147" s="491"/>
      <c r="AM147" s="382"/>
      <c r="AN147" s="156"/>
      <c r="AO147" s="344">
        <f>AN148/AK148</f>
        <v>2.3003595333715814</v>
      </c>
      <c r="AP147" s="341">
        <f>AN148/AL148</f>
        <v>2.3003595333715814</v>
      </c>
      <c r="AQ147" s="256">
        <f>AN148/AM148</f>
        <v>0.6994832633379815</v>
      </c>
      <c r="AR147" s="204"/>
      <c r="AS147" s="239"/>
      <c r="AT147" s="209"/>
      <c r="AU147" s="162"/>
      <c r="AV147" s="344">
        <f>AU148/AR148</f>
        <v>1.1647150526089758</v>
      </c>
      <c r="AW147" s="161">
        <f>AU148/AS148</f>
        <v>1.1647150526089758</v>
      </c>
      <c r="AX147" s="385">
        <f>AU148/AT148</f>
        <v>0.75896493447724944</v>
      </c>
      <c r="AY147" s="137"/>
      <c r="AZ147" s="138"/>
      <c r="BA147" s="5"/>
      <c r="BF147" s="375"/>
      <c r="BG147" s="376"/>
      <c r="BH147" s="379"/>
      <c r="BI147" s="378">
        <f>BH148/BG148</f>
        <v>0</v>
      </c>
      <c r="BJ147" s="375"/>
      <c r="BK147" s="376"/>
      <c r="BL147" s="379"/>
      <c r="BM147" s="378" t="e">
        <f>BL148/BK148</f>
        <v>#DIV/0!</v>
      </c>
      <c r="BN147" s="375"/>
      <c r="BO147" s="376"/>
      <c r="BP147" s="379"/>
      <c r="BQ147" s="471">
        <f>BP148/BO148</f>
        <v>0</v>
      </c>
      <c r="BR147" s="375"/>
      <c r="BS147" s="384"/>
      <c r="BT147" s="156"/>
      <c r="BU147" s="340">
        <f>BT148/BR148</f>
        <v>0</v>
      </c>
      <c r="BV147" s="80">
        <f>BT148/BS148</f>
        <v>0</v>
      </c>
      <c r="BW147" s="375"/>
      <c r="BX147" s="376"/>
      <c r="BY147" s="379"/>
      <c r="BZ147" s="471" t="e">
        <f>BY148/BX148</f>
        <v>#DIV/0!</v>
      </c>
      <c r="CA147" s="375"/>
      <c r="CB147" s="376"/>
      <c r="CC147" s="379"/>
      <c r="CD147" s="471" t="e">
        <f>CC148/CB148</f>
        <v>#DIV/0!</v>
      </c>
      <c r="CE147" s="375"/>
      <c r="CF147" s="376"/>
      <c r="CG147" s="379"/>
      <c r="CH147" s="471" t="e">
        <f>CG148/CF148</f>
        <v>#DIV/0!</v>
      </c>
      <c r="CI147" s="287"/>
      <c r="CJ147" s="382"/>
      <c r="CK147" s="156"/>
      <c r="CL147" s="344">
        <f>CK148/CI148</f>
        <v>0</v>
      </c>
      <c r="CM147" s="256" t="e">
        <f>CK148/CJ148</f>
        <v>#DIV/0!</v>
      </c>
      <c r="CN147" s="204"/>
      <c r="CO147" s="209"/>
      <c r="CP147" s="162"/>
      <c r="CQ147" s="344">
        <f>CP148/CN148</f>
        <v>0</v>
      </c>
      <c r="CR147" s="385">
        <f>CP148/CO148</f>
        <v>0</v>
      </c>
      <c r="CS147" s="137"/>
      <c r="CT147" s="5"/>
      <c r="CX147" s="375"/>
      <c r="CY147" s="376"/>
      <c r="CZ147" s="768"/>
      <c r="DA147" s="378">
        <f>CZ148/CY148</f>
        <v>0</v>
      </c>
      <c r="DB147" s="375"/>
      <c r="DC147" s="376"/>
      <c r="DD147" s="379"/>
      <c r="DE147" s="378" t="e">
        <f>DD148/DC148</f>
        <v>#DIV/0!</v>
      </c>
      <c r="DF147" s="375"/>
      <c r="DG147" s="376"/>
      <c r="DH147" s="379"/>
      <c r="DI147" s="471">
        <f>DH148/DG148</f>
        <v>1</v>
      </c>
      <c r="DJ147" s="375"/>
      <c r="DK147" s="384"/>
      <c r="DL147" s="156"/>
      <c r="DM147" s="340">
        <f>DL148/DJ148</f>
        <v>0.2817086643169025</v>
      </c>
      <c r="DN147" s="80">
        <f>DL148/DK148</f>
        <v>0.50889497092028746</v>
      </c>
      <c r="DO147" s="375"/>
      <c r="DP147" s="376"/>
      <c r="DQ147" s="379"/>
      <c r="DR147" s="471" t="e">
        <f>DQ148/DP148</f>
        <v>#DIV/0!</v>
      </c>
      <c r="DS147" s="375"/>
      <c r="DT147" s="376"/>
      <c r="DU147" s="379"/>
      <c r="DV147" s="471" t="e">
        <f>DU148/DT148</f>
        <v>#DIV/0!</v>
      </c>
      <c r="DW147" s="375"/>
      <c r="DX147" s="376"/>
      <c r="DY147" s="379"/>
      <c r="DZ147" s="471" t="e">
        <f>DY148/DX148</f>
        <v>#DIV/0!</v>
      </c>
      <c r="EA147" s="287"/>
      <c r="EB147" s="382"/>
      <c r="EC147" s="156"/>
      <c r="ED147" s="344">
        <f>EC148/EA148</f>
        <v>0</v>
      </c>
      <c r="EE147" s="256" t="e">
        <f>EC148/EB148</f>
        <v>#DIV/0!</v>
      </c>
      <c r="EF147" s="204"/>
      <c r="EG147" s="209"/>
      <c r="EH147" s="162"/>
      <c r="EI147" s="344">
        <f>EH148/EF148</f>
        <v>0.22753346080305928</v>
      </c>
      <c r="EJ147" s="385">
        <f>EH148/EG148</f>
        <v>0.50889497092028746</v>
      </c>
      <c r="EK147" s="137"/>
      <c r="EL147" s="5"/>
    </row>
    <row r="148" spans="1:145" s="97" customFormat="1" ht="20.100000000000001" customHeight="1">
      <c r="A148" s="184"/>
      <c r="B148" s="354" t="s">
        <v>22</v>
      </c>
      <c r="C148" s="355"/>
      <c r="D148" s="355"/>
      <c r="E148" s="185"/>
      <c r="F148" s="356">
        <f>F143+F145</f>
        <v>2914</v>
      </c>
      <c r="G148" s="449">
        <v>1679.74</v>
      </c>
      <c r="H148" s="766">
        <v>1679.74</v>
      </c>
      <c r="I148" s="359">
        <f>H148-G148</f>
        <v>0</v>
      </c>
      <c r="J148" s="356">
        <f>J143+J145</f>
        <v>2914</v>
      </c>
      <c r="K148" s="449">
        <v>1881.5139999999999</v>
      </c>
      <c r="L148" s="766">
        <v>1881.5139999999999</v>
      </c>
      <c r="M148" s="359">
        <f>L148-K148</f>
        <v>0</v>
      </c>
      <c r="N148" s="356">
        <f>N143+N145</f>
        <v>2914</v>
      </c>
      <c r="O148" s="449">
        <v>682.4</v>
      </c>
      <c r="P148" s="766">
        <v>682.4</v>
      </c>
      <c r="Q148" s="359">
        <f>P148-O148</f>
        <v>0</v>
      </c>
      <c r="R148" s="356">
        <f>R143+R145</f>
        <v>8742</v>
      </c>
      <c r="S148" s="543">
        <v>8742</v>
      </c>
      <c r="T148" s="544">
        <f>H148+K148+O148</f>
        <v>4243.6539999999995</v>
      </c>
      <c r="U148" s="110">
        <f>H148+L148+P148</f>
        <v>4243.6539999999995</v>
      </c>
      <c r="V148" s="110">
        <f>U148-R148</f>
        <v>-4498.3460000000005</v>
      </c>
      <c r="W148" s="108">
        <f t="shared" si="773"/>
        <v>-4498.3460000000005</v>
      </c>
      <c r="X148" s="117">
        <f>U148-T148</f>
        <v>0</v>
      </c>
      <c r="Y148" s="356">
        <f>Y143+Y145</f>
        <v>1743</v>
      </c>
      <c r="Z148" s="766">
        <v>6488.08</v>
      </c>
      <c r="AA148" s="766">
        <v>6488.08</v>
      </c>
      <c r="AB148" s="359">
        <f>AA148-Z148</f>
        <v>0</v>
      </c>
      <c r="AC148" s="356">
        <f>AC143+AC145</f>
        <v>1743</v>
      </c>
      <c r="AD148" s="449">
        <v>5540.5</v>
      </c>
      <c r="AE148" s="766">
        <v>5540.5</v>
      </c>
      <c r="AF148" s="359">
        <f>AE148-AD148</f>
        <v>0</v>
      </c>
      <c r="AG148" s="356">
        <f>AG143+AG145</f>
        <v>1743</v>
      </c>
      <c r="AH148" s="449">
        <v>5167.8</v>
      </c>
      <c r="AI148" s="358">
        <v>0</v>
      </c>
      <c r="AJ148" s="359">
        <f>AI148-AH148</f>
        <v>-5167.8</v>
      </c>
      <c r="AK148" s="111">
        <f>Y148+AC148+AG148</f>
        <v>5229</v>
      </c>
      <c r="AL148" s="543">
        <v>5229</v>
      </c>
      <c r="AM148" s="108">
        <f>Z148+AD148+AH148</f>
        <v>17196.38</v>
      </c>
      <c r="AN148" s="110">
        <f>AA148+AE148+AI148</f>
        <v>12028.58</v>
      </c>
      <c r="AO148" s="186">
        <f>AN148-AK148</f>
        <v>6799.58</v>
      </c>
      <c r="AP148" s="108">
        <f t="shared" si="774"/>
        <v>6799.58</v>
      </c>
      <c r="AQ148" s="55">
        <f>AN148-AM148</f>
        <v>-5167.8000000000011</v>
      </c>
      <c r="AR148" s="130">
        <f>SUM(R148,AK148)</f>
        <v>13971</v>
      </c>
      <c r="AS148" s="110">
        <f>AS143+AS145</f>
        <v>13971</v>
      </c>
      <c r="AT148" s="512">
        <f>T148+AM148</f>
        <v>21440.034</v>
      </c>
      <c r="AU148" s="187">
        <f>SUM(U148,AN148)</f>
        <v>16272.234</v>
      </c>
      <c r="AV148" s="186">
        <f>AU148-AR148</f>
        <v>2301.2340000000004</v>
      </c>
      <c r="AW148" s="108">
        <f t="shared" si="775"/>
        <v>2301.2340000000004</v>
      </c>
      <c r="AX148" s="363">
        <f>AU148-AT148</f>
        <v>-5167.7999999999993</v>
      </c>
      <c r="AY148" s="137">
        <f>AR148/6</f>
        <v>2328.5</v>
      </c>
      <c r="AZ148" s="97">
        <f>AS148/6</f>
        <v>2328.5</v>
      </c>
      <c r="BA148" s="138">
        <f>AU148/6</f>
        <v>2712.0390000000002</v>
      </c>
      <c r="BB148" s="364">
        <f>BA148/AY148</f>
        <v>1.1647150526089758</v>
      </c>
      <c r="BC148" s="6">
        <f>BA148-AY148</f>
        <v>383.53900000000021</v>
      </c>
      <c r="BD148" s="98">
        <f>BA148-AZ148</f>
        <v>383.53900000000021</v>
      </c>
      <c r="BE148" s="6">
        <f>AX148/6</f>
        <v>-861.29999999999984</v>
      </c>
      <c r="BF148" s="356">
        <v>0</v>
      </c>
      <c r="BG148" s="449">
        <v>5167.8</v>
      </c>
      <c r="BH148" s="360"/>
      <c r="BI148" s="359">
        <f>BH148-BG148</f>
        <v>-5167.8</v>
      </c>
      <c r="BJ148" s="356">
        <f>BJ143+BJ145</f>
        <v>0</v>
      </c>
      <c r="BK148" s="449">
        <v>0</v>
      </c>
      <c r="BL148" s="360"/>
      <c r="BM148" s="359">
        <f>BL148-BK148</f>
        <v>0</v>
      </c>
      <c r="BN148" s="356">
        <v>19009</v>
      </c>
      <c r="BO148" s="449">
        <v>5355</v>
      </c>
      <c r="BP148" s="360"/>
      <c r="BQ148" s="359">
        <f>BP148-BO148</f>
        <v>-5355</v>
      </c>
      <c r="BR148" s="356">
        <f>BF148+BJ148+BN148</f>
        <v>19009</v>
      </c>
      <c r="BS148" s="110">
        <f>BG148+BK148+BO148</f>
        <v>10522.8</v>
      </c>
      <c r="BT148" s="110">
        <f>BH148+BL148+BP148</f>
        <v>0</v>
      </c>
      <c r="BU148" s="110">
        <f>BT148-BR148</f>
        <v>-19009</v>
      </c>
      <c r="BV148" s="117">
        <f>BT148-BS148</f>
        <v>-10522.8</v>
      </c>
      <c r="BW148" s="356">
        <f>BW143+BW145</f>
        <v>0</v>
      </c>
      <c r="BX148" s="449">
        <f>BX143+BX145</f>
        <v>0</v>
      </c>
      <c r="BY148" s="360"/>
      <c r="BZ148" s="359">
        <f>BY148-BX148</f>
        <v>0</v>
      </c>
      <c r="CA148" s="356">
        <v>4526</v>
      </c>
      <c r="CB148" s="449">
        <f>CB143+CB145</f>
        <v>0</v>
      </c>
      <c r="CC148" s="360"/>
      <c r="CD148" s="359">
        <f>CC148-CB148</f>
        <v>0</v>
      </c>
      <c r="CE148" s="356">
        <f>CE143+CE145</f>
        <v>0</v>
      </c>
      <c r="CF148" s="449">
        <f>CF143+CF145</f>
        <v>0</v>
      </c>
      <c r="CG148" s="360"/>
      <c r="CH148" s="359">
        <f>CG148-CF148</f>
        <v>0</v>
      </c>
      <c r="CI148" s="111">
        <f>BW148+CA148+CE148</f>
        <v>4526</v>
      </c>
      <c r="CJ148" s="108">
        <f>BX148+CB148+CF148</f>
        <v>0</v>
      </c>
      <c r="CK148" s="110">
        <f>BY148+CC148+CG148</f>
        <v>0</v>
      </c>
      <c r="CL148" s="186">
        <f>CK148-CI148</f>
        <v>-4526</v>
      </c>
      <c r="CM148" s="55">
        <f>CK148-CJ148</f>
        <v>0</v>
      </c>
      <c r="CN148" s="130">
        <f>SUM(BR148,CI148)</f>
        <v>23535</v>
      </c>
      <c r="CO148" s="512">
        <f>BS148+CJ148</f>
        <v>10522.8</v>
      </c>
      <c r="CP148" s="187">
        <f>SUM(BT148,CK148)</f>
        <v>0</v>
      </c>
      <c r="CQ148" s="186">
        <f>CP148-CN148</f>
        <v>-23535</v>
      </c>
      <c r="CR148" s="363">
        <f>CP148-CO148</f>
        <v>-10522.8</v>
      </c>
      <c r="CS148" s="137">
        <f t="shared" si="826"/>
        <v>3922.5</v>
      </c>
      <c r="CT148" s="138">
        <f>CP148/6</f>
        <v>0</v>
      </c>
      <c r="CU148" s="364">
        <f>CT148/CS148</f>
        <v>0</v>
      </c>
      <c r="CV148" s="6">
        <f>CT148-CS148</f>
        <v>-3922.5</v>
      </c>
      <c r="CW148" s="6">
        <f>CR148/6</f>
        <v>-1753.8</v>
      </c>
      <c r="CX148" s="356">
        <v>0</v>
      </c>
      <c r="CY148" s="449">
        <v>5167.8</v>
      </c>
      <c r="CZ148" s="766"/>
      <c r="DA148" s="359">
        <f>CZ148-CY148</f>
        <v>-5167.8</v>
      </c>
      <c r="DB148" s="356">
        <f>DB143+DB145</f>
        <v>0</v>
      </c>
      <c r="DC148" s="449">
        <v>0</v>
      </c>
      <c r="DD148" s="360">
        <v>0</v>
      </c>
      <c r="DE148" s="359">
        <f>DD148-DC148</f>
        <v>0</v>
      </c>
      <c r="DF148" s="356">
        <v>19009</v>
      </c>
      <c r="DG148" s="449">
        <v>5355</v>
      </c>
      <c r="DH148" s="360">
        <v>5355</v>
      </c>
      <c r="DI148" s="359">
        <f>DH148-DG148</f>
        <v>0</v>
      </c>
      <c r="DJ148" s="356">
        <f>CX148+DB148+DF148</f>
        <v>19009</v>
      </c>
      <c r="DK148" s="110">
        <f>CY148+DC148+DG148</f>
        <v>10522.8</v>
      </c>
      <c r="DL148" s="110">
        <f>CZ148+DD148+DH148</f>
        <v>5355</v>
      </c>
      <c r="DM148" s="110">
        <f>DL148-DJ148</f>
        <v>-13654</v>
      </c>
      <c r="DN148" s="117">
        <f>DL148-DK148</f>
        <v>-5167.7999999999993</v>
      </c>
      <c r="DO148" s="356">
        <f>DO143+DO145</f>
        <v>0</v>
      </c>
      <c r="DP148" s="449">
        <f>DP143+DP145</f>
        <v>0</v>
      </c>
      <c r="DQ148" s="360">
        <f>DQ143+DQ145</f>
        <v>0</v>
      </c>
      <c r="DR148" s="359">
        <f>DQ148-DP148</f>
        <v>0</v>
      </c>
      <c r="DS148" s="356">
        <v>4526</v>
      </c>
      <c r="DT148" s="449">
        <f>DT143+DT145</f>
        <v>0</v>
      </c>
      <c r="DU148" s="360">
        <f>DU143+DU145</f>
        <v>0</v>
      </c>
      <c r="DV148" s="359">
        <f>DU148-DT148</f>
        <v>0</v>
      </c>
      <c r="DW148" s="356">
        <f>DW143+DW145</f>
        <v>0</v>
      </c>
      <c r="DX148" s="449">
        <f>DX143+DX145</f>
        <v>0</v>
      </c>
      <c r="DY148" s="360">
        <f>DY143+DY145</f>
        <v>0</v>
      </c>
      <c r="DZ148" s="359">
        <f>DY148-DX148</f>
        <v>0</v>
      </c>
      <c r="EA148" s="111">
        <f>DO148+DS148+DW148</f>
        <v>4526</v>
      </c>
      <c r="EB148" s="108">
        <f>DP148+DT148+DX148</f>
        <v>0</v>
      </c>
      <c r="EC148" s="110">
        <f>DQ148+DU148+DY148</f>
        <v>0</v>
      </c>
      <c r="ED148" s="186">
        <f>EC148-EA148</f>
        <v>-4526</v>
      </c>
      <c r="EE148" s="55">
        <f>EC148-EB148</f>
        <v>0</v>
      </c>
      <c r="EF148" s="130">
        <f>SUM(DJ148,EA148)</f>
        <v>23535</v>
      </c>
      <c r="EG148" s="512">
        <f>DK148+EB148</f>
        <v>10522.8</v>
      </c>
      <c r="EH148" s="187">
        <f>SUM(DL148,EC148)</f>
        <v>5355</v>
      </c>
      <c r="EI148" s="186">
        <f>EH148-EF148</f>
        <v>-18180</v>
      </c>
      <c r="EJ148" s="363">
        <f>EH148-EG148</f>
        <v>-5167.7999999999993</v>
      </c>
      <c r="EK148" s="137">
        <f t="shared" ref="EK148" si="943">EF148/6</f>
        <v>3922.5</v>
      </c>
      <c r="EL148" s="138">
        <f>EH148/6</f>
        <v>892.5</v>
      </c>
      <c r="EM148" s="364">
        <f>EL148/EK148</f>
        <v>0.22753346080305928</v>
      </c>
      <c r="EN148" s="6">
        <f>EL148-EK148</f>
        <v>-3030</v>
      </c>
      <c r="EO148" s="6">
        <f>EJ148/6</f>
        <v>-861.29999999999984</v>
      </c>
    </row>
    <row r="149" spans="1:145" s="266" customFormat="1" ht="20.100000000000001" customHeight="1">
      <c r="A149" s="374"/>
      <c r="B149" s="473" t="s">
        <v>5</v>
      </c>
      <c r="C149" s="190"/>
      <c r="D149" s="190"/>
      <c r="E149" s="196"/>
      <c r="F149" s="269"/>
      <c r="G149" s="474"/>
      <c r="H149" s="776"/>
      <c r="I149" s="378">
        <f>H150/G150</f>
        <v>1</v>
      </c>
      <c r="J149" s="269"/>
      <c r="K149" s="474"/>
      <c r="L149" s="776"/>
      <c r="M149" s="378">
        <f>L150/K150</f>
        <v>1</v>
      </c>
      <c r="N149" s="269"/>
      <c r="O149" s="474"/>
      <c r="P149" s="776"/>
      <c r="Q149" s="378">
        <f>P150/O150</f>
        <v>1</v>
      </c>
      <c r="R149" s="269"/>
      <c r="S149" s="477"/>
      <c r="T149" s="478"/>
      <c r="U149" s="84"/>
      <c r="V149" s="340">
        <f>U150/R150</f>
        <v>1.2444643584521387</v>
      </c>
      <c r="W149" s="86">
        <f>U150/S150</f>
        <v>1.2444643584521387</v>
      </c>
      <c r="X149" s="80">
        <f>U150/T150</f>
        <v>1</v>
      </c>
      <c r="Y149" s="269"/>
      <c r="Z149" s="776"/>
      <c r="AA149" s="776"/>
      <c r="AB149" s="378">
        <f>AA150/Z150</f>
        <v>1</v>
      </c>
      <c r="AC149" s="269"/>
      <c r="AD149" s="474"/>
      <c r="AE149" s="776"/>
      <c r="AF149" s="515">
        <f>AE150/AD150</f>
        <v>1</v>
      </c>
      <c r="AG149" s="269"/>
      <c r="AH149" s="474"/>
      <c r="AI149" s="475"/>
      <c r="AJ149" s="515">
        <f>AI150/AH150</f>
        <v>1.7243454106280194</v>
      </c>
      <c r="AK149" s="46"/>
      <c r="AL149" s="477"/>
      <c r="AM149" s="49"/>
      <c r="AN149" s="84"/>
      <c r="AO149" s="344">
        <f>AN150/AK150</f>
        <v>1.3060550856199713</v>
      </c>
      <c r="AP149" s="341">
        <f>AN150/AL150</f>
        <v>1.3060550856199713</v>
      </c>
      <c r="AQ149" s="203">
        <f>AN150/AM150</f>
        <v>1.2337812635635663</v>
      </c>
      <c r="AR149" s="480"/>
      <c r="AS149" s="197"/>
      <c r="AT149" s="481"/>
      <c r="AU149" s="162"/>
      <c r="AV149" s="344">
        <f>AU150/AR150</f>
        <v>1.276682171379236</v>
      </c>
      <c r="AW149" s="86">
        <f>AU150/AS150</f>
        <v>1.276682171379236</v>
      </c>
      <c r="AX149" s="206">
        <f>AU150/AT150</f>
        <v>1.1128401751948525</v>
      </c>
      <c r="AY149" s="137"/>
      <c r="AZ149" s="138"/>
      <c r="BA149" s="138"/>
      <c r="BF149" s="269"/>
      <c r="BG149" s="474"/>
      <c r="BH149" s="476"/>
      <c r="BI149" s="378">
        <f>BH150/BG150</f>
        <v>0</v>
      </c>
      <c r="BJ149" s="269"/>
      <c r="BK149" s="474"/>
      <c r="BL149" s="476"/>
      <c r="BM149" s="378">
        <f>BL150/BK150</f>
        <v>0</v>
      </c>
      <c r="BN149" s="269"/>
      <c r="BO149" s="474"/>
      <c r="BP149" s="476"/>
      <c r="BQ149" s="515">
        <f>BP150/BO150</f>
        <v>0</v>
      </c>
      <c r="BR149" s="46"/>
      <c r="BS149" s="49"/>
      <c r="BT149" s="84"/>
      <c r="BU149" s="340">
        <f>BT150/BR150</f>
        <v>0</v>
      </c>
      <c r="BV149" s="80">
        <f>BT150/BS150</f>
        <v>0</v>
      </c>
      <c r="BW149" s="269"/>
      <c r="BX149" s="474"/>
      <c r="BY149" s="476"/>
      <c r="BZ149" s="515" t="e">
        <f>BY150/BX150</f>
        <v>#DIV/0!</v>
      </c>
      <c r="CA149" s="269"/>
      <c r="CB149" s="474"/>
      <c r="CC149" s="476"/>
      <c r="CD149" s="515" t="e">
        <f>CC150/CB150</f>
        <v>#DIV/0!</v>
      </c>
      <c r="CE149" s="269"/>
      <c r="CF149" s="474"/>
      <c r="CG149" s="476"/>
      <c r="CH149" s="515" t="e">
        <f>CG150/CF150</f>
        <v>#DIV/0!</v>
      </c>
      <c r="CI149" s="46"/>
      <c r="CJ149" s="49"/>
      <c r="CK149" s="84"/>
      <c r="CL149" s="344">
        <f>CK150/CI150</f>
        <v>0</v>
      </c>
      <c r="CM149" s="203" t="e">
        <f>CK150/CJ150</f>
        <v>#DIV/0!</v>
      </c>
      <c r="CN149" s="480"/>
      <c r="CO149" s="481"/>
      <c r="CP149" s="162"/>
      <c r="CQ149" s="344">
        <f>CP150/CN150</f>
        <v>0</v>
      </c>
      <c r="CR149" s="206">
        <f>CP150/CO150</f>
        <v>0</v>
      </c>
      <c r="CS149" s="137"/>
      <c r="CT149" s="138"/>
      <c r="CX149" s="269"/>
      <c r="CY149" s="474"/>
      <c r="CZ149" s="776"/>
      <c r="DA149" s="378">
        <f>CZ150/CY150</f>
        <v>0</v>
      </c>
      <c r="DB149" s="269"/>
      <c r="DC149" s="474"/>
      <c r="DD149" s="476"/>
      <c r="DE149" s="378">
        <f>DD150/DC150</f>
        <v>1</v>
      </c>
      <c r="DF149" s="269"/>
      <c r="DG149" s="474"/>
      <c r="DH149" s="476"/>
      <c r="DI149" s="515">
        <f>DH150/DG150</f>
        <v>1</v>
      </c>
      <c r="DJ149" s="46"/>
      <c r="DK149" s="49"/>
      <c r="DL149" s="84"/>
      <c r="DM149" s="340">
        <f>DL150/DJ150</f>
        <v>0.69566806799488212</v>
      </c>
      <c r="DN149" s="80">
        <f>DL150/DK150</f>
        <v>0.63741416848099142</v>
      </c>
      <c r="DO149" s="269"/>
      <c r="DP149" s="474"/>
      <c r="DQ149" s="476"/>
      <c r="DR149" s="515" t="e">
        <f>DQ150/DP150</f>
        <v>#DIV/0!</v>
      </c>
      <c r="DS149" s="269"/>
      <c r="DT149" s="474"/>
      <c r="DU149" s="476"/>
      <c r="DV149" s="515" t="e">
        <f>DU150/DT150</f>
        <v>#DIV/0!</v>
      </c>
      <c r="DW149" s="269"/>
      <c r="DX149" s="474"/>
      <c r="DY149" s="476"/>
      <c r="DZ149" s="515" t="e">
        <f>DY150/DX150</f>
        <v>#DIV/0!</v>
      </c>
      <c r="EA149" s="46"/>
      <c r="EB149" s="49"/>
      <c r="EC149" s="84"/>
      <c r="ED149" s="344">
        <f>EC150/EA150</f>
        <v>0</v>
      </c>
      <c r="EE149" s="203" t="e">
        <f>EC150/EB150</f>
        <v>#DIV/0!</v>
      </c>
      <c r="EF149" s="480"/>
      <c r="EG149" s="481"/>
      <c r="EH149" s="162"/>
      <c r="EI149" s="344">
        <f>EH150/EF150</f>
        <v>0.3431301839163361</v>
      </c>
      <c r="EJ149" s="206">
        <f>EH150/EG150</f>
        <v>0.63741416848099142</v>
      </c>
      <c r="EK149" s="137"/>
      <c r="EL149" s="138"/>
    </row>
    <row r="150" spans="1:145" s="98" customFormat="1" ht="20.100000000000001" customHeight="1">
      <c r="A150" s="353"/>
      <c r="B150" s="104" t="s">
        <v>93</v>
      </c>
      <c r="C150" s="105"/>
      <c r="D150" s="355"/>
      <c r="E150" s="185"/>
      <c r="F150" s="356">
        <v>1417</v>
      </c>
      <c r="G150" s="449">
        <v>1695.518</v>
      </c>
      <c r="H150" s="766">
        <v>1695.518</v>
      </c>
      <c r="I150" s="359">
        <f>H150-G150</f>
        <v>0</v>
      </c>
      <c r="J150" s="356">
        <v>1417</v>
      </c>
      <c r="K150" s="449">
        <v>2074</v>
      </c>
      <c r="L150" s="766">
        <v>2074</v>
      </c>
      <c r="M150" s="359">
        <f>L150-K150</f>
        <v>0</v>
      </c>
      <c r="N150" s="356">
        <v>1585</v>
      </c>
      <c r="O150" s="449">
        <v>1729.77</v>
      </c>
      <c r="P150" s="766">
        <v>1729.77</v>
      </c>
      <c r="Q150" s="359">
        <f>P150-O150</f>
        <v>0</v>
      </c>
      <c r="R150" s="361">
        <f>F150+J150+N150</f>
        <v>4419</v>
      </c>
      <c r="S150" s="362">
        <v>4419</v>
      </c>
      <c r="T150" s="186">
        <f>H150+K150+O150</f>
        <v>5499.2880000000005</v>
      </c>
      <c r="U150" s="114">
        <f>H150+L150+P150</f>
        <v>5499.2880000000005</v>
      </c>
      <c r="V150" s="110">
        <f>U150-R150</f>
        <v>1080.2880000000005</v>
      </c>
      <c r="W150" s="108">
        <f t="shared" si="773"/>
        <v>1080.2880000000005</v>
      </c>
      <c r="X150" s="117">
        <f>U150-T150</f>
        <v>0</v>
      </c>
      <c r="Y150" s="356">
        <v>1651</v>
      </c>
      <c r="Z150" s="766">
        <v>1693.3330000000001</v>
      </c>
      <c r="AA150" s="766">
        <v>1693.3330000000001</v>
      </c>
      <c r="AB150" s="359">
        <f>AA150-Z150</f>
        <v>0</v>
      </c>
      <c r="AC150" s="356">
        <v>1639</v>
      </c>
      <c r="AD150" s="449">
        <v>1781.6</v>
      </c>
      <c r="AE150" s="766">
        <v>1781.6</v>
      </c>
      <c r="AF150" s="359">
        <f>AE150-AD150</f>
        <v>0</v>
      </c>
      <c r="AG150" s="356">
        <v>1557</v>
      </c>
      <c r="AH150" s="449">
        <v>1656</v>
      </c>
      <c r="AI150" s="358">
        <v>2855.5160000000001</v>
      </c>
      <c r="AJ150" s="359">
        <f>AI150-AH150</f>
        <v>1199.5160000000001</v>
      </c>
      <c r="AK150" s="111">
        <f>Y150+AC150+AG150</f>
        <v>4847</v>
      </c>
      <c r="AL150" s="362">
        <v>4847</v>
      </c>
      <c r="AM150" s="186">
        <f>Z150+AD150+AH150</f>
        <v>5130.933</v>
      </c>
      <c r="AN150" s="114">
        <f>AA150+AE150+AI150</f>
        <v>6330.4490000000005</v>
      </c>
      <c r="AO150" s="186">
        <f>AN150-AK150</f>
        <v>1483.4490000000005</v>
      </c>
      <c r="AP150" s="108">
        <f t="shared" si="774"/>
        <v>1483.4490000000005</v>
      </c>
      <c r="AQ150" s="55">
        <f>AN150-AM150</f>
        <v>1199.5160000000005</v>
      </c>
      <c r="AR150" s="130">
        <f>SUM(R150,AK150)</f>
        <v>9266</v>
      </c>
      <c r="AS150" s="132">
        <f>AL150+S150</f>
        <v>9266</v>
      </c>
      <c r="AT150" s="512">
        <f>T150+AM150</f>
        <v>10630.221000000001</v>
      </c>
      <c r="AU150" s="120">
        <f>SUM(U150,AN150)</f>
        <v>11829.737000000001</v>
      </c>
      <c r="AV150" s="186">
        <f>AU150-AR150</f>
        <v>2563.737000000001</v>
      </c>
      <c r="AW150" s="108">
        <f t="shared" si="775"/>
        <v>2563.737000000001</v>
      </c>
      <c r="AX150" s="363">
        <f>AU150-AT150</f>
        <v>1199.5159999999996</v>
      </c>
      <c r="AY150" s="137">
        <f>AR150/6</f>
        <v>1544.3333333333333</v>
      </c>
      <c r="AZ150" s="97">
        <f>AS150/6</f>
        <v>1544.3333333333333</v>
      </c>
      <c r="BA150" s="138">
        <f>AU150/6</f>
        <v>1971.6228333333336</v>
      </c>
      <c r="BB150" s="483">
        <f>BA150/AY150</f>
        <v>1.2766821713792362</v>
      </c>
      <c r="BC150" s="6">
        <f>BA150-AY150</f>
        <v>427.28950000000032</v>
      </c>
      <c r="BD150" s="98">
        <f>BA150-AZ150</f>
        <v>427.28950000000032</v>
      </c>
      <c r="BE150" s="6">
        <f>AX150/6</f>
        <v>199.91933333333327</v>
      </c>
      <c r="BF150" s="356">
        <v>1916</v>
      </c>
      <c r="BG150" s="449">
        <v>2165</v>
      </c>
      <c r="BH150" s="360"/>
      <c r="BI150" s="359">
        <f>BH150-BG150</f>
        <v>-2165</v>
      </c>
      <c r="BJ150" s="356">
        <v>1706</v>
      </c>
      <c r="BK150" s="449">
        <v>1706</v>
      </c>
      <c r="BL150" s="360"/>
      <c r="BM150" s="359">
        <f>BL150-BK150</f>
        <v>-1706</v>
      </c>
      <c r="BN150" s="356">
        <v>1849</v>
      </c>
      <c r="BO150" s="449">
        <v>2100</v>
      </c>
      <c r="BP150" s="360"/>
      <c r="BQ150" s="359">
        <f>BP150-BO150</f>
        <v>-2100</v>
      </c>
      <c r="BR150" s="111">
        <f>BF150+BJ150+BN150</f>
        <v>5471</v>
      </c>
      <c r="BS150" s="186">
        <f>BG150+BK150+BO150</f>
        <v>5971</v>
      </c>
      <c r="BT150" s="114">
        <f>BH150+BL150+BP150</f>
        <v>0</v>
      </c>
      <c r="BU150" s="110">
        <f>BT150-BR150</f>
        <v>-5471</v>
      </c>
      <c r="BV150" s="117">
        <f>BT150-BS150</f>
        <v>-5971</v>
      </c>
      <c r="BW150" s="356">
        <v>1938</v>
      </c>
      <c r="BX150" s="449"/>
      <c r="BY150" s="360"/>
      <c r="BZ150" s="359">
        <f>BY150-BX150</f>
        <v>0</v>
      </c>
      <c r="CA150" s="356">
        <v>2118</v>
      </c>
      <c r="CB150" s="449"/>
      <c r="CC150" s="360"/>
      <c r="CD150" s="359">
        <f>CC150-CB150</f>
        <v>0</v>
      </c>
      <c r="CE150" s="356">
        <v>1565</v>
      </c>
      <c r="CF150" s="449"/>
      <c r="CG150" s="360"/>
      <c r="CH150" s="359">
        <f>CG150-CF150</f>
        <v>0</v>
      </c>
      <c r="CI150" s="111">
        <f>BW150+CA150+CE150</f>
        <v>5621</v>
      </c>
      <c r="CJ150" s="186">
        <f>BX150+CB150+CF150</f>
        <v>0</v>
      </c>
      <c r="CK150" s="114">
        <f>BY150+CC150+CG150</f>
        <v>0</v>
      </c>
      <c r="CL150" s="186">
        <f>CK150-CI150</f>
        <v>-5621</v>
      </c>
      <c r="CM150" s="55">
        <f>CK150-CJ150</f>
        <v>0</v>
      </c>
      <c r="CN150" s="130">
        <f>SUM(BR150,CI150)</f>
        <v>11092</v>
      </c>
      <c r="CO150" s="512">
        <f>BS150+CJ150</f>
        <v>5971</v>
      </c>
      <c r="CP150" s="120">
        <f>SUM(BT150,CK150)</f>
        <v>0</v>
      </c>
      <c r="CQ150" s="186">
        <f>CP150-CN150</f>
        <v>-11092</v>
      </c>
      <c r="CR150" s="363">
        <f>CP150-CO150</f>
        <v>-5971</v>
      </c>
      <c r="CS150" s="137">
        <f t="shared" si="826"/>
        <v>1848.6666666666667</v>
      </c>
      <c r="CT150" s="138">
        <f>CP150/6</f>
        <v>0</v>
      </c>
      <c r="CU150" s="483">
        <f>CT150/CS150</f>
        <v>0</v>
      </c>
      <c r="CV150" s="6">
        <f>CT150-CS150</f>
        <v>-1848.6666666666667</v>
      </c>
      <c r="CW150" s="6">
        <f>CR150/6</f>
        <v>-995.16666666666663</v>
      </c>
      <c r="CX150" s="356">
        <v>1916</v>
      </c>
      <c r="CY150" s="449">
        <v>2165</v>
      </c>
      <c r="CZ150" s="766"/>
      <c r="DA150" s="359">
        <f>CZ150-CY150</f>
        <v>-2165</v>
      </c>
      <c r="DB150" s="356">
        <v>1706</v>
      </c>
      <c r="DC150" s="449">
        <v>1706</v>
      </c>
      <c r="DD150" s="360">
        <v>1706</v>
      </c>
      <c r="DE150" s="359">
        <f>DD150-DC150</f>
        <v>0</v>
      </c>
      <c r="DF150" s="356">
        <v>1849</v>
      </c>
      <c r="DG150" s="449">
        <v>2100</v>
      </c>
      <c r="DH150" s="360">
        <v>2100</v>
      </c>
      <c r="DI150" s="359">
        <f>DH150-DG150</f>
        <v>0</v>
      </c>
      <c r="DJ150" s="111">
        <f>CX150+DB150+DF150</f>
        <v>5471</v>
      </c>
      <c r="DK150" s="186">
        <f>CY150+DC150+DG150</f>
        <v>5971</v>
      </c>
      <c r="DL150" s="114">
        <f>CZ150+DD150+DH150</f>
        <v>3806</v>
      </c>
      <c r="DM150" s="110">
        <f>DL150-DJ150</f>
        <v>-1665</v>
      </c>
      <c r="DN150" s="117">
        <f>DL150-DK150</f>
        <v>-2165</v>
      </c>
      <c r="DO150" s="356">
        <v>1938</v>
      </c>
      <c r="DP150" s="449"/>
      <c r="DQ150" s="360"/>
      <c r="DR150" s="359">
        <f>DQ150-DP150</f>
        <v>0</v>
      </c>
      <c r="DS150" s="356">
        <v>2118</v>
      </c>
      <c r="DT150" s="449"/>
      <c r="DU150" s="360"/>
      <c r="DV150" s="359">
        <f>DU150-DT150</f>
        <v>0</v>
      </c>
      <c r="DW150" s="356">
        <v>1565</v>
      </c>
      <c r="DX150" s="449"/>
      <c r="DY150" s="360"/>
      <c r="DZ150" s="359">
        <f>DY150-DX150</f>
        <v>0</v>
      </c>
      <c r="EA150" s="111">
        <f>DO150+DS150+DW150</f>
        <v>5621</v>
      </c>
      <c r="EB150" s="186">
        <f>DP150+DT150+DX150</f>
        <v>0</v>
      </c>
      <c r="EC150" s="114">
        <f>DQ150+DU150+DY150</f>
        <v>0</v>
      </c>
      <c r="ED150" s="186">
        <f>EC150-EA150</f>
        <v>-5621</v>
      </c>
      <c r="EE150" s="55">
        <f>EC150-EB150</f>
        <v>0</v>
      </c>
      <c r="EF150" s="130">
        <f>SUM(DJ150,EA150)</f>
        <v>11092</v>
      </c>
      <c r="EG150" s="512">
        <f>DK150+EB150</f>
        <v>5971</v>
      </c>
      <c r="EH150" s="120">
        <f>SUM(DL150,EC150)</f>
        <v>3806</v>
      </c>
      <c r="EI150" s="186">
        <f>EH150-EF150</f>
        <v>-7286</v>
      </c>
      <c r="EJ150" s="363">
        <f>EH150-EG150</f>
        <v>-2165</v>
      </c>
      <c r="EK150" s="137">
        <f t="shared" ref="EK150" si="944">EF150/6</f>
        <v>1848.6666666666667</v>
      </c>
      <c r="EL150" s="138">
        <f>EH150/6</f>
        <v>634.33333333333337</v>
      </c>
      <c r="EM150" s="483">
        <f>EL150/EK150</f>
        <v>0.3431301839163361</v>
      </c>
      <c r="EN150" s="6">
        <f>EL150-EK150</f>
        <v>-1214.3333333333335</v>
      </c>
      <c r="EO150" s="6">
        <f>EJ150/6</f>
        <v>-360.83333333333331</v>
      </c>
    </row>
    <row r="151" spans="1:145" s="490" customFormat="1" ht="19.5" customHeight="1">
      <c r="A151" s="484"/>
      <c r="B151" s="330" t="s">
        <v>103</v>
      </c>
      <c r="C151" s="331"/>
      <c r="D151" s="331"/>
      <c r="E151" s="485"/>
      <c r="F151" s="337"/>
      <c r="G151" s="404">
        <v>1</v>
      </c>
      <c r="H151" s="771">
        <v>1</v>
      </c>
      <c r="I151" s="406"/>
      <c r="J151" s="337"/>
      <c r="K151" s="404"/>
      <c r="L151" s="771"/>
      <c r="M151" s="406"/>
      <c r="N151" s="337"/>
      <c r="O151" s="404">
        <v>1</v>
      </c>
      <c r="P151" s="771">
        <v>1</v>
      </c>
      <c r="Q151" s="406"/>
      <c r="R151" s="408"/>
      <c r="S151" s="409"/>
      <c r="T151" s="410"/>
      <c r="U151" s="399"/>
      <c r="V151" s="346"/>
      <c r="W151" s="439">
        <f t="shared" si="773"/>
        <v>0</v>
      </c>
      <c r="X151" s="454"/>
      <c r="Y151" s="337"/>
      <c r="Z151" s="771"/>
      <c r="AA151" s="771"/>
      <c r="AB151" s="406"/>
      <c r="AC151" s="337"/>
      <c r="AD151" s="404">
        <v>7</v>
      </c>
      <c r="AE151" s="771">
        <v>7</v>
      </c>
      <c r="AF151" s="406"/>
      <c r="AG151" s="337"/>
      <c r="AH151" s="404"/>
      <c r="AI151" s="405"/>
      <c r="AJ151" s="406"/>
      <c r="AK151" s="411"/>
      <c r="AL151" s="409"/>
      <c r="AM151" s="410"/>
      <c r="AN151" s="399"/>
      <c r="AO151" s="339"/>
      <c r="AP151" s="486">
        <f t="shared" si="774"/>
        <v>0</v>
      </c>
      <c r="AQ151" s="454"/>
      <c r="AR151" s="487"/>
      <c r="AS151" s="412"/>
      <c r="AT151" s="488"/>
      <c r="AU151" s="403"/>
      <c r="AV151" s="456"/>
      <c r="AW151" s="439">
        <f t="shared" si="775"/>
        <v>0</v>
      </c>
      <c r="AX151" s="446"/>
      <c r="AY151" s="350"/>
      <c r="AZ151" s="351"/>
      <c r="BA151" s="351"/>
      <c r="BB151" s="489"/>
      <c r="BF151" s="337"/>
      <c r="BG151" s="404"/>
      <c r="BH151" s="407"/>
      <c r="BI151" s="406"/>
      <c r="BJ151" s="337"/>
      <c r="BK151" s="404"/>
      <c r="BL151" s="407"/>
      <c r="BM151" s="406"/>
      <c r="BN151" s="337"/>
      <c r="BO151" s="404"/>
      <c r="BP151" s="407"/>
      <c r="BQ151" s="406"/>
      <c r="BR151" s="411"/>
      <c r="BS151" s="410"/>
      <c r="BT151" s="399"/>
      <c r="BU151" s="346"/>
      <c r="BV151" s="454"/>
      <c r="BW151" s="337"/>
      <c r="BX151" s="404"/>
      <c r="BY151" s="407"/>
      <c r="BZ151" s="406"/>
      <c r="CA151" s="337"/>
      <c r="CB151" s="404"/>
      <c r="CC151" s="407"/>
      <c r="CD151" s="406"/>
      <c r="CE151" s="337"/>
      <c r="CF151" s="404"/>
      <c r="CG151" s="407"/>
      <c r="CH151" s="406"/>
      <c r="CI151" s="411"/>
      <c r="CJ151" s="410"/>
      <c r="CK151" s="399"/>
      <c r="CL151" s="339"/>
      <c r="CM151" s="454"/>
      <c r="CN151" s="487"/>
      <c r="CO151" s="488"/>
      <c r="CP151" s="403"/>
      <c r="CQ151" s="456"/>
      <c r="CR151" s="446"/>
      <c r="CS151" s="137"/>
      <c r="CT151" s="351"/>
      <c r="CU151" s="489"/>
      <c r="CX151" s="337"/>
      <c r="CY151" s="404"/>
      <c r="CZ151" s="771"/>
      <c r="DA151" s="406"/>
      <c r="DB151" s="337"/>
      <c r="DC151" s="404"/>
      <c r="DD151" s="407"/>
      <c r="DE151" s="406"/>
      <c r="DF151" s="337"/>
      <c r="DG151" s="404"/>
      <c r="DH151" s="407"/>
      <c r="DI151" s="406"/>
      <c r="DJ151" s="411"/>
      <c r="DK151" s="410"/>
      <c r="DL151" s="399"/>
      <c r="DM151" s="346"/>
      <c r="DN151" s="454"/>
      <c r="DO151" s="337"/>
      <c r="DP151" s="404"/>
      <c r="DQ151" s="407"/>
      <c r="DR151" s="406"/>
      <c r="DS151" s="337"/>
      <c r="DT151" s="404"/>
      <c r="DU151" s="407"/>
      <c r="DV151" s="406"/>
      <c r="DW151" s="337"/>
      <c r="DX151" s="404"/>
      <c r="DY151" s="407"/>
      <c r="DZ151" s="406"/>
      <c r="EA151" s="411"/>
      <c r="EB151" s="410"/>
      <c r="EC151" s="399"/>
      <c r="ED151" s="339"/>
      <c r="EE151" s="454"/>
      <c r="EF151" s="487"/>
      <c r="EG151" s="488"/>
      <c r="EH151" s="403"/>
      <c r="EI151" s="456"/>
      <c r="EJ151" s="446"/>
      <c r="EK151" s="137"/>
      <c r="EL151" s="351"/>
      <c r="EM151" s="489"/>
    </row>
    <row r="152" spans="1:145" s="266" customFormat="1" ht="20.100000000000001" customHeight="1">
      <c r="A152" s="374"/>
      <c r="B152" s="125" t="s">
        <v>5</v>
      </c>
      <c r="C152" s="190"/>
      <c r="D152" s="190"/>
      <c r="E152" s="196"/>
      <c r="F152" s="375"/>
      <c r="G152" s="376"/>
      <c r="H152" s="768"/>
      <c r="I152" s="378">
        <f>H153/G153</f>
        <v>1</v>
      </c>
      <c r="J152" s="375"/>
      <c r="K152" s="376"/>
      <c r="L152" s="768"/>
      <c r="M152" s="378" t="e">
        <f>L153/K153</f>
        <v>#DIV/0!</v>
      </c>
      <c r="N152" s="375"/>
      <c r="O152" s="376"/>
      <c r="P152" s="768"/>
      <c r="Q152" s="378">
        <f>P153/O153</f>
        <v>1</v>
      </c>
      <c r="R152" s="375"/>
      <c r="S152" s="491"/>
      <c r="T152" s="70"/>
      <c r="U152" s="100"/>
      <c r="V152" s="340" t="e">
        <f>U153/R153</f>
        <v>#DIV/0!</v>
      </c>
      <c r="W152" s="161" t="e">
        <f>U153/S153</f>
        <v>#DIV/0!</v>
      </c>
      <c r="X152" s="80">
        <f>U153/T153</f>
        <v>1</v>
      </c>
      <c r="Y152" s="375"/>
      <c r="Z152" s="768"/>
      <c r="AA152" s="768"/>
      <c r="AB152" s="378" t="e">
        <f>AA153/Z153</f>
        <v>#DIV/0!</v>
      </c>
      <c r="AC152" s="375"/>
      <c r="AD152" s="376"/>
      <c r="AE152" s="768"/>
      <c r="AF152" s="471">
        <f>AE153/AD153</f>
        <v>1</v>
      </c>
      <c r="AG152" s="375"/>
      <c r="AH152" s="376"/>
      <c r="AI152" s="377"/>
      <c r="AJ152" s="471" t="e">
        <f>AI153/AH153</f>
        <v>#DIV/0!</v>
      </c>
      <c r="AK152" s="69"/>
      <c r="AL152" s="491"/>
      <c r="AM152" s="240"/>
      <c r="AN152" s="100"/>
      <c r="AO152" s="344" t="e">
        <f>AN153/AK153</f>
        <v>#DIV/0!</v>
      </c>
      <c r="AP152" s="341" t="e">
        <f>AN153/AL153</f>
        <v>#DIV/0!</v>
      </c>
      <c r="AQ152" s="256">
        <f>AN153/AM153</f>
        <v>1</v>
      </c>
      <c r="AR152" s="237"/>
      <c r="AS152" s="239"/>
      <c r="AT152" s="481"/>
      <c r="AU152" s="162"/>
      <c r="AV152" s="344" t="e">
        <f>AU153/AR153</f>
        <v>#DIV/0!</v>
      </c>
      <c r="AW152" s="161" t="e">
        <f>AU153/AS153</f>
        <v>#DIV/0!</v>
      </c>
      <c r="AX152" s="385">
        <f>AU153/AT153</f>
        <v>1</v>
      </c>
      <c r="AY152" s="137"/>
      <c r="AZ152" s="138"/>
      <c r="BA152" s="138"/>
      <c r="BF152" s="375"/>
      <c r="BG152" s="376"/>
      <c r="BH152" s="379"/>
      <c r="BI152" s="378" t="e">
        <f>BH153/BG153</f>
        <v>#DIV/0!</v>
      </c>
      <c r="BJ152" s="375"/>
      <c r="BK152" s="376"/>
      <c r="BL152" s="379"/>
      <c r="BM152" s="378" t="e">
        <f>BL153/BK153</f>
        <v>#DIV/0!</v>
      </c>
      <c r="BN152" s="375"/>
      <c r="BO152" s="376"/>
      <c r="BP152" s="379"/>
      <c r="BQ152" s="471" t="e">
        <f>BP153/BO153</f>
        <v>#DIV/0!</v>
      </c>
      <c r="BR152" s="69"/>
      <c r="BS152" s="240"/>
      <c r="BT152" s="100"/>
      <c r="BU152" s="340" t="e">
        <f>BT153/BR153</f>
        <v>#DIV/0!</v>
      </c>
      <c r="BV152" s="80" t="e">
        <f>BT153/BS153</f>
        <v>#DIV/0!</v>
      </c>
      <c r="BW152" s="375"/>
      <c r="BX152" s="376"/>
      <c r="BY152" s="379"/>
      <c r="BZ152" s="471" t="e">
        <f>BY153/BX153</f>
        <v>#DIV/0!</v>
      </c>
      <c r="CA152" s="375"/>
      <c r="CB152" s="376"/>
      <c r="CC152" s="379"/>
      <c r="CD152" s="471" t="e">
        <f>CC153/CB153</f>
        <v>#DIV/0!</v>
      </c>
      <c r="CE152" s="375"/>
      <c r="CF152" s="376"/>
      <c r="CG152" s="379"/>
      <c r="CH152" s="471" t="e">
        <f>CG153/CF153</f>
        <v>#DIV/0!</v>
      </c>
      <c r="CI152" s="69"/>
      <c r="CJ152" s="240"/>
      <c r="CK152" s="100"/>
      <c r="CL152" s="344" t="e">
        <f>CK153/CI153</f>
        <v>#DIV/0!</v>
      </c>
      <c r="CM152" s="256" t="e">
        <f>CK153/CJ153</f>
        <v>#DIV/0!</v>
      </c>
      <c r="CN152" s="237"/>
      <c r="CO152" s="481"/>
      <c r="CP152" s="162"/>
      <c r="CQ152" s="344" t="e">
        <f>CP153/CN153</f>
        <v>#DIV/0!</v>
      </c>
      <c r="CR152" s="385" t="e">
        <f>CP153/CO153</f>
        <v>#DIV/0!</v>
      </c>
      <c r="CS152" s="137"/>
      <c r="CT152" s="138"/>
      <c r="CX152" s="375"/>
      <c r="CY152" s="376"/>
      <c r="CZ152" s="768"/>
      <c r="DA152" s="378" t="e">
        <f>CZ153/CY153</f>
        <v>#DIV/0!</v>
      </c>
      <c r="DB152" s="375"/>
      <c r="DC152" s="376"/>
      <c r="DD152" s="379"/>
      <c r="DE152" s="378" t="e">
        <f>DD153/DC153</f>
        <v>#DIV/0!</v>
      </c>
      <c r="DF152" s="375"/>
      <c r="DG152" s="376"/>
      <c r="DH152" s="379"/>
      <c r="DI152" s="471" t="e">
        <f>DH153/DG153</f>
        <v>#DIV/0!</v>
      </c>
      <c r="DJ152" s="69"/>
      <c r="DK152" s="240"/>
      <c r="DL152" s="100"/>
      <c r="DM152" s="340" t="e">
        <f>DL153/DJ153</f>
        <v>#DIV/0!</v>
      </c>
      <c r="DN152" s="80" t="e">
        <f>DL153/DK153</f>
        <v>#DIV/0!</v>
      </c>
      <c r="DO152" s="375"/>
      <c r="DP152" s="376"/>
      <c r="DQ152" s="379"/>
      <c r="DR152" s="471" t="e">
        <f>DQ153/DP153</f>
        <v>#DIV/0!</v>
      </c>
      <c r="DS152" s="375"/>
      <c r="DT152" s="376"/>
      <c r="DU152" s="379"/>
      <c r="DV152" s="471" t="e">
        <f>DU153/DT153</f>
        <v>#DIV/0!</v>
      </c>
      <c r="DW152" s="375"/>
      <c r="DX152" s="376"/>
      <c r="DY152" s="379"/>
      <c r="DZ152" s="471" t="e">
        <f>DY153/DX153</f>
        <v>#DIV/0!</v>
      </c>
      <c r="EA152" s="69"/>
      <c r="EB152" s="240"/>
      <c r="EC152" s="100"/>
      <c r="ED152" s="344" t="e">
        <f>EC153/EA153</f>
        <v>#DIV/0!</v>
      </c>
      <c r="EE152" s="256" t="e">
        <f>EC153/EB153</f>
        <v>#DIV/0!</v>
      </c>
      <c r="EF152" s="237"/>
      <c r="EG152" s="481"/>
      <c r="EH152" s="162"/>
      <c r="EI152" s="344" t="e">
        <f>EH153/EF153</f>
        <v>#DIV/0!</v>
      </c>
      <c r="EJ152" s="385" t="e">
        <f>EH153/EG153</f>
        <v>#DIV/0!</v>
      </c>
      <c r="EK152" s="137"/>
      <c r="EL152" s="138"/>
    </row>
    <row r="153" spans="1:145" s="98" customFormat="1" ht="20.100000000000001" customHeight="1">
      <c r="A153" s="353"/>
      <c r="B153" s="104" t="s">
        <v>68</v>
      </c>
      <c r="C153" s="105"/>
      <c r="D153" s="355"/>
      <c r="E153" s="185"/>
      <c r="F153" s="356"/>
      <c r="G153" s="449">
        <v>140</v>
      </c>
      <c r="H153" s="766">
        <v>140</v>
      </c>
      <c r="I153" s="359">
        <f>H153-G153</f>
        <v>0</v>
      </c>
      <c r="J153" s="356"/>
      <c r="K153" s="449">
        <v>0</v>
      </c>
      <c r="L153" s="766">
        <v>0</v>
      </c>
      <c r="M153" s="359">
        <f>L153-K153</f>
        <v>0</v>
      </c>
      <c r="N153" s="356"/>
      <c r="O153" s="449">
        <v>15</v>
      </c>
      <c r="P153" s="766">
        <v>15</v>
      </c>
      <c r="Q153" s="359">
        <f>P153-O153</f>
        <v>0</v>
      </c>
      <c r="R153" s="361">
        <f>F153+J153+N153</f>
        <v>0</v>
      </c>
      <c r="S153" s="362">
        <v>0</v>
      </c>
      <c r="T153" s="186">
        <f>H153+K153+O153</f>
        <v>155</v>
      </c>
      <c r="U153" s="114">
        <f>H153+L153+P153</f>
        <v>155</v>
      </c>
      <c r="V153" s="110">
        <f>U153-R153</f>
        <v>155</v>
      </c>
      <c r="W153" s="108">
        <f t="shared" si="773"/>
        <v>155</v>
      </c>
      <c r="X153" s="117">
        <f>U153-T153</f>
        <v>0</v>
      </c>
      <c r="Y153" s="356"/>
      <c r="Z153" s="766">
        <v>0</v>
      </c>
      <c r="AA153" s="766">
        <v>0</v>
      </c>
      <c r="AB153" s="359">
        <f>AA153-Z153</f>
        <v>0</v>
      </c>
      <c r="AC153" s="356"/>
      <c r="AD153" s="449">
        <v>210</v>
      </c>
      <c r="AE153" s="766">
        <v>210</v>
      </c>
      <c r="AF153" s="359">
        <f>AE153-AD153</f>
        <v>0</v>
      </c>
      <c r="AG153" s="356"/>
      <c r="AH153" s="449">
        <v>0</v>
      </c>
      <c r="AI153" s="358">
        <v>0</v>
      </c>
      <c r="AJ153" s="359">
        <f>AI153-AH153</f>
        <v>0</v>
      </c>
      <c r="AK153" s="111">
        <f>Y153+AC153+AG153</f>
        <v>0</v>
      </c>
      <c r="AL153" s="362">
        <v>0</v>
      </c>
      <c r="AM153" s="186">
        <f>Z153+AD153+AH153</f>
        <v>210</v>
      </c>
      <c r="AN153" s="114">
        <f>AA153+AE153+AI153</f>
        <v>210</v>
      </c>
      <c r="AO153" s="186">
        <f>AN153-AK153</f>
        <v>210</v>
      </c>
      <c r="AP153" s="108">
        <f t="shared" si="774"/>
        <v>210</v>
      </c>
      <c r="AQ153" s="55">
        <f>AN153-AM153</f>
        <v>0</v>
      </c>
      <c r="AR153" s="130">
        <f>SUM(R153,AK153)</f>
        <v>0</v>
      </c>
      <c r="AS153" s="132">
        <f>AL153+S153</f>
        <v>0</v>
      </c>
      <c r="AT153" s="512">
        <f>T153+AM153</f>
        <v>365</v>
      </c>
      <c r="AU153" s="120">
        <f>SUM(U153,AN153)</f>
        <v>365</v>
      </c>
      <c r="AV153" s="186">
        <f>AU153-AR153</f>
        <v>365</v>
      </c>
      <c r="AW153" s="108">
        <f t="shared" si="775"/>
        <v>365</v>
      </c>
      <c r="AX153" s="363">
        <f>AU153-AT153</f>
        <v>0</v>
      </c>
      <c r="AY153" s="137">
        <f>AR153/6</f>
        <v>0</v>
      </c>
      <c r="AZ153" s="97">
        <f>AS153/6</f>
        <v>0</v>
      </c>
      <c r="BA153" s="138">
        <f>AU153/6</f>
        <v>60.833333333333336</v>
      </c>
      <c r="BB153" s="483" t="e">
        <f>BA153/AY153</f>
        <v>#DIV/0!</v>
      </c>
      <c r="BC153" s="6">
        <f>BA153-AY153</f>
        <v>60.833333333333336</v>
      </c>
      <c r="BD153" s="98">
        <f>BA153-AZ153</f>
        <v>60.833333333333336</v>
      </c>
      <c r="BE153" s="6">
        <f>AX153/6</f>
        <v>0</v>
      </c>
      <c r="BF153" s="356"/>
      <c r="BG153" s="449"/>
      <c r="BH153" s="360"/>
      <c r="BI153" s="359">
        <f>BH153-BG153</f>
        <v>0</v>
      </c>
      <c r="BJ153" s="356"/>
      <c r="BK153" s="449"/>
      <c r="BL153" s="360"/>
      <c r="BM153" s="359">
        <f>BL153-BK153</f>
        <v>0</v>
      </c>
      <c r="BN153" s="356"/>
      <c r="BO153" s="449"/>
      <c r="BP153" s="360"/>
      <c r="BQ153" s="359">
        <f>BP153-BO153</f>
        <v>0</v>
      </c>
      <c r="BR153" s="111">
        <f>BF153+BJ153+BN153</f>
        <v>0</v>
      </c>
      <c r="BS153" s="186">
        <f>BG153+BK153+BO153</f>
        <v>0</v>
      </c>
      <c r="BT153" s="114">
        <f>BH153+BL153+BP153</f>
        <v>0</v>
      </c>
      <c r="BU153" s="110">
        <f>BT153-BR153</f>
        <v>0</v>
      </c>
      <c r="BV153" s="117">
        <f>BT153-BS153</f>
        <v>0</v>
      </c>
      <c r="BW153" s="356"/>
      <c r="BX153" s="449"/>
      <c r="BY153" s="360"/>
      <c r="BZ153" s="359">
        <f>BY153-BX153</f>
        <v>0</v>
      </c>
      <c r="CA153" s="356"/>
      <c r="CB153" s="449"/>
      <c r="CC153" s="360"/>
      <c r="CD153" s="359">
        <f>CC153-CB153</f>
        <v>0</v>
      </c>
      <c r="CE153" s="356"/>
      <c r="CF153" s="449"/>
      <c r="CG153" s="360"/>
      <c r="CH153" s="359">
        <f>CG153-CF153</f>
        <v>0</v>
      </c>
      <c r="CI153" s="111">
        <f>BW153+CA153+CE153</f>
        <v>0</v>
      </c>
      <c r="CJ153" s="186">
        <f>BX153+CB153+CF153</f>
        <v>0</v>
      </c>
      <c r="CK153" s="114">
        <f>BY153+CC153+CG153</f>
        <v>0</v>
      </c>
      <c r="CL153" s="186">
        <f>CK153-CI153</f>
        <v>0</v>
      </c>
      <c r="CM153" s="55">
        <f>CK153-CJ153</f>
        <v>0</v>
      </c>
      <c r="CN153" s="130">
        <f>SUM(BR153,CI153)</f>
        <v>0</v>
      </c>
      <c r="CO153" s="512">
        <f>BS153+CJ153</f>
        <v>0</v>
      </c>
      <c r="CP153" s="120">
        <f>SUM(BT153,CK153)</f>
        <v>0</v>
      </c>
      <c r="CQ153" s="186">
        <f>CP153-CN153</f>
        <v>0</v>
      </c>
      <c r="CR153" s="363">
        <f>CP153-CO153</f>
        <v>0</v>
      </c>
      <c r="CS153" s="137">
        <f t="shared" si="826"/>
        <v>0</v>
      </c>
      <c r="CT153" s="138">
        <f>CP153/6</f>
        <v>0</v>
      </c>
      <c r="CU153" s="483" t="e">
        <f>CT153/CS153</f>
        <v>#DIV/0!</v>
      </c>
      <c r="CV153" s="6">
        <f>CT153-CS153</f>
        <v>0</v>
      </c>
      <c r="CW153" s="6">
        <f>CR153/6</f>
        <v>0</v>
      </c>
      <c r="CX153" s="356"/>
      <c r="CY153" s="449"/>
      <c r="CZ153" s="766"/>
      <c r="DA153" s="359">
        <f>CZ153-CY153</f>
        <v>0</v>
      </c>
      <c r="DB153" s="356"/>
      <c r="DC153" s="449"/>
      <c r="DD153" s="360"/>
      <c r="DE153" s="359">
        <f>DD153-DC153</f>
        <v>0</v>
      </c>
      <c r="DF153" s="356"/>
      <c r="DG153" s="449"/>
      <c r="DH153" s="360"/>
      <c r="DI153" s="359">
        <f>DH153-DG153</f>
        <v>0</v>
      </c>
      <c r="DJ153" s="111">
        <f>CX153+DB153+DF153</f>
        <v>0</v>
      </c>
      <c r="DK153" s="186">
        <f>CY153+DC153+DG153</f>
        <v>0</v>
      </c>
      <c r="DL153" s="114">
        <f>CZ153+DD153+DH153</f>
        <v>0</v>
      </c>
      <c r="DM153" s="110">
        <f>DL153-DJ153</f>
        <v>0</v>
      </c>
      <c r="DN153" s="117">
        <f>DL153-DK153</f>
        <v>0</v>
      </c>
      <c r="DO153" s="356"/>
      <c r="DP153" s="449"/>
      <c r="DQ153" s="360"/>
      <c r="DR153" s="359">
        <f>DQ153-DP153</f>
        <v>0</v>
      </c>
      <c r="DS153" s="356"/>
      <c r="DT153" s="449"/>
      <c r="DU153" s="360"/>
      <c r="DV153" s="359">
        <f>DU153-DT153</f>
        <v>0</v>
      </c>
      <c r="DW153" s="356"/>
      <c r="DX153" s="449"/>
      <c r="DY153" s="360"/>
      <c r="DZ153" s="359">
        <f>DY153-DX153</f>
        <v>0</v>
      </c>
      <c r="EA153" s="111">
        <f>DO153+DS153+DW153</f>
        <v>0</v>
      </c>
      <c r="EB153" s="186">
        <f>DP153+DT153+DX153</f>
        <v>0</v>
      </c>
      <c r="EC153" s="114">
        <f>DQ153+DU153+DY153</f>
        <v>0</v>
      </c>
      <c r="ED153" s="186">
        <f>EC153-EA153</f>
        <v>0</v>
      </c>
      <c r="EE153" s="55">
        <f>EC153-EB153</f>
        <v>0</v>
      </c>
      <c r="EF153" s="130">
        <f>SUM(DJ153,EA153)</f>
        <v>0</v>
      </c>
      <c r="EG153" s="512">
        <f>DK153+EB153</f>
        <v>0</v>
      </c>
      <c r="EH153" s="120">
        <f>SUM(DL153,EC153)</f>
        <v>0</v>
      </c>
      <c r="EI153" s="186">
        <f>EH153-EF153</f>
        <v>0</v>
      </c>
      <c r="EJ153" s="363">
        <f>EH153-EG153</f>
        <v>0</v>
      </c>
      <c r="EK153" s="137">
        <f t="shared" ref="EK153" si="945">EF153/6</f>
        <v>0</v>
      </c>
      <c r="EL153" s="138">
        <f>EH153/6</f>
        <v>0</v>
      </c>
      <c r="EM153" s="483" t="e">
        <f>EL153/EK153</f>
        <v>#DIV/0!</v>
      </c>
      <c r="EN153" s="6">
        <f>EL153-EK153</f>
        <v>0</v>
      </c>
      <c r="EO153" s="6">
        <f>EJ153/6</f>
        <v>0</v>
      </c>
    </row>
    <row r="154" spans="1:145" s="261" customFormat="1" ht="20.100000000000001" customHeight="1">
      <c r="A154" s="67"/>
      <c r="B154" s="125" t="s">
        <v>160</v>
      </c>
      <c r="C154" s="126"/>
      <c r="D154" s="365"/>
      <c r="E154" s="922"/>
      <c r="F154" s="916"/>
      <c r="G154" s="376"/>
      <c r="H154" s="768"/>
      <c r="I154" s="644"/>
      <c r="J154" s="916"/>
      <c r="K154" s="376"/>
      <c r="L154" s="768"/>
      <c r="M154" s="644"/>
      <c r="N154" s="916"/>
      <c r="O154" s="376"/>
      <c r="P154" s="768"/>
      <c r="Q154" s="644"/>
      <c r="R154" s="917"/>
      <c r="S154" s="918"/>
      <c r="T154" s="659"/>
      <c r="U154" s="194"/>
      <c r="V154" s="156"/>
      <c r="W154" s="155"/>
      <c r="X154" s="919"/>
      <c r="Y154" s="916"/>
      <c r="Z154" s="768"/>
      <c r="AA154" s="768"/>
      <c r="AB154" s="644"/>
      <c r="AC154" s="916"/>
      <c r="AD154" s="376"/>
      <c r="AE154" s="768"/>
      <c r="AF154" s="644"/>
      <c r="AG154" s="916"/>
      <c r="AH154" s="376"/>
      <c r="AI154" s="377"/>
      <c r="AJ154" s="644"/>
      <c r="AK154" s="179"/>
      <c r="AL154" s="918"/>
      <c r="AM154" s="659"/>
      <c r="AN154" s="194"/>
      <c r="AO154" s="659"/>
      <c r="AP154" s="155"/>
      <c r="AQ154" s="241"/>
      <c r="AR154" s="287"/>
      <c r="AS154" s="384"/>
      <c r="AT154" s="521"/>
      <c r="AU154" s="162"/>
      <c r="AV154" s="659"/>
      <c r="AW154" s="155"/>
      <c r="AX154" s="611"/>
      <c r="AY154" s="137"/>
      <c r="AZ154" s="97"/>
      <c r="BA154" s="138"/>
      <c r="BB154" s="921"/>
      <c r="BC154" s="266"/>
      <c r="BE154" s="266"/>
      <c r="BF154" s="916"/>
      <c r="BG154" s="376"/>
      <c r="BH154" s="379"/>
      <c r="BI154" s="644"/>
      <c r="BJ154" s="916"/>
      <c r="BK154" s="376"/>
      <c r="BL154" s="379"/>
      <c r="BM154" s="644"/>
      <c r="BN154" s="916"/>
      <c r="BO154" s="376"/>
      <c r="BP154" s="379"/>
      <c r="BQ154" s="644"/>
      <c r="BR154" s="179"/>
      <c r="BS154" s="659"/>
      <c r="BT154" s="194"/>
      <c r="BU154" s="156"/>
      <c r="BV154" s="919"/>
      <c r="BW154" s="916"/>
      <c r="BX154" s="376"/>
      <c r="BY154" s="379"/>
      <c r="BZ154" s="644"/>
      <c r="CA154" s="916"/>
      <c r="CB154" s="376"/>
      <c r="CC154" s="379"/>
      <c r="CD154" s="644"/>
      <c r="CE154" s="916"/>
      <c r="CF154" s="376"/>
      <c r="CG154" s="379"/>
      <c r="CH154" s="644"/>
      <c r="CI154" s="179"/>
      <c r="CJ154" s="659"/>
      <c r="CK154" s="194"/>
      <c r="CL154" s="659"/>
      <c r="CM154" s="241"/>
      <c r="CN154" s="287"/>
      <c r="CO154" s="521"/>
      <c r="CP154" s="162"/>
      <c r="CQ154" s="659"/>
      <c r="CR154" s="611"/>
      <c r="CS154" s="137"/>
      <c r="CT154" s="138"/>
      <c r="CU154" s="921"/>
      <c r="CV154" s="266"/>
      <c r="CW154" s="266"/>
      <c r="CX154" s="916"/>
      <c r="CY154" s="376"/>
      <c r="CZ154" s="768"/>
      <c r="DA154" s="644"/>
      <c r="DB154" s="916"/>
      <c r="DC154" s="376"/>
      <c r="DD154" s="379"/>
      <c r="DE154" s="644"/>
      <c r="DF154" s="916"/>
      <c r="DG154" s="376"/>
      <c r="DH154" s="379"/>
      <c r="DI154" s="644"/>
      <c r="DJ154" s="179"/>
      <c r="DK154" s="659"/>
      <c r="DL154" s="194"/>
      <c r="DM154" s="156"/>
      <c r="DN154" s="919"/>
      <c r="DO154" s="916"/>
      <c r="DP154" s="376"/>
      <c r="DQ154" s="379"/>
      <c r="DR154" s="644"/>
      <c r="DS154" s="916"/>
      <c r="DT154" s="376"/>
      <c r="DU154" s="379"/>
      <c r="DV154" s="644"/>
      <c r="DW154" s="916"/>
      <c r="DX154" s="376"/>
      <c r="DY154" s="379"/>
      <c r="DZ154" s="644"/>
      <c r="EA154" s="179"/>
      <c r="EB154" s="659"/>
      <c r="EC154" s="194"/>
      <c r="ED154" s="659"/>
      <c r="EE154" s="241"/>
      <c r="EF154" s="287"/>
      <c r="EG154" s="521"/>
      <c r="EH154" s="162"/>
      <c r="EI154" s="659"/>
      <c r="EJ154" s="611"/>
      <c r="EK154" s="137"/>
      <c r="EL154" s="138"/>
      <c r="EM154" s="921"/>
      <c r="EN154" s="266"/>
      <c r="EO154" s="266"/>
    </row>
    <row r="155" spans="1:145" s="266" customFormat="1" ht="20.100000000000001" customHeight="1">
      <c r="A155" s="374"/>
      <c r="B155" s="125" t="s">
        <v>5</v>
      </c>
      <c r="C155" s="190"/>
      <c r="D155" s="190"/>
      <c r="E155" s="196"/>
      <c r="F155" s="375"/>
      <c r="G155" s="376"/>
      <c r="H155" s="768"/>
      <c r="I155" s="378" t="e">
        <f>H156/G156</f>
        <v>#DIV/0!</v>
      </c>
      <c r="J155" s="375"/>
      <c r="K155" s="376"/>
      <c r="L155" s="768"/>
      <c r="M155" s="378" t="e">
        <f>L156/K156</f>
        <v>#DIV/0!</v>
      </c>
      <c r="N155" s="375"/>
      <c r="O155" s="376"/>
      <c r="P155" s="768"/>
      <c r="Q155" s="378">
        <f>P156/O156</f>
        <v>1</v>
      </c>
      <c r="R155" s="375"/>
      <c r="S155" s="491"/>
      <c r="T155" s="70"/>
      <c r="U155" s="100"/>
      <c r="V155" s="340" t="e">
        <f>U156/R156</f>
        <v>#DIV/0!</v>
      </c>
      <c r="W155" s="161" t="e">
        <f>U156/S156</f>
        <v>#DIV/0!</v>
      </c>
      <c r="X155" s="80">
        <f>U156/T156</f>
        <v>1</v>
      </c>
      <c r="Y155" s="375"/>
      <c r="Z155" s="768"/>
      <c r="AA155" s="768"/>
      <c r="AB155" s="378">
        <f>AA156/Z156</f>
        <v>1</v>
      </c>
      <c r="AC155" s="375"/>
      <c r="AD155" s="376"/>
      <c r="AE155" s="768"/>
      <c r="AF155" s="471">
        <f>AE156/AD156</f>
        <v>1</v>
      </c>
      <c r="AG155" s="375"/>
      <c r="AH155" s="376"/>
      <c r="AI155" s="377"/>
      <c r="AJ155" s="471">
        <f>AI156/AH156</f>
        <v>0.58933333333333338</v>
      </c>
      <c r="AK155" s="69"/>
      <c r="AL155" s="491"/>
      <c r="AM155" s="240"/>
      <c r="AN155" s="100"/>
      <c r="AO155" s="344">
        <f>AN156/AK156</f>
        <v>1.1749244712990936</v>
      </c>
      <c r="AP155" s="341">
        <f>AN156/AL156</f>
        <v>1.1749244712990936</v>
      </c>
      <c r="AQ155" s="256">
        <f>AN156/AM156</f>
        <v>0.79114396148369159</v>
      </c>
      <c r="AR155" s="237"/>
      <c r="AS155" s="239"/>
      <c r="AT155" s="481"/>
      <c r="AU155" s="162"/>
      <c r="AV155" s="344">
        <f>AU156/AR156</f>
        <v>1.3202416918429003</v>
      </c>
      <c r="AW155" s="161">
        <f>AU156/AS156</f>
        <v>1.3202416918429003</v>
      </c>
      <c r="AX155" s="385">
        <f>AU156/AT156</f>
        <v>0.80975911056207539</v>
      </c>
      <c r="AY155" s="137"/>
      <c r="AZ155" s="138"/>
      <c r="BA155" s="138"/>
      <c r="BF155" s="375"/>
      <c r="BG155" s="376"/>
      <c r="BH155" s="379"/>
      <c r="BI155" s="378">
        <f>BH156/BG156</f>
        <v>1</v>
      </c>
      <c r="BJ155" s="375"/>
      <c r="BK155" s="376"/>
      <c r="BL155" s="379"/>
      <c r="BM155" s="378">
        <f>BL156/BK156</f>
        <v>1</v>
      </c>
      <c r="BN155" s="375"/>
      <c r="BO155" s="376"/>
      <c r="BP155" s="379"/>
      <c r="BQ155" s="471">
        <f>BP156/BO156</f>
        <v>1</v>
      </c>
      <c r="BR155" s="69"/>
      <c r="BS155" s="240"/>
      <c r="BT155" s="100"/>
      <c r="BU155" s="340">
        <f>BT156/BR156</f>
        <v>1</v>
      </c>
      <c r="BV155" s="80">
        <f>BT156/BS156</f>
        <v>1</v>
      </c>
      <c r="BW155" s="375"/>
      <c r="BX155" s="376"/>
      <c r="BY155" s="379"/>
      <c r="BZ155" s="471" t="e">
        <f>BY156/BX156</f>
        <v>#DIV/0!</v>
      </c>
      <c r="CA155" s="375"/>
      <c r="CB155" s="376"/>
      <c r="CC155" s="379"/>
      <c r="CD155" s="471" t="e">
        <f>CC156/CB156</f>
        <v>#DIV/0!</v>
      </c>
      <c r="CE155" s="375"/>
      <c r="CF155" s="376"/>
      <c r="CG155" s="379"/>
      <c r="CH155" s="471" t="e">
        <f>CG156/CF156</f>
        <v>#DIV/0!</v>
      </c>
      <c r="CI155" s="69"/>
      <c r="CJ155" s="240"/>
      <c r="CK155" s="100"/>
      <c r="CL155" s="344">
        <f>CK156/CI156</f>
        <v>0</v>
      </c>
      <c r="CM155" s="256" t="e">
        <f>CK156/CJ156</f>
        <v>#DIV/0!</v>
      </c>
      <c r="CN155" s="237"/>
      <c r="CO155" s="481"/>
      <c r="CP155" s="162"/>
      <c r="CQ155" s="344">
        <f>CP156/CN156</f>
        <v>0.47858391608391609</v>
      </c>
      <c r="CR155" s="385">
        <f>CP156/CO156</f>
        <v>1</v>
      </c>
      <c r="CS155" s="137"/>
      <c r="CT155" s="138"/>
      <c r="CX155" s="375"/>
      <c r="CY155" s="376"/>
      <c r="CZ155" s="768"/>
      <c r="DA155" s="378">
        <f>CZ156/CY156</f>
        <v>0</v>
      </c>
      <c r="DB155" s="375"/>
      <c r="DC155" s="376"/>
      <c r="DD155" s="379"/>
      <c r="DE155" s="378">
        <f>DD156/DC156</f>
        <v>1</v>
      </c>
      <c r="DF155" s="375"/>
      <c r="DG155" s="376"/>
      <c r="DH155" s="379"/>
      <c r="DI155" s="471">
        <f>DH156/DG156</f>
        <v>1</v>
      </c>
      <c r="DJ155" s="69"/>
      <c r="DK155" s="240"/>
      <c r="DL155" s="100"/>
      <c r="DM155" s="340">
        <f>DL156/DJ156</f>
        <v>0.86757990867579904</v>
      </c>
      <c r="DN155" s="80">
        <f>DL156/DK156</f>
        <v>0.86757990867579904</v>
      </c>
      <c r="DO155" s="375"/>
      <c r="DP155" s="376"/>
      <c r="DQ155" s="379"/>
      <c r="DR155" s="471" t="e">
        <f>DQ156/DP156</f>
        <v>#DIV/0!</v>
      </c>
      <c r="DS155" s="375"/>
      <c r="DT155" s="376"/>
      <c r="DU155" s="379"/>
      <c r="DV155" s="471" t="e">
        <f>DU156/DT156</f>
        <v>#DIV/0!</v>
      </c>
      <c r="DW155" s="375"/>
      <c r="DX155" s="376"/>
      <c r="DY155" s="379"/>
      <c r="DZ155" s="471" t="e">
        <f>DY156/DX156</f>
        <v>#DIV/0!</v>
      </c>
      <c r="EA155" s="69"/>
      <c r="EB155" s="240"/>
      <c r="EC155" s="100"/>
      <c r="ED155" s="344">
        <f>EC156/EA156</f>
        <v>0</v>
      </c>
      <c r="EE155" s="256" t="e">
        <f>EC156/EB156</f>
        <v>#DIV/0!</v>
      </c>
      <c r="EF155" s="237"/>
      <c r="EG155" s="481"/>
      <c r="EH155" s="162"/>
      <c r="EI155" s="344">
        <f>EH156/EF156</f>
        <v>0.41520979020979021</v>
      </c>
      <c r="EJ155" s="385">
        <f>EH156/EG156</f>
        <v>0.86757990867579904</v>
      </c>
      <c r="EK155" s="137"/>
      <c r="EL155" s="138"/>
    </row>
    <row r="156" spans="1:145" s="98" customFormat="1" ht="20.100000000000001" customHeight="1">
      <c r="A156" s="353"/>
      <c r="B156" s="104" t="s">
        <v>117</v>
      </c>
      <c r="C156" s="105"/>
      <c r="D156" s="355"/>
      <c r="E156" s="185"/>
      <c r="F156" s="356">
        <v>0</v>
      </c>
      <c r="G156" s="449">
        <v>0</v>
      </c>
      <c r="H156" s="766">
        <v>0</v>
      </c>
      <c r="I156" s="359">
        <f>H156-G156</f>
        <v>0</v>
      </c>
      <c r="J156" s="356">
        <v>0</v>
      </c>
      <c r="K156" s="449">
        <v>0</v>
      </c>
      <c r="L156" s="766">
        <v>0</v>
      </c>
      <c r="M156" s="359">
        <f>L156-K156</f>
        <v>0</v>
      </c>
      <c r="N156" s="356">
        <v>0</v>
      </c>
      <c r="O156" s="449">
        <v>288.60000000000002</v>
      </c>
      <c r="P156" s="766">
        <v>288.60000000000002</v>
      </c>
      <c r="Q156" s="359">
        <f>P156-O156</f>
        <v>0</v>
      </c>
      <c r="R156" s="361">
        <f>F156+J156+N156</f>
        <v>0</v>
      </c>
      <c r="S156" s="362">
        <v>0</v>
      </c>
      <c r="T156" s="186">
        <f>H156+K156+O156</f>
        <v>288.60000000000002</v>
      </c>
      <c r="U156" s="114">
        <f>H156+L156+P156</f>
        <v>288.60000000000002</v>
      </c>
      <c r="V156" s="110">
        <f>U156-R156</f>
        <v>288.60000000000002</v>
      </c>
      <c r="W156" s="108">
        <f t="shared" si="773"/>
        <v>288.60000000000002</v>
      </c>
      <c r="X156" s="117">
        <f>U156-T156</f>
        <v>0</v>
      </c>
      <c r="Y156" s="356">
        <v>662</v>
      </c>
      <c r="Z156" s="766">
        <v>176.4</v>
      </c>
      <c r="AA156" s="766">
        <v>176.4</v>
      </c>
      <c r="AB156" s="359">
        <f>AA156-Z156</f>
        <v>0</v>
      </c>
      <c r="AC156" s="356">
        <v>662</v>
      </c>
      <c r="AD156" s="449">
        <v>1273</v>
      </c>
      <c r="AE156" s="766">
        <v>1273</v>
      </c>
      <c r="AF156" s="359">
        <f>AE156-AD156</f>
        <v>0</v>
      </c>
      <c r="AG156" s="356">
        <v>662</v>
      </c>
      <c r="AH156" s="449">
        <v>1500</v>
      </c>
      <c r="AI156" s="358">
        <v>884</v>
      </c>
      <c r="AJ156" s="359">
        <f>AI156-AH156</f>
        <v>-616</v>
      </c>
      <c r="AK156" s="111">
        <f>Y156+AC156+AG156</f>
        <v>1986</v>
      </c>
      <c r="AL156" s="362">
        <v>1986</v>
      </c>
      <c r="AM156" s="186">
        <f>Z156+AD156+AH156</f>
        <v>2949.4</v>
      </c>
      <c r="AN156" s="114">
        <f>AA156+AE156+AI156</f>
        <v>2333.4</v>
      </c>
      <c r="AO156" s="186">
        <f>AN156-AK156</f>
        <v>347.40000000000009</v>
      </c>
      <c r="AP156" s="108">
        <f t="shared" si="774"/>
        <v>347.40000000000009</v>
      </c>
      <c r="AQ156" s="55">
        <f>AN156-AM156</f>
        <v>-616</v>
      </c>
      <c r="AR156" s="130">
        <f>SUM(R156,AK156)</f>
        <v>1986</v>
      </c>
      <c r="AS156" s="132">
        <f>AL156+S156</f>
        <v>1986</v>
      </c>
      <c r="AT156" s="512">
        <f>T156+AM156</f>
        <v>3238</v>
      </c>
      <c r="AU156" s="120">
        <f>SUM(U156,AN156)</f>
        <v>2622</v>
      </c>
      <c r="AV156" s="186">
        <f>AU156-AR156</f>
        <v>636</v>
      </c>
      <c r="AW156" s="108">
        <f t="shared" si="775"/>
        <v>636</v>
      </c>
      <c r="AX156" s="363">
        <f>AU156-AT156</f>
        <v>-616</v>
      </c>
      <c r="AY156" s="137">
        <f>AR156/6</f>
        <v>331</v>
      </c>
      <c r="AZ156" s="97">
        <f>AS156/6</f>
        <v>331</v>
      </c>
      <c r="BA156" s="138">
        <f>AU156/6</f>
        <v>437</v>
      </c>
      <c r="BB156" s="483">
        <f>BA156/AY156</f>
        <v>1.3202416918429003</v>
      </c>
      <c r="BC156" s="6">
        <f>BA156-AY156</f>
        <v>106</v>
      </c>
      <c r="BD156" s="98">
        <f>BA156-AZ156</f>
        <v>106</v>
      </c>
      <c r="BE156" s="6">
        <f>AX156/6</f>
        <v>-102.66666666666667</v>
      </c>
      <c r="BF156" s="356">
        <v>5800</v>
      </c>
      <c r="BG156" s="449">
        <v>5800</v>
      </c>
      <c r="BH156" s="360">
        <v>5800</v>
      </c>
      <c r="BI156" s="359">
        <f>BH156-BG156</f>
        <v>0</v>
      </c>
      <c r="BJ156" s="356">
        <v>19000</v>
      </c>
      <c r="BK156" s="449">
        <v>19000</v>
      </c>
      <c r="BL156" s="360">
        <v>19000</v>
      </c>
      <c r="BM156" s="359">
        <f>BL156-BK156</f>
        <v>0</v>
      </c>
      <c r="BN156" s="356">
        <v>19000</v>
      </c>
      <c r="BO156" s="449">
        <v>19000</v>
      </c>
      <c r="BP156" s="360">
        <v>19000</v>
      </c>
      <c r="BQ156" s="359">
        <f>BP156-BO156</f>
        <v>0</v>
      </c>
      <c r="BR156" s="111">
        <f>BF156+BJ156+BN156</f>
        <v>43800</v>
      </c>
      <c r="BS156" s="186">
        <f>BG156+BK156+BO156</f>
        <v>43800</v>
      </c>
      <c r="BT156" s="114">
        <f>BH156+BL156+BP156</f>
        <v>43800</v>
      </c>
      <c r="BU156" s="110">
        <f>BT156-BR156</f>
        <v>0</v>
      </c>
      <c r="BV156" s="117">
        <f>BT156-BS156</f>
        <v>0</v>
      </c>
      <c r="BW156" s="356">
        <v>19000</v>
      </c>
      <c r="BX156" s="449"/>
      <c r="BY156" s="360"/>
      <c r="BZ156" s="359">
        <f>BY156-BX156</f>
        <v>0</v>
      </c>
      <c r="CA156" s="356">
        <v>17880</v>
      </c>
      <c r="CB156" s="449"/>
      <c r="CC156" s="360"/>
      <c r="CD156" s="359">
        <f>CC156-CB156</f>
        <v>0</v>
      </c>
      <c r="CE156" s="356">
        <v>10840</v>
      </c>
      <c r="CF156" s="449"/>
      <c r="CG156" s="360"/>
      <c r="CH156" s="359">
        <f>CG156-CF156</f>
        <v>0</v>
      </c>
      <c r="CI156" s="111">
        <f>BW156+CA156+CE156</f>
        <v>47720</v>
      </c>
      <c r="CJ156" s="186">
        <f>BX156+CB156+CF156</f>
        <v>0</v>
      </c>
      <c r="CK156" s="114">
        <f>BY156+CC156+CG156</f>
        <v>0</v>
      </c>
      <c r="CL156" s="186">
        <f>CK156-CI156</f>
        <v>-47720</v>
      </c>
      <c r="CM156" s="55">
        <f>CK156-CJ156</f>
        <v>0</v>
      </c>
      <c r="CN156" s="130">
        <f>SUM(BR156,CI156)</f>
        <v>91520</v>
      </c>
      <c r="CO156" s="512">
        <f>BS156+CJ156</f>
        <v>43800</v>
      </c>
      <c r="CP156" s="120">
        <f>SUM(BT156,CK156)</f>
        <v>43800</v>
      </c>
      <c r="CQ156" s="186">
        <f>CP156-CN156</f>
        <v>-47720</v>
      </c>
      <c r="CR156" s="363">
        <f>CP156-CO156</f>
        <v>0</v>
      </c>
      <c r="CS156" s="137">
        <f t="shared" si="826"/>
        <v>15253.333333333334</v>
      </c>
      <c r="CT156" s="138">
        <f>CP156/6</f>
        <v>7300</v>
      </c>
      <c r="CU156" s="483">
        <f>CT156/CS156</f>
        <v>0.47858391608391604</v>
      </c>
      <c r="CV156" s="6">
        <f>CT156-CS156</f>
        <v>-7953.3333333333339</v>
      </c>
      <c r="CW156" s="6">
        <f>CR156/6</f>
        <v>0</v>
      </c>
      <c r="CX156" s="356">
        <v>5800</v>
      </c>
      <c r="CY156" s="449">
        <v>5800</v>
      </c>
      <c r="CZ156" s="766"/>
      <c r="DA156" s="359">
        <f>CZ156-CY156</f>
        <v>-5800</v>
      </c>
      <c r="DB156" s="356">
        <v>19000</v>
      </c>
      <c r="DC156" s="449">
        <v>19000</v>
      </c>
      <c r="DD156" s="360">
        <v>19000</v>
      </c>
      <c r="DE156" s="359">
        <f>DD156-DC156</f>
        <v>0</v>
      </c>
      <c r="DF156" s="356">
        <v>19000</v>
      </c>
      <c r="DG156" s="449">
        <v>19000</v>
      </c>
      <c r="DH156" s="360">
        <v>19000</v>
      </c>
      <c r="DI156" s="359">
        <f>DH156-DG156</f>
        <v>0</v>
      </c>
      <c r="DJ156" s="111">
        <f>CX156+DB156+DF156</f>
        <v>43800</v>
      </c>
      <c r="DK156" s="186">
        <f>CY156+DC156+DG156</f>
        <v>43800</v>
      </c>
      <c r="DL156" s="114">
        <f>CZ156+DD156+DH156</f>
        <v>38000</v>
      </c>
      <c r="DM156" s="110">
        <f>DL156-DJ156</f>
        <v>-5800</v>
      </c>
      <c r="DN156" s="117">
        <f>DL156-DK156</f>
        <v>-5800</v>
      </c>
      <c r="DO156" s="356">
        <v>19000</v>
      </c>
      <c r="DP156" s="449"/>
      <c r="DQ156" s="360"/>
      <c r="DR156" s="359">
        <f>DQ156-DP156</f>
        <v>0</v>
      </c>
      <c r="DS156" s="356">
        <v>17880</v>
      </c>
      <c r="DT156" s="449"/>
      <c r="DU156" s="360"/>
      <c r="DV156" s="359">
        <f>DU156-DT156</f>
        <v>0</v>
      </c>
      <c r="DW156" s="356">
        <v>10840</v>
      </c>
      <c r="DX156" s="449"/>
      <c r="DY156" s="360"/>
      <c r="DZ156" s="359">
        <f>DY156-DX156</f>
        <v>0</v>
      </c>
      <c r="EA156" s="111">
        <f>DO156+DS156+DW156</f>
        <v>47720</v>
      </c>
      <c r="EB156" s="186">
        <f>DP156+DT156+DX156</f>
        <v>0</v>
      </c>
      <c r="EC156" s="114">
        <f>DQ156+DU156+DY156</f>
        <v>0</v>
      </c>
      <c r="ED156" s="186">
        <f>EC156-EA156</f>
        <v>-47720</v>
      </c>
      <c r="EE156" s="55">
        <f>EC156-EB156</f>
        <v>0</v>
      </c>
      <c r="EF156" s="130">
        <f>SUM(DJ156,EA156)</f>
        <v>91520</v>
      </c>
      <c r="EG156" s="512">
        <f>DK156+EB156</f>
        <v>43800</v>
      </c>
      <c r="EH156" s="120">
        <f>SUM(DL156,EC156)</f>
        <v>38000</v>
      </c>
      <c r="EI156" s="186">
        <f>EH156-EF156</f>
        <v>-53520</v>
      </c>
      <c r="EJ156" s="363">
        <f>EH156-EG156</f>
        <v>-5800</v>
      </c>
      <c r="EK156" s="137">
        <f t="shared" ref="EK156" si="946">EF156/6</f>
        <v>15253.333333333334</v>
      </c>
      <c r="EL156" s="138">
        <f>EH156/6</f>
        <v>6333.333333333333</v>
      </c>
      <c r="EM156" s="483">
        <f>EL156/EK156</f>
        <v>0.41520979020979015</v>
      </c>
      <c r="EN156" s="6">
        <f>EL156-EK156</f>
        <v>-8920</v>
      </c>
      <c r="EO156" s="6">
        <f>EJ156/6</f>
        <v>-966.66666666666663</v>
      </c>
    </row>
    <row r="157" spans="1:145" s="266" customFormat="1" ht="20.100000000000001" customHeight="1">
      <c r="A157" s="125" t="s">
        <v>1</v>
      </c>
      <c r="B157" s="190"/>
      <c r="C157" s="190"/>
      <c r="D157" s="190"/>
      <c r="E157" s="196"/>
      <c r="F157" s="375"/>
      <c r="G157" s="474"/>
      <c r="H157" s="776"/>
      <c r="I157" s="378">
        <f>H158/G158</f>
        <v>1</v>
      </c>
      <c r="J157" s="375"/>
      <c r="K157" s="474"/>
      <c r="L157" s="776"/>
      <c r="M157" s="378">
        <f>L158/K158</f>
        <v>1</v>
      </c>
      <c r="N157" s="375"/>
      <c r="O157" s="474"/>
      <c r="P157" s="776"/>
      <c r="Q157" s="378">
        <f>P158/O158</f>
        <v>1</v>
      </c>
      <c r="R157" s="545"/>
      <c r="S157" s="546"/>
      <c r="T157" s="199"/>
      <c r="U157" s="201"/>
      <c r="V157" s="340">
        <f>U158/R158</f>
        <v>1.2543018580036209</v>
      </c>
      <c r="W157" s="86">
        <f>U158/S158</f>
        <v>1.1002407967571013</v>
      </c>
      <c r="X157" s="80">
        <f>U158/T158</f>
        <v>1</v>
      </c>
      <c r="Y157" s="375"/>
      <c r="Z157" s="776"/>
      <c r="AA157" s="776"/>
      <c r="AB157" s="378">
        <f>AA158/Z158</f>
        <v>1</v>
      </c>
      <c r="AC157" s="375"/>
      <c r="AD157" s="474"/>
      <c r="AE157" s="776"/>
      <c r="AF157" s="342">
        <f>AE158/AD158</f>
        <v>1</v>
      </c>
      <c r="AG157" s="375"/>
      <c r="AH157" s="474"/>
      <c r="AI157" s="475"/>
      <c r="AJ157" s="342">
        <f>AI158/AH158</f>
        <v>0.96860955489653844</v>
      </c>
      <c r="AK157" s="547"/>
      <c r="AL157" s="546"/>
      <c r="AM157" s="207"/>
      <c r="AN157" s="201"/>
      <c r="AO157" s="344">
        <f>AN158/AK158</f>
        <v>1.278684004442419</v>
      </c>
      <c r="AP157" s="341">
        <f>AN158/AL158</f>
        <v>1.2288255076745449</v>
      </c>
      <c r="AQ157" s="203">
        <f>AN158/AM158</f>
        <v>0.98904425385194328</v>
      </c>
      <c r="AR157" s="204"/>
      <c r="AS157" s="200"/>
      <c r="AT157" s="209"/>
      <c r="AU157" s="162"/>
      <c r="AV157" s="344">
        <f>AU158/AR158</f>
        <v>1.2663591719744869</v>
      </c>
      <c r="AW157" s="86">
        <f>AU158/AS158</f>
        <v>1.1608973755804417</v>
      </c>
      <c r="AX157" s="206">
        <f>AU158/AT158</f>
        <v>0.99449932864879087</v>
      </c>
      <c r="AY157" s="137"/>
      <c r="AZ157" s="138"/>
      <c r="BA157" s="138"/>
      <c r="BF157" s="375"/>
      <c r="BG157" s="474"/>
      <c r="BH157" s="476"/>
      <c r="BI157" s="378">
        <f>BH158/BG158</f>
        <v>1.1454916608207093E-2</v>
      </c>
      <c r="BJ157" s="375"/>
      <c r="BK157" s="474"/>
      <c r="BL157" s="476"/>
      <c r="BM157" s="378">
        <f>BL158/BK158</f>
        <v>4.5870895158447729E-2</v>
      </c>
      <c r="BN157" s="375"/>
      <c r="BO157" s="474"/>
      <c r="BP157" s="476"/>
      <c r="BQ157" s="342">
        <f>BP158/BO158</f>
        <v>4.1317371780235077E-2</v>
      </c>
      <c r="BR157" s="547"/>
      <c r="BS157" s="207"/>
      <c r="BT157" s="201"/>
      <c r="BU157" s="340">
        <f>BT158/BR158</f>
        <v>3.1545400529357746E-2</v>
      </c>
      <c r="BV157" s="80">
        <f>BT158/BS158</f>
        <v>3.1730075866756281E-2</v>
      </c>
      <c r="BW157" s="375"/>
      <c r="BX157" s="474"/>
      <c r="BY157" s="476"/>
      <c r="BZ157" s="342" t="e">
        <f>BY158/BX158</f>
        <v>#DIV/0!</v>
      </c>
      <c r="CA157" s="375"/>
      <c r="CB157" s="474"/>
      <c r="CC157" s="476"/>
      <c r="CD157" s="342" t="e">
        <f>CC158/CB158</f>
        <v>#DIV/0!</v>
      </c>
      <c r="CE157" s="375"/>
      <c r="CF157" s="474"/>
      <c r="CG157" s="476"/>
      <c r="CH157" s="342" t="e">
        <f>CG158/CF158</f>
        <v>#DIV/0!</v>
      </c>
      <c r="CI157" s="547"/>
      <c r="CJ157" s="207"/>
      <c r="CK157" s="201"/>
      <c r="CL157" s="344">
        <f>CK158/CI158</f>
        <v>0</v>
      </c>
      <c r="CM157" s="203" t="e">
        <f>CK158/CJ158</f>
        <v>#DIV/0!</v>
      </c>
      <c r="CN157" s="204"/>
      <c r="CO157" s="209"/>
      <c r="CP157" s="162"/>
      <c r="CQ157" s="344">
        <f>CP158/CN158</f>
        <v>1.6616356033121938E-2</v>
      </c>
      <c r="CR157" s="206">
        <f>CP158/CO158</f>
        <v>3.1730075866756281E-2</v>
      </c>
      <c r="CS157" s="137"/>
      <c r="CT157" s="138"/>
      <c r="CX157" s="375"/>
      <c r="CY157" s="474"/>
      <c r="CZ157" s="776"/>
      <c r="DA157" s="378">
        <f>CZ158/CY158</f>
        <v>0</v>
      </c>
      <c r="DB157" s="375"/>
      <c r="DC157" s="474"/>
      <c r="DD157" s="476"/>
      <c r="DE157" s="378">
        <f>DD158/DC158</f>
        <v>1</v>
      </c>
      <c r="DF157" s="375"/>
      <c r="DG157" s="474"/>
      <c r="DH157" s="476"/>
      <c r="DI157" s="342">
        <f>DH158/DG158</f>
        <v>1</v>
      </c>
      <c r="DJ157" s="547"/>
      <c r="DK157" s="207"/>
      <c r="DL157" s="201"/>
      <c r="DM157" s="340">
        <f>DL158/DJ158</f>
        <v>0.62951151443130049</v>
      </c>
      <c r="DN157" s="80">
        <f>DL158/DK158</f>
        <v>0.6331968457117092</v>
      </c>
      <c r="DO157" s="375"/>
      <c r="DP157" s="474"/>
      <c r="DQ157" s="476"/>
      <c r="DR157" s="342" t="e">
        <f>DQ158/DP158</f>
        <v>#DIV/0!</v>
      </c>
      <c r="DS157" s="375"/>
      <c r="DT157" s="474"/>
      <c r="DU157" s="476"/>
      <c r="DV157" s="342" t="e">
        <f>DU158/DT158</f>
        <v>#DIV/0!</v>
      </c>
      <c r="DW157" s="375"/>
      <c r="DX157" s="474"/>
      <c r="DY157" s="476"/>
      <c r="DZ157" s="342" t="e">
        <f>DY158/DX158</f>
        <v>#DIV/0!</v>
      </c>
      <c r="EA157" s="547"/>
      <c r="EB157" s="207"/>
      <c r="EC157" s="201"/>
      <c r="ED157" s="344">
        <f>EC158/EA158</f>
        <v>0</v>
      </c>
      <c r="EE157" s="203" t="e">
        <f>EC158/EB158</f>
        <v>#DIV/0!</v>
      </c>
      <c r="EF157" s="204"/>
      <c r="EG157" s="209"/>
      <c r="EH157" s="162"/>
      <c r="EI157" s="344">
        <f>EH158/EF158</f>
        <v>0.33159152444444273</v>
      </c>
      <c r="EJ157" s="206">
        <f>EH158/EG158</f>
        <v>0.6331968457117092</v>
      </c>
      <c r="EK157" s="137"/>
      <c r="EL157" s="138"/>
    </row>
    <row r="158" spans="1:145" s="98" customFormat="1" ht="20.100000000000001" customHeight="1" thickBot="1">
      <c r="A158" s="104" t="s">
        <v>47</v>
      </c>
      <c r="B158" s="105"/>
      <c r="C158" s="105"/>
      <c r="D158" s="355"/>
      <c r="E158" s="185"/>
      <c r="F158" s="493">
        <f>F122+F129+F150+F141+F148+F153+F156</f>
        <v>351214</v>
      </c>
      <c r="G158" s="494">
        <f>G122+G129+G150+G141+G148+G153+G156</f>
        <v>487534.98130999994</v>
      </c>
      <c r="H158" s="780">
        <f>H122+H129+H150+H141+H148+H153+H156</f>
        <v>487534.98130999994</v>
      </c>
      <c r="I158" s="496">
        <f>H158-G158</f>
        <v>0</v>
      </c>
      <c r="J158" s="493">
        <f>J122+J129+J150+J141+J148+J153+J156</f>
        <v>379114</v>
      </c>
      <c r="K158" s="494">
        <f>K122+K129+K150+K141+K148+K153+K156</f>
        <v>485792.54842000001</v>
      </c>
      <c r="L158" s="780">
        <f>L122+L129+L150+L141+L148+L153+L156</f>
        <v>485792.54842000001</v>
      </c>
      <c r="M158" s="496">
        <f>L158-K158</f>
        <v>0</v>
      </c>
      <c r="N158" s="493">
        <f>N122+N129+N150+N141+N148+N153+N156</f>
        <v>379982</v>
      </c>
      <c r="O158" s="494">
        <f>O122+O129+O150+O141+O148+O153+O156</f>
        <v>419336.36623000004</v>
      </c>
      <c r="P158" s="780">
        <f>P122+P129+P150+P141+P148+P153+P156</f>
        <v>419336.36623000004</v>
      </c>
      <c r="Q158" s="496">
        <f>P158-O158</f>
        <v>0</v>
      </c>
      <c r="R158" s="493">
        <f>R122+R129+R150+R141+R148+R153+R156</f>
        <v>1110310</v>
      </c>
      <c r="S158" s="498">
        <f>S122+S129+S150+S141+S148+S153+S156</f>
        <v>1265781</v>
      </c>
      <c r="T158" s="215">
        <f>T122+T129+T150+T141+T148+T153+T156</f>
        <v>1392663.8959600003</v>
      </c>
      <c r="U158" s="213">
        <f>U122+U129+U150+U141+U148+U153+U156</f>
        <v>1392663.8959600003</v>
      </c>
      <c r="V158" s="213">
        <f>V122+V129+V150+V141+V148+V153+V156</f>
        <v>282353.89596000005</v>
      </c>
      <c r="W158" s="211">
        <f t="shared" si="773"/>
        <v>126882.89596000034</v>
      </c>
      <c r="X158" s="216">
        <f t="shared" ref="X158:AO158" si="947">X122+X129+X150+X141+X148+X153+X156</f>
        <v>0</v>
      </c>
      <c r="Y158" s="493">
        <f t="shared" si="947"/>
        <v>371872</v>
      </c>
      <c r="Z158" s="780">
        <f t="shared" si="947"/>
        <v>438555.15927999996</v>
      </c>
      <c r="AA158" s="780">
        <f t="shared" si="947"/>
        <v>438555.15927999996</v>
      </c>
      <c r="AB158" s="496">
        <f t="shared" si="947"/>
        <v>0</v>
      </c>
      <c r="AC158" s="493">
        <f t="shared" si="947"/>
        <v>368960</v>
      </c>
      <c r="AD158" s="494">
        <f t="shared" si="947"/>
        <v>475625.59742319997</v>
      </c>
      <c r="AE158" s="780">
        <f t="shared" si="947"/>
        <v>475625.59742319997</v>
      </c>
      <c r="AF158" s="496">
        <f t="shared" si="947"/>
        <v>0</v>
      </c>
      <c r="AG158" s="493">
        <f t="shared" si="947"/>
        <v>345378</v>
      </c>
      <c r="AH158" s="494">
        <f t="shared" si="947"/>
        <v>490123.8</v>
      </c>
      <c r="AI158" s="495">
        <f t="shared" si="947"/>
        <v>474738.59576220001</v>
      </c>
      <c r="AJ158" s="496">
        <f t="shared" si="947"/>
        <v>-15385.204237800004</v>
      </c>
      <c r="AK158" s="210">
        <f t="shared" si="947"/>
        <v>1086210</v>
      </c>
      <c r="AL158" s="498">
        <f t="shared" si="947"/>
        <v>1130282</v>
      </c>
      <c r="AM158" s="215">
        <f t="shared" si="947"/>
        <v>1404304.5567031996</v>
      </c>
      <c r="AN158" s="213">
        <f t="shared" si="947"/>
        <v>1388919.3524654</v>
      </c>
      <c r="AO158" s="215">
        <f t="shared" si="947"/>
        <v>302709.35246540006</v>
      </c>
      <c r="AP158" s="211">
        <f t="shared" si="774"/>
        <v>258637.35246540001</v>
      </c>
      <c r="AQ158" s="500">
        <f t="shared" ref="AQ158:AV158" si="948">AQ122+AQ129+AQ150+AQ141+AQ148+AQ153+AQ156</f>
        <v>-15385.204237799933</v>
      </c>
      <c r="AR158" s="501">
        <f t="shared" si="948"/>
        <v>2196520</v>
      </c>
      <c r="AS158" s="213">
        <f t="shared" si="948"/>
        <v>2396063</v>
      </c>
      <c r="AT158" s="502">
        <f t="shared" si="948"/>
        <v>2796968.4526632</v>
      </c>
      <c r="AU158" s="293">
        <f t="shared" si="948"/>
        <v>2781583.2484253999</v>
      </c>
      <c r="AV158" s="217">
        <f t="shared" si="948"/>
        <v>585063.2484254</v>
      </c>
      <c r="AW158" s="211">
        <f t="shared" si="775"/>
        <v>385520.24842539988</v>
      </c>
      <c r="AX158" s="503">
        <f>AX122+AX129+AX150+AX141+AX148+AX153+AX156</f>
        <v>-15385.204237800106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463597.20807089994</v>
      </c>
      <c r="BB158" s="364">
        <f>BA158/AY158</f>
        <v>1.2663591719744867</v>
      </c>
      <c r="BC158" s="6">
        <f>BA158-AY158</f>
        <v>97510.541404233256</v>
      </c>
      <c r="BD158" s="98">
        <f>BA158-AZ158</f>
        <v>64253.374737566628</v>
      </c>
      <c r="BE158" s="6">
        <f>AX158/6</f>
        <v>-2564.2007063000178</v>
      </c>
      <c r="BF158" s="493">
        <f>BF122+BF129+BF150+BF141+BF148+BF153+BF156</f>
        <v>511281</v>
      </c>
      <c r="BG158" s="494">
        <f>BG122+BG129+BG150+BG141+BG148+BG153+BG156</f>
        <v>506332.8</v>
      </c>
      <c r="BH158" s="497">
        <f>BH122+BH129+BH150+BH141+BH148+BH153+BH156</f>
        <v>5800</v>
      </c>
      <c r="BI158" s="496">
        <f>BH158-BG158</f>
        <v>-500532.8</v>
      </c>
      <c r="BJ158" s="493">
        <f>BJ122+BJ129+BJ150+BJ141+BJ148+BJ153+BJ156</f>
        <v>410621</v>
      </c>
      <c r="BK158" s="494">
        <f>BK122+BK129+BK150+BK141+BK148+BK153+BK156</f>
        <v>414206</v>
      </c>
      <c r="BL158" s="497">
        <f>BL122+BL129+BL150+BL141+BL148+BL153+BL156</f>
        <v>19000</v>
      </c>
      <c r="BM158" s="496">
        <f>BL158-BK158</f>
        <v>-395206</v>
      </c>
      <c r="BN158" s="493">
        <f>BN122+BN129+BN150+BN141+BN148+BN153+BN156</f>
        <v>466573</v>
      </c>
      <c r="BO158" s="494">
        <f>BO122+BO129+BO150+BO141+BO148+BO153+BO156</f>
        <v>459855</v>
      </c>
      <c r="BP158" s="497">
        <f>BP122+BP129+BP150+BP141+BP148+BP153+BP156</f>
        <v>19000</v>
      </c>
      <c r="BQ158" s="496">
        <f>BP158-BO158</f>
        <v>-440855</v>
      </c>
      <c r="BR158" s="210">
        <f t="shared" ref="BR158:CR158" si="949">BR122+BR129+BR150+BR141+BR148+BR153+BR156</f>
        <v>1388475</v>
      </c>
      <c r="BS158" s="215">
        <f t="shared" si="949"/>
        <v>1380393.8</v>
      </c>
      <c r="BT158" s="213">
        <f t="shared" si="949"/>
        <v>43800</v>
      </c>
      <c r="BU158" s="213">
        <f t="shared" si="949"/>
        <v>-1344675</v>
      </c>
      <c r="BV158" s="216">
        <f t="shared" si="949"/>
        <v>-1336593.8</v>
      </c>
      <c r="BW158" s="493">
        <f t="shared" si="949"/>
        <v>456403</v>
      </c>
      <c r="BX158" s="494">
        <f t="shared" si="949"/>
        <v>0</v>
      </c>
      <c r="BY158" s="497">
        <f t="shared" si="949"/>
        <v>0</v>
      </c>
      <c r="BZ158" s="496">
        <f t="shared" si="949"/>
        <v>0</v>
      </c>
      <c r="CA158" s="493">
        <f t="shared" si="949"/>
        <v>415299</v>
      </c>
      <c r="CB158" s="494">
        <f t="shared" si="949"/>
        <v>0</v>
      </c>
      <c r="CC158" s="497">
        <f t="shared" si="949"/>
        <v>0</v>
      </c>
      <c r="CD158" s="496">
        <f t="shared" si="949"/>
        <v>0</v>
      </c>
      <c r="CE158" s="493">
        <f t="shared" si="949"/>
        <v>375780</v>
      </c>
      <c r="CF158" s="494">
        <f t="shared" si="949"/>
        <v>0</v>
      </c>
      <c r="CG158" s="497">
        <f t="shared" si="949"/>
        <v>0</v>
      </c>
      <c r="CH158" s="496">
        <f t="shared" si="949"/>
        <v>0</v>
      </c>
      <c r="CI158" s="210">
        <f t="shared" si="949"/>
        <v>1247482</v>
      </c>
      <c r="CJ158" s="215">
        <f t="shared" si="949"/>
        <v>0</v>
      </c>
      <c r="CK158" s="213">
        <f t="shared" si="949"/>
        <v>0</v>
      </c>
      <c r="CL158" s="215">
        <f t="shared" si="949"/>
        <v>-1247482</v>
      </c>
      <c r="CM158" s="500">
        <f t="shared" si="949"/>
        <v>0</v>
      </c>
      <c r="CN158" s="501">
        <f t="shared" si="949"/>
        <v>2635957</v>
      </c>
      <c r="CO158" s="502">
        <f t="shared" si="949"/>
        <v>1380393.8</v>
      </c>
      <c r="CP158" s="293">
        <f t="shared" si="949"/>
        <v>43800</v>
      </c>
      <c r="CQ158" s="217">
        <f t="shared" si="949"/>
        <v>-2592157</v>
      </c>
      <c r="CR158" s="503">
        <f t="shared" si="949"/>
        <v>-1336593.8</v>
      </c>
      <c r="CS158" s="137">
        <f t="shared" si="826"/>
        <v>439326.16666666669</v>
      </c>
      <c r="CT158" s="138">
        <f>CT122+CT129+CT150+CT141+CT148+CT153+CT156</f>
        <v>7300</v>
      </c>
      <c r="CU158" s="364">
        <f>CT158/CS158</f>
        <v>1.6616356033121935E-2</v>
      </c>
      <c r="CV158" s="6">
        <f>CT158-CS158</f>
        <v>-432026.16666666669</v>
      </c>
      <c r="CW158" s="6">
        <f>CR158/6</f>
        <v>-222765.63333333333</v>
      </c>
      <c r="CX158" s="493">
        <f>CX122+CX129+CX150+CX141+CX148+CX153+CX156</f>
        <v>511281</v>
      </c>
      <c r="CY158" s="494">
        <f>CY122+CY129+CY150+CY141+CY148+CY153+CY156</f>
        <v>506332.8</v>
      </c>
      <c r="CZ158" s="780">
        <f>CZ122+CZ129+CZ150+CZ141+CZ148+CZ153+CZ156</f>
        <v>0</v>
      </c>
      <c r="DA158" s="496">
        <f>CZ158-CY158</f>
        <v>-506332.8</v>
      </c>
      <c r="DB158" s="493">
        <f>DB122+DB129+DB150+DB141+DB148+DB153+DB156</f>
        <v>410621</v>
      </c>
      <c r="DC158" s="494">
        <f>DC122+DC129+DC150+DC141+DC148+DC153+DC156</f>
        <v>414206</v>
      </c>
      <c r="DD158" s="497">
        <f>DD122+DD129+DD150+DD141+DD148+DD153+DD156</f>
        <v>414206</v>
      </c>
      <c r="DE158" s="496">
        <f>DD158-DC158</f>
        <v>0</v>
      </c>
      <c r="DF158" s="493">
        <f>DF122+DF129+DF150+DF141+DF148+DF153+DF156</f>
        <v>466573</v>
      </c>
      <c r="DG158" s="494">
        <f>DG122+DG129+DG150+DG141+DG148+DG153+DG156</f>
        <v>459855</v>
      </c>
      <c r="DH158" s="497">
        <f>DH122+DH129+DH150+DH141+DH148+DH153+DH156</f>
        <v>459855</v>
      </c>
      <c r="DI158" s="496">
        <f>DH158-DG158</f>
        <v>0</v>
      </c>
      <c r="DJ158" s="210">
        <f t="shared" ref="DJ158:EJ158" si="950">DJ122+DJ129+DJ150+DJ141+DJ148+DJ153+DJ156</f>
        <v>1388475</v>
      </c>
      <c r="DK158" s="215">
        <f t="shared" si="950"/>
        <v>1380393.8</v>
      </c>
      <c r="DL158" s="213">
        <f t="shared" si="950"/>
        <v>874061</v>
      </c>
      <c r="DM158" s="213">
        <f t="shared" si="950"/>
        <v>-514414</v>
      </c>
      <c r="DN158" s="216">
        <f t="shared" si="950"/>
        <v>-506332.8</v>
      </c>
      <c r="DO158" s="493">
        <f t="shared" si="950"/>
        <v>456403</v>
      </c>
      <c r="DP158" s="494">
        <f t="shared" si="950"/>
        <v>0</v>
      </c>
      <c r="DQ158" s="497">
        <f t="shared" si="950"/>
        <v>0</v>
      </c>
      <c r="DR158" s="496">
        <f t="shared" si="950"/>
        <v>0</v>
      </c>
      <c r="DS158" s="493">
        <f t="shared" si="950"/>
        <v>415299</v>
      </c>
      <c r="DT158" s="494">
        <f t="shared" si="950"/>
        <v>0</v>
      </c>
      <c r="DU158" s="497">
        <f t="shared" si="950"/>
        <v>0</v>
      </c>
      <c r="DV158" s="496">
        <f t="shared" si="950"/>
        <v>0</v>
      </c>
      <c r="DW158" s="493">
        <f t="shared" si="950"/>
        <v>375780</v>
      </c>
      <c r="DX158" s="494">
        <f t="shared" si="950"/>
        <v>0</v>
      </c>
      <c r="DY158" s="497">
        <f t="shared" si="950"/>
        <v>0</v>
      </c>
      <c r="DZ158" s="496">
        <f t="shared" si="950"/>
        <v>0</v>
      </c>
      <c r="EA158" s="210">
        <f t="shared" si="950"/>
        <v>1247482</v>
      </c>
      <c r="EB158" s="215">
        <f t="shared" si="950"/>
        <v>0</v>
      </c>
      <c r="EC158" s="213">
        <f t="shared" si="950"/>
        <v>0</v>
      </c>
      <c r="ED158" s="215">
        <f t="shared" si="950"/>
        <v>-1247482</v>
      </c>
      <c r="EE158" s="500">
        <f t="shared" si="950"/>
        <v>0</v>
      </c>
      <c r="EF158" s="501">
        <f t="shared" si="950"/>
        <v>2635957</v>
      </c>
      <c r="EG158" s="502">
        <f t="shared" si="950"/>
        <v>1380393.8</v>
      </c>
      <c r="EH158" s="293">
        <f t="shared" si="950"/>
        <v>874061</v>
      </c>
      <c r="EI158" s="217">
        <f t="shared" si="950"/>
        <v>-1761896</v>
      </c>
      <c r="EJ158" s="503">
        <f t="shared" si="950"/>
        <v>-506332.8</v>
      </c>
      <c r="EK158" s="137">
        <f t="shared" ref="EK158" si="951">EF158/6</f>
        <v>439326.16666666669</v>
      </c>
      <c r="EL158" s="138">
        <f>EL122+EL129+EL150+EL141+EL148+EL153+EL156</f>
        <v>145676.83333333334</v>
      </c>
      <c r="EM158" s="364">
        <f>EL158/EK158</f>
        <v>0.33159152444444279</v>
      </c>
      <c r="EN158" s="6">
        <f>EL158-EK158</f>
        <v>-293649.33333333337</v>
      </c>
      <c r="EO158" s="6">
        <f>EJ158/6</f>
        <v>-84388.800000000003</v>
      </c>
    </row>
    <row r="159" spans="1:145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464221.29865333345</v>
      </c>
      <c r="U159" s="10">
        <f>U158/3</f>
        <v>464221.29865333345</v>
      </c>
      <c r="V159" s="10">
        <f>V158/3</f>
        <v>94117.965320000018</v>
      </c>
      <c r="W159" s="10"/>
      <c r="X159" s="10">
        <f>X158/3</f>
        <v>0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462973.11748846667</v>
      </c>
      <c r="AO159" s="10">
        <f>AO158/3</f>
        <v>100903.11748846668</v>
      </c>
      <c r="AP159" s="10"/>
      <c r="AQ159" s="10">
        <f>AQ158/3</f>
        <v>-5128.4014125999774</v>
      </c>
      <c r="AR159" s="3">
        <f>AR158/6</f>
        <v>366086.66666666669</v>
      </c>
      <c r="AS159" s="219"/>
      <c r="AT159" s="3">
        <f>AT158/6</f>
        <v>466161.40877719998</v>
      </c>
      <c r="AU159" s="3">
        <f>AU158/6</f>
        <v>463597.2080709</v>
      </c>
      <c r="AV159" s="3">
        <f>AV158/6</f>
        <v>97510.541404233329</v>
      </c>
      <c r="AW159" s="10"/>
      <c r="AX159" s="3">
        <f>AX158/6</f>
        <v>-2564.2007063000178</v>
      </c>
      <c r="AY159" s="5"/>
      <c r="AZ159" s="5"/>
      <c r="BA159" s="5"/>
      <c r="BG159" s="296"/>
      <c r="BH159" s="296"/>
      <c r="BK159" s="296"/>
      <c r="BL159" s="296"/>
      <c r="BM159" s="2"/>
      <c r="BO159" s="296"/>
      <c r="BP159" s="296"/>
      <c r="BR159" s="10">
        <f>BR158/3</f>
        <v>462825</v>
      </c>
      <c r="BS159" s="10">
        <f>BS158/3</f>
        <v>460131.26666666666</v>
      </c>
      <c r="BT159" s="10">
        <f>BT158/3</f>
        <v>14600</v>
      </c>
      <c r="BU159" s="10">
        <f>BU158/3</f>
        <v>-448225</v>
      </c>
      <c r="BV159" s="10">
        <f>BV158/3</f>
        <v>-445531.26666666666</v>
      </c>
      <c r="BX159" s="296"/>
      <c r="BY159" s="296"/>
      <c r="CB159" s="296"/>
      <c r="CC159" s="296"/>
      <c r="CF159" s="296"/>
      <c r="CG159" s="296"/>
      <c r="CI159" s="10">
        <f>CI158/3</f>
        <v>415827.33333333331</v>
      </c>
      <c r="CJ159" s="10">
        <f>CJ158/3</f>
        <v>0</v>
      </c>
      <c r="CK159" s="10">
        <f>CK158/3</f>
        <v>0</v>
      </c>
      <c r="CL159" s="10">
        <f>CL158/3</f>
        <v>-415827.33333333331</v>
      </c>
      <c r="CM159" s="10">
        <f>CM158/3</f>
        <v>0</v>
      </c>
      <c r="CN159" s="3">
        <f>CN158/6</f>
        <v>439326.16666666669</v>
      </c>
      <c r="CO159" s="3">
        <f>CO158/6</f>
        <v>230065.63333333333</v>
      </c>
      <c r="CP159" s="3">
        <f>CP158/6</f>
        <v>7300</v>
      </c>
      <c r="CQ159" s="3">
        <f>CQ158/6</f>
        <v>-432026.16666666669</v>
      </c>
      <c r="CR159" s="3">
        <f>CR158/6</f>
        <v>-222765.63333333333</v>
      </c>
      <c r="CS159" s="5"/>
      <c r="CT159" s="5"/>
      <c r="CY159" s="296"/>
      <c r="CZ159" s="296"/>
      <c r="DC159" s="296"/>
      <c r="DD159" s="296"/>
      <c r="DE159" s="2"/>
      <c r="DG159" s="296"/>
      <c r="DH159" s="296"/>
      <c r="DJ159" s="10">
        <f>DJ158/3</f>
        <v>462825</v>
      </c>
      <c r="DK159" s="10">
        <f>DK158/3</f>
        <v>460131.26666666666</v>
      </c>
      <c r="DL159" s="10">
        <f>DL158/3</f>
        <v>291353.66666666669</v>
      </c>
      <c r="DM159" s="10">
        <f>DM158/3</f>
        <v>-171471.33333333334</v>
      </c>
      <c r="DN159" s="10">
        <f>DN158/3</f>
        <v>-168777.60000000001</v>
      </c>
      <c r="DP159" s="296"/>
      <c r="DQ159" s="296"/>
      <c r="DT159" s="296"/>
      <c r="DU159" s="296"/>
      <c r="DX159" s="296"/>
      <c r="DY159" s="296"/>
      <c r="EA159" s="10">
        <f>EA158/3</f>
        <v>415827.33333333331</v>
      </c>
      <c r="EB159" s="10">
        <f>EB158/3</f>
        <v>0</v>
      </c>
      <c r="EC159" s="10">
        <f>EC158/3</f>
        <v>0</v>
      </c>
      <c r="ED159" s="10">
        <f>ED158/3</f>
        <v>-415827.33333333331</v>
      </c>
      <c r="EE159" s="10">
        <f>EE158/3</f>
        <v>0</v>
      </c>
      <c r="EF159" s="3">
        <f>EF158/6</f>
        <v>439326.16666666669</v>
      </c>
      <c r="EG159" s="3">
        <f>EG158/6</f>
        <v>230065.63333333333</v>
      </c>
      <c r="EH159" s="3">
        <f>EH158/6</f>
        <v>145676.83333333334</v>
      </c>
      <c r="EI159" s="3">
        <f>EI158/6</f>
        <v>-293649.33333333331</v>
      </c>
      <c r="EJ159" s="3">
        <f>EJ158/6</f>
        <v>-84388.800000000003</v>
      </c>
      <c r="EK159" s="5"/>
      <c r="EL159" s="5"/>
    </row>
    <row r="160" spans="1:145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982">
        <f ca="1">NOW()</f>
        <v>43006.470984143518</v>
      </c>
      <c r="BC160" s="982"/>
      <c r="BD160" s="982"/>
      <c r="BE160" s="982"/>
      <c r="BF160" s="301"/>
      <c r="BG160" s="301"/>
      <c r="BH160" s="301"/>
      <c r="BI160" s="302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238"/>
      <c r="BU160" s="238"/>
      <c r="BV160" s="301"/>
      <c r="BW160" s="301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9"/>
      <c r="CJ160" s="9"/>
      <c r="CK160" s="238"/>
      <c r="CL160" s="238"/>
      <c r="CM160" s="301"/>
      <c r="CN160" s="8"/>
      <c r="CP160" s="12"/>
      <c r="CQ160" s="303"/>
      <c r="CR160" s="14" t="s">
        <v>60</v>
      </c>
      <c r="CS160" s="5"/>
      <c r="CT160" s="982"/>
      <c r="CU160" s="982"/>
      <c r="CV160" s="982"/>
      <c r="CW160" s="982"/>
      <c r="CX160" s="301"/>
      <c r="CY160" s="301"/>
      <c r="CZ160" s="301"/>
      <c r="DA160" s="302"/>
      <c r="DB160" s="301"/>
      <c r="DC160" s="301"/>
      <c r="DD160" s="301"/>
      <c r="DE160" s="301"/>
      <c r="DF160" s="301"/>
      <c r="DG160" s="301"/>
      <c r="DH160" s="301"/>
      <c r="DI160" s="302"/>
      <c r="DJ160" s="9"/>
      <c r="DK160" s="9"/>
      <c r="DL160" s="238"/>
      <c r="DM160" s="238"/>
      <c r="DN160" s="301"/>
      <c r="DO160" s="301"/>
      <c r="DP160" s="301"/>
      <c r="DQ160" s="301"/>
      <c r="DR160" s="301"/>
      <c r="DS160" s="301"/>
      <c r="DT160" s="301"/>
      <c r="DU160" s="301"/>
      <c r="DV160" s="301"/>
      <c r="DW160" s="301"/>
      <c r="DX160" s="301"/>
      <c r="DY160" s="301"/>
      <c r="DZ160" s="301"/>
      <c r="EA160" s="9"/>
      <c r="EB160" s="9"/>
      <c r="EC160" s="238"/>
      <c r="ED160" s="238"/>
      <c r="EE160" s="301"/>
      <c r="EF160" s="8"/>
      <c r="EH160" s="12"/>
      <c r="EI160" s="303"/>
      <c r="EJ160" s="14" t="s">
        <v>60</v>
      </c>
      <c r="EK160" s="5"/>
      <c r="EN160" s="982">
        <f ca="1">NOW()</f>
        <v>43006.470984143518</v>
      </c>
      <c r="EO160" s="982"/>
    </row>
    <row r="161" spans="1:146" s="20" customFormat="1" ht="20.100000000000001" customHeight="1" thickBot="1">
      <c r="A161" s="15"/>
      <c r="B161" s="16"/>
      <c r="C161" s="16"/>
      <c r="D161" s="830"/>
      <c r="E161" s="17"/>
      <c r="F161" s="983" t="str">
        <f>F3</f>
        <v>17/3</v>
      </c>
      <c r="G161" s="984"/>
      <c r="H161" s="984"/>
      <c r="I161" s="985">
        <v>0</v>
      </c>
      <c r="J161" s="983" t="str">
        <f>J3</f>
        <v>17/4</v>
      </c>
      <c r="K161" s="986"/>
      <c r="L161" s="984"/>
      <c r="M161" s="985">
        <v>0</v>
      </c>
      <c r="N161" s="983" t="str">
        <f>N3</f>
        <v>17/5</v>
      </c>
      <c r="O161" s="986"/>
      <c r="P161" s="984"/>
      <c r="Q161" s="985">
        <v>0</v>
      </c>
      <c r="R161" s="983" t="str">
        <f>R3</f>
        <v>17/3-17/5累計</v>
      </c>
      <c r="S161" s="986"/>
      <c r="T161" s="986"/>
      <c r="U161" s="984"/>
      <c r="V161" s="986"/>
      <c r="W161" s="986"/>
      <c r="X161" s="985"/>
      <c r="Y161" s="983" t="str">
        <f>Y3</f>
        <v>17/6</v>
      </c>
      <c r="Z161" s="986"/>
      <c r="AA161" s="984"/>
      <c r="AB161" s="985">
        <v>0</v>
      </c>
      <c r="AC161" s="983" t="str">
        <f>AC3</f>
        <v>17/7</v>
      </c>
      <c r="AD161" s="986"/>
      <c r="AE161" s="984"/>
      <c r="AF161" s="985">
        <v>0</v>
      </c>
      <c r="AG161" s="983" t="str">
        <f>AG3</f>
        <v>17/8</v>
      </c>
      <c r="AH161" s="986"/>
      <c r="AI161" s="984"/>
      <c r="AJ161" s="985">
        <v>0</v>
      </c>
      <c r="AK161" s="983" t="str">
        <f>AK3</f>
        <v>17/6-17/8累計</v>
      </c>
      <c r="AL161" s="986"/>
      <c r="AM161" s="986"/>
      <c r="AN161" s="984"/>
      <c r="AO161" s="986"/>
      <c r="AP161" s="986"/>
      <c r="AQ161" s="985"/>
      <c r="AR161" s="987" t="str">
        <f>AR3</f>
        <v>17/上(17/3-17/8)累計</v>
      </c>
      <c r="AS161" s="988"/>
      <c r="AT161" s="988"/>
      <c r="AU161" s="988"/>
      <c r="AV161" s="988"/>
      <c r="AW161" s="988"/>
      <c r="AX161" s="989"/>
      <c r="AY161" s="18"/>
      <c r="AZ161" s="755"/>
      <c r="BA161" s="19"/>
      <c r="BF161" s="983" t="str">
        <f>BF3</f>
        <v>17/9</v>
      </c>
      <c r="BG161" s="984"/>
      <c r="BH161" s="984"/>
      <c r="BI161" s="985">
        <v>0</v>
      </c>
      <c r="BJ161" s="983" t="str">
        <f>BJ3</f>
        <v>17/10</v>
      </c>
      <c r="BK161" s="986"/>
      <c r="BL161" s="984"/>
      <c r="BM161" s="985">
        <v>0</v>
      </c>
      <c r="BN161" s="983" t="str">
        <f>BN3</f>
        <v>17/11</v>
      </c>
      <c r="BO161" s="986"/>
      <c r="BP161" s="984"/>
      <c r="BQ161" s="985">
        <v>0</v>
      </c>
      <c r="BR161" s="983" t="str">
        <f>BR3</f>
        <v>17/9-17/11累計</v>
      </c>
      <c r="BS161" s="986"/>
      <c r="BT161" s="984"/>
      <c r="BU161" s="986"/>
      <c r="BV161" s="985"/>
      <c r="BW161" s="983" t="str">
        <f>BW3</f>
        <v>17/12</v>
      </c>
      <c r="BX161" s="986"/>
      <c r="BY161" s="984"/>
      <c r="BZ161" s="985">
        <v>0</v>
      </c>
      <c r="CA161" s="983" t="str">
        <f>CA3</f>
        <v>18/1</v>
      </c>
      <c r="CB161" s="986"/>
      <c r="CC161" s="984"/>
      <c r="CD161" s="985">
        <v>0</v>
      </c>
      <c r="CE161" s="983" t="str">
        <f>CE3</f>
        <v>18/2</v>
      </c>
      <c r="CF161" s="986"/>
      <c r="CG161" s="984"/>
      <c r="CH161" s="985">
        <v>0</v>
      </c>
      <c r="CI161" s="983" t="str">
        <f>CI3</f>
        <v>17/12-18/2累計</v>
      </c>
      <c r="CJ161" s="986"/>
      <c r="CK161" s="984"/>
      <c r="CL161" s="986"/>
      <c r="CM161" s="985"/>
      <c r="CN161" s="987" t="str">
        <f>CN3</f>
        <v>17/下(17/12-18/2)累計</v>
      </c>
      <c r="CO161" s="988"/>
      <c r="CP161" s="988"/>
      <c r="CQ161" s="988"/>
      <c r="CR161" s="989"/>
      <c r="CS161" s="18"/>
      <c r="CT161" s="19"/>
      <c r="CV161" s="933"/>
      <c r="CX161" s="983" t="str">
        <f>CX3</f>
        <v>18/3</v>
      </c>
      <c r="CY161" s="984"/>
      <c r="CZ161" s="984"/>
      <c r="DA161" s="985">
        <v>0</v>
      </c>
      <c r="DB161" s="983" t="str">
        <f>DB3</f>
        <v>18/4</v>
      </c>
      <c r="DC161" s="986"/>
      <c r="DD161" s="984"/>
      <c r="DE161" s="985">
        <v>0</v>
      </c>
      <c r="DF161" s="983" t="str">
        <f>DF3</f>
        <v>18/5</v>
      </c>
      <c r="DG161" s="986"/>
      <c r="DH161" s="984"/>
      <c r="DI161" s="985">
        <v>0</v>
      </c>
      <c r="DJ161" s="983" t="str">
        <f>DJ3</f>
        <v>18/3-18/5累計</v>
      </c>
      <c r="DK161" s="986"/>
      <c r="DL161" s="984"/>
      <c r="DM161" s="986"/>
      <c r="DN161" s="985"/>
      <c r="DO161" s="983" t="str">
        <f>DO3</f>
        <v>18/6</v>
      </c>
      <c r="DP161" s="986"/>
      <c r="DQ161" s="984"/>
      <c r="DR161" s="985">
        <v>0</v>
      </c>
      <c r="DS161" s="983" t="str">
        <f>DS3</f>
        <v>18/7</v>
      </c>
      <c r="DT161" s="986"/>
      <c r="DU161" s="984"/>
      <c r="DV161" s="985">
        <v>0</v>
      </c>
      <c r="DW161" s="983" t="str">
        <f>DW3</f>
        <v>18/8</v>
      </c>
      <c r="DX161" s="986"/>
      <c r="DY161" s="984"/>
      <c r="DZ161" s="985">
        <v>0</v>
      </c>
      <c r="EA161" s="983" t="str">
        <f>EA3</f>
        <v>18/6-18/8累計</v>
      </c>
      <c r="EB161" s="986"/>
      <c r="EC161" s="984"/>
      <c r="ED161" s="986"/>
      <c r="EE161" s="985"/>
      <c r="EF161" s="987" t="str">
        <f>EF3</f>
        <v>18/下(18/6-18/8)累計</v>
      </c>
      <c r="EG161" s="988"/>
      <c r="EH161" s="988"/>
      <c r="EI161" s="988"/>
      <c r="EJ161" s="989"/>
      <c r="EK161" s="18"/>
      <c r="EL161" s="19"/>
      <c r="EP161" s="934"/>
    </row>
    <row r="162" spans="1:146" s="64" customFormat="1" ht="20.100000000000001" customHeight="1" thickTop="1">
      <c r="A162" s="21"/>
      <c r="B162" s="22"/>
      <c r="C162" s="22"/>
      <c r="D162" s="22"/>
      <c r="E162" s="23"/>
      <c r="F162" s="504" t="s">
        <v>0</v>
      </c>
      <c r="G162" s="305" t="str">
        <f>G4</f>
        <v>実績</v>
      </c>
      <c r="H162" s="762" t="str">
        <f>H4</f>
        <v>実績</v>
      </c>
      <c r="I162" s="506" t="s">
        <v>18</v>
      </c>
      <c r="J162" s="504" t="s">
        <v>0</v>
      </c>
      <c r="K162" s="305" t="str">
        <f>K4</f>
        <v>実績</v>
      </c>
      <c r="L162" s="762" t="str">
        <f>L4</f>
        <v>実績</v>
      </c>
      <c r="M162" s="506" t="s">
        <v>18</v>
      </c>
      <c r="N162" s="504" t="s">
        <v>0</v>
      </c>
      <c r="O162" s="305" t="str">
        <f>O4</f>
        <v>前回計画</v>
      </c>
      <c r="P162" s="762" t="str">
        <f>P4</f>
        <v>実績</v>
      </c>
      <c r="Q162" s="506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4" t="s">
        <v>0</v>
      </c>
      <c r="Z162" s="762" t="str">
        <f>Z4</f>
        <v>実績</v>
      </c>
      <c r="AA162" s="762" t="str">
        <f>AA4</f>
        <v>実績</v>
      </c>
      <c r="AB162" s="506" t="s">
        <v>18</v>
      </c>
      <c r="AC162" s="504" t="s">
        <v>0</v>
      </c>
      <c r="AD162" s="305" t="str">
        <f>AD4</f>
        <v>今回計画</v>
      </c>
      <c r="AE162" s="762" t="str">
        <f>AE4</f>
        <v>実績</v>
      </c>
      <c r="AF162" s="506" t="s">
        <v>18</v>
      </c>
      <c r="AG162" s="504" t="s">
        <v>0</v>
      </c>
      <c r="AH162" s="305" t="str">
        <f>AH4</f>
        <v>前回計画</v>
      </c>
      <c r="AI162" s="306" t="str">
        <f>AI4</f>
        <v>実績</v>
      </c>
      <c r="AJ162" s="506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6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504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504" t="s">
        <v>0</v>
      </c>
      <c r="BK162" s="305" t="str">
        <f>BK4</f>
        <v>前回計画</v>
      </c>
      <c r="BL162" s="308" t="str">
        <f>BL4</f>
        <v>今回計画</v>
      </c>
      <c r="BM162" s="506" t="s">
        <v>18</v>
      </c>
      <c r="BN162" s="504" t="s">
        <v>0</v>
      </c>
      <c r="BO162" s="305" t="str">
        <f>BO4</f>
        <v>前回計画</v>
      </c>
      <c r="BP162" s="308" t="str">
        <f>BP4</f>
        <v>今回計画</v>
      </c>
      <c r="BQ162" s="505" t="s">
        <v>18</v>
      </c>
      <c r="BR162" s="28" t="s">
        <v>0</v>
      </c>
      <c r="BS162" s="34" t="s">
        <v>85</v>
      </c>
      <c r="BT162" s="31" t="str">
        <f>BT4</f>
        <v>実績</v>
      </c>
      <c r="BU162" s="30" t="s">
        <v>90</v>
      </c>
      <c r="BV162" s="27" t="s">
        <v>86</v>
      </c>
      <c r="BW162" s="504" t="s">
        <v>0</v>
      </c>
      <c r="BX162" s="305" t="str">
        <f>BX4</f>
        <v>前回計画</v>
      </c>
      <c r="BY162" s="308" t="str">
        <f>BY4</f>
        <v>今回計画</v>
      </c>
      <c r="BZ162" s="506" t="s">
        <v>18</v>
      </c>
      <c r="CA162" s="504" t="s">
        <v>0</v>
      </c>
      <c r="CB162" s="305" t="str">
        <f>CB4</f>
        <v>前回計画</v>
      </c>
      <c r="CC162" s="308" t="str">
        <f>CC4</f>
        <v>今回計画</v>
      </c>
      <c r="CD162" s="506" t="s">
        <v>18</v>
      </c>
      <c r="CE162" s="504" t="s">
        <v>0</v>
      </c>
      <c r="CF162" s="305" t="str">
        <f>CF4</f>
        <v>前回計画</v>
      </c>
      <c r="CG162" s="308" t="str">
        <f>CG4</f>
        <v>今回計画</v>
      </c>
      <c r="CH162" s="506" t="s">
        <v>18</v>
      </c>
      <c r="CI162" s="28" t="s">
        <v>0</v>
      </c>
      <c r="CJ162" s="34" t="s">
        <v>85</v>
      </c>
      <c r="CK162" s="31" t="str">
        <f>CK4</f>
        <v>今回見通</v>
      </c>
      <c r="CL162" s="34" t="s">
        <v>90</v>
      </c>
      <c r="CM162" s="27" t="s">
        <v>86</v>
      </c>
      <c r="CN162" s="35" t="s">
        <v>0</v>
      </c>
      <c r="CO162" s="43" t="s">
        <v>44</v>
      </c>
      <c r="CP162" s="37" t="str">
        <f>CP4</f>
        <v>今回見通</v>
      </c>
      <c r="CQ162" s="38" t="s">
        <v>45</v>
      </c>
      <c r="CR162" s="39" t="s">
        <v>46</v>
      </c>
      <c r="CS162" s="40" t="s">
        <v>20</v>
      </c>
      <c r="CT162" s="313" t="str">
        <f>CT4</f>
        <v>見通し平均</v>
      </c>
      <c r="CV162" s="6" t="s">
        <v>74</v>
      </c>
      <c r="CW162" s="6" t="s">
        <v>75</v>
      </c>
      <c r="CX162" s="504" t="s">
        <v>0</v>
      </c>
      <c r="CY162" s="305" t="str">
        <f>CY4</f>
        <v>前回計画</v>
      </c>
      <c r="CZ162" s="762" t="str">
        <f>CZ4</f>
        <v>今回計画</v>
      </c>
      <c r="DA162" s="505" t="s">
        <v>18</v>
      </c>
      <c r="DB162" s="504" t="s">
        <v>0</v>
      </c>
      <c r="DC162" s="305" t="str">
        <f>DC4</f>
        <v>前回計画</v>
      </c>
      <c r="DD162" s="308" t="str">
        <f>DD4</f>
        <v>今回計画</v>
      </c>
      <c r="DE162" s="506" t="s">
        <v>18</v>
      </c>
      <c r="DF162" s="504" t="s">
        <v>0</v>
      </c>
      <c r="DG162" s="305" t="str">
        <f>DG4</f>
        <v>前回計画</v>
      </c>
      <c r="DH162" s="308" t="str">
        <f>DH4</f>
        <v>今回計画</v>
      </c>
      <c r="DI162" s="505" t="s">
        <v>18</v>
      </c>
      <c r="DJ162" s="28" t="s">
        <v>0</v>
      </c>
      <c r="DK162" s="34" t="s">
        <v>40</v>
      </c>
      <c r="DL162" s="31" t="str">
        <f>DL4</f>
        <v>実績</v>
      </c>
      <c r="DM162" s="30" t="s">
        <v>90</v>
      </c>
      <c r="DN162" s="27" t="s">
        <v>86</v>
      </c>
      <c r="DO162" s="504" t="s">
        <v>0</v>
      </c>
      <c r="DP162" s="305" t="str">
        <f>DP4</f>
        <v>前回計画</v>
      </c>
      <c r="DQ162" s="308" t="str">
        <f>DQ4</f>
        <v>今回計画</v>
      </c>
      <c r="DR162" s="506" t="s">
        <v>18</v>
      </c>
      <c r="DS162" s="504" t="s">
        <v>0</v>
      </c>
      <c r="DT162" s="305" t="str">
        <f>DT4</f>
        <v>前回計画</v>
      </c>
      <c r="DU162" s="308" t="str">
        <f>DU4</f>
        <v>今回計画</v>
      </c>
      <c r="DV162" s="506" t="s">
        <v>18</v>
      </c>
      <c r="DW162" s="504" t="s">
        <v>0</v>
      </c>
      <c r="DX162" s="305" t="str">
        <f>DX4</f>
        <v>前回計画</v>
      </c>
      <c r="DY162" s="308" t="str">
        <f>DY4</f>
        <v>今回計画</v>
      </c>
      <c r="DZ162" s="506" t="s">
        <v>18</v>
      </c>
      <c r="EA162" s="28" t="s">
        <v>0</v>
      </c>
      <c r="EB162" s="34" t="s">
        <v>40</v>
      </c>
      <c r="EC162" s="31" t="str">
        <f>EC4</f>
        <v>今回見通</v>
      </c>
      <c r="ED162" s="34" t="s">
        <v>90</v>
      </c>
      <c r="EE162" s="27" t="s">
        <v>86</v>
      </c>
      <c r="EF162" s="35" t="s">
        <v>0</v>
      </c>
      <c r="EG162" s="43" t="s">
        <v>44</v>
      </c>
      <c r="EH162" s="37" t="str">
        <f>EH4</f>
        <v>今回見通</v>
      </c>
      <c r="EI162" s="38" t="s">
        <v>45</v>
      </c>
      <c r="EJ162" s="39" t="s">
        <v>46</v>
      </c>
      <c r="EK162" s="40" t="s">
        <v>20</v>
      </c>
      <c r="EL162" s="313" t="str">
        <f>EL4</f>
        <v>見通し平均</v>
      </c>
      <c r="EN162" s="6" t="s">
        <v>74</v>
      </c>
      <c r="EO162" s="6" t="s">
        <v>75</v>
      </c>
    </row>
    <row r="163" spans="1:146" s="565" customFormat="1" ht="20.100000000000001" customHeight="1">
      <c r="A163" s="548"/>
      <c r="B163" s="549"/>
      <c r="C163" s="1010" t="s">
        <v>27</v>
      </c>
      <c r="D163" s="1001"/>
      <c r="E163" s="800"/>
      <c r="F163" s="550">
        <v>0.05</v>
      </c>
      <c r="G163" s="551">
        <f>G164/G5</f>
        <v>0.10382385371095937</v>
      </c>
      <c r="H163" s="784">
        <f>H164/H5</f>
        <v>0.10382385371095937</v>
      </c>
      <c r="I163" s="552"/>
      <c r="J163" s="550">
        <v>0.05</v>
      </c>
      <c r="K163" s="551">
        <v>4.5701172513556897E-2</v>
      </c>
      <c r="L163" s="784">
        <v>4.5701172513556897E-2</v>
      </c>
      <c r="M163" s="552"/>
      <c r="N163" s="550">
        <v>0.05</v>
      </c>
      <c r="O163" s="551">
        <v>6.2558778174663612E-2</v>
      </c>
      <c r="P163" s="784">
        <v>6.2558778174663612E-2</v>
      </c>
      <c r="Q163" s="552"/>
      <c r="R163" s="550">
        <f>R164/R5</f>
        <v>0.05</v>
      </c>
      <c r="S163" s="554">
        <v>0.05</v>
      </c>
      <c r="T163" s="555">
        <f>T164/T5</f>
        <v>8.1780484896924882E-2</v>
      </c>
      <c r="U163" s="556">
        <f>U164/U5</f>
        <v>8.1780484896924882E-2</v>
      </c>
      <c r="V163" s="556"/>
      <c r="W163" s="557"/>
      <c r="X163" s="277"/>
      <c r="Y163" s="550">
        <v>0.05</v>
      </c>
      <c r="Z163" s="784">
        <v>4.1520000000000001E-2</v>
      </c>
      <c r="AA163" s="784">
        <v>4.1520000000000001E-2</v>
      </c>
      <c r="AB163" s="552"/>
      <c r="AC163" s="550">
        <v>0.05</v>
      </c>
      <c r="AD163" s="551">
        <v>4.6995035671661835E-2</v>
      </c>
      <c r="AE163" s="784">
        <v>4.6995035671661835E-2</v>
      </c>
      <c r="AF163" s="552"/>
      <c r="AG163" s="550">
        <v>0.05</v>
      </c>
      <c r="AH163" s="551">
        <v>0.05</v>
      </c>
      <c r="AI163" s="864">
        <v>5.9771051703091133E-2</v>
      </c>
      <c r="AJ163" s="552"/>
      <c r="AK163" s="558">
        <f>AK164/AK5</f>
        <v>4.9999999999999996E-2</v>
      </c>
      <c r="AL163" s="554">
        <v>0.05</v>
      </c>
      <c r="AM163" s="559">
        <f>AM164/AM5</f>
        <v>4.5871684068552861E-2</v>
      </c>
      <c r="AN163" s="556">
        <f>AN164/AN5</f>
        <v>4.7859812601440545E-2</v>
      </c>
      <c r="AO163" s="559"/>
      <c r="AP163" s="557"/>
      <c r="AQ163" s="277"/>
      <c r="AR163" s="558">
        <f>AR164/AR5</f>
        <v>4.9999999999999996E-2</v>
      </c>
      <c r="AS163" s="556">
        <f>AS164/AS5</f>
        <v>0.05</v>
      </c>
      <c r="AT163" s="560">
        <f>AT164/AT5</f>
        <v>6.6425976478574913E-2</v>
      </c>
      <c r="AU163" s="561">
        <f>AU164/AU5</f>
        <v>6.8119770519818254E-2</v>
      </c>
      <c r="AV163" s="562"/>
      <c r="AW163" s="556"/>
      <c r="AX163" s="385"/>
      <c r="AY163" s="563"/>
      <c r="AZ163" s="564"/>
      <c r="BA163" s="564"/>
      <c r="BF163" s="550">
        <v>0.05</v>
      </c>
      <c r="BG163" s="551">
        <v>0.05</v>
      </c>
      <c r="BH163" s="553"/>
      <c r="BI163" s="552"/>
      <c r="BJ163" s="550">
        <v>0.05</v>
      </c>
      <c r="BK163" s="551">
        <v>0.05</v>
      </c>
      <c r="BL163" s="553"/>
      <c r="BM163" s="552"/>
      <c r="BN163" s="550">
        <v>0.05</v>
      </c>
      <c r="BO163" s="551">
        <v>0.05</v>
      </c>
      <c r="BP163" s="553"/>
      <c r="BQ163" s="552"/>
      <c r="BR163" s="550">
        <f>BR164/BR5</f>
        <v>0.05</v>
      </c>
      <c r="BS163" s="556">
        <f>BS164/BS5</f>
        <v>0.05</v>
      </c>
      <c r="BT163" s="556" t="e">
        <f>BT164/BT5</f>
        <v>#DIV/0!</v>
      </c>
      <c r="BU163" s="556"/>
      <c r="BV163" s="277"/>
      <c r="BW163" s="550">
        <v>0.05</v>
      </c>
      <c r="BX163" s="551"/>
      <c r="BY163" s="553"/>
      <c r="BZ163" s="552"/>
      <c r="CA163" s="550">
        <v>5.0900000000000001E-2</v>
      </c>
      <c r="CB163" s="551"/>
      <c r="CC163" s="553"/>
      <c r="CD163" s="552"/>
      <c r="CE163" s="550">
        <v>0.05</v>
      </c>
      <c r="CF163" s="551"/>
      <c r="CG163" s="553"/>
      <c r="CH163" s="552"/>
      <c r="CI163" s="558">
        <f>CI164/CI5</f>
        <v>4.9996732026143791E-2</v>
      </c>
      <c r="CJ163" s="566" t="e">
        <f>CJ164/CJ5</f>
        <v>#DIV/0!</v>
      </c>
      <c r="CK163" s="556" t="e">
        <f>CK164/CK5</f>
        <v>#DIV/0!</v>
      </c>
      <c r="CL163" s="566"/>
      <c r="CM163" s="277"/>
      <c r="CN163" s="558">
        <f>CN164/CN5</f>
        <v>4.999862258953168E-2</v>
      </c>
      <c r="CO163" s="560">
        <f>CO164/CO5</f>
        <v>0.05</v>
      </c>
      <c r="CP163" s="561" t="e">
        <f>CP164/CP5</f>
        <v>#DIV/0!</v>
      </c>
      <c r="CQ163" s="562"/>
      <c r="CR163" s="385">
        <f>CP164/CO164</f>
        <v>0</v>
      </c>
      <c r="CS163" s="563"/>
      <c r="CT163" s="564"/>
      <c r="CX163" s="550">
        <v>0.05</v>
      </c>
      <c r="CY163" s="551">
        <v>0.05</v>
      </c>
      <c r="CZ163" s="784"/>
      <c r="DA163" s="552"/>
      <c r="DB163" s="550">
        <v>0.05</v>
      </c>
      <c r="DC163" s="551">
        <v>0.05</v>
      </c>
      <c r="DD163" s="553"/>
      <c r="DE163" s="552"/>
      <c r="DF163" s="550">
        <v>0.05</v>
      </c>
      <c r="DG163" s="551">
        <v>0.05</v>
      </c>
      <c r="DH163" s="553"/>
      <c r="DI163" s="552"/>
      <c r="DJ163" s="550">
        <f>DJ164/DJ5</f>
        <v>0.05</v>
      </c>
      <c r="DK163" s="556">
        <f>DK164/DK5</f>
        <v>0.05</v>
      </c>
      <c r="DL163" s="556" t="e">
        <f>DL164/DL5</f>
        <v>#DIV/0!</v>
      </c>
      <c r="DM163" s="556"/>
      <c r="DN163" s="277"/>
      <c r="DO163" s="550">
        <v>0.05</v>
      </c>
      <c r="DP163" s="551"/>
      <c r="DQ163" s="553"/>
      <c r="DR163" s="552"/>
      <c r="DS163" s="550">
        <v>5.0900000000000001E-2</v>
      </c>
      <c r="DT163" s="551"/>
      <c r="DU163" s="553"/>
      <c r="DV163" s="552"/>
      <c r="DW163" s="550">
        <v>0.05</v>
      </c>
      <c r="DX163" s="551"/>
      <c r="DY163" s="553"/>
      <c r="DZ163" s="552"/>
      <c r="EA163" s="558">
        <f>EA164/EA5</f>
        <v>4.9996732026143791E-2</v>
      </c>
      <c r="EB163" s="566" t="e">
        <f>EB164/EB5</f>
        <v>#DIV/0!</v>
      </c>
      <c r="EC163" s="556" t="e">
        <f>EC164/EC5</f>
        <v>#DIV/0!</v>
      </c>
      <c r="ED163" s="566"/>
      <c r="EE163" s="277"/>
      <c r="EF163" s="558">
        <f>EF164/EF5</f>
        <v>4.999862258953168E-2</v>
      </c>
      <c r="EG163" s="560">
        <f>EG164/EG5</f>
        <v>0.05</v>
      </c>
      <c r="EH163" s="561" t="e">
        <f>EH164/EH5</f>
        <v>#DIV/0!</v>
      </c>
      <c r="EI163" s="562"/>
      <c r="EJ163" s="385">
        <f>EH164/EG164</f>
        <v>0</v>
      </c>
      <c r="EK163" s="563"/>
      <c r="EL163" s="564"/>
    </row>
    <row r="164" spans="1:146" s="5" customFormat="1" ht="20.100000000000001" customHeight="1">
      <c r="A164" s="66"/>
      <c r="B164" s="67"/>
      <c r="C164" s="1002" t="s">
        <v>56</v>
      </c>
      <c r="D164" s="1003"/>
      <c r="E164" s="795"/>
      <c r="F164" s="375">
        <f>F163*F5</f>
        <v>299.14529914529919</v>
      </c>
      <c r="G164" s="462">
        <v>1585.39912</v>
      </c>
      <c r="H164" s="774">
        <v>1585.39912</v>
      </c>
      <c r="I164" s="419">
        <f>H164-G164</f>
        <v>0</v>
      </c>
      <c r="J164" s="375">
        <f>J163*J5</f>
        <v>329.0598290598291</v>
      </c>
      <c r="K164" s="462">
        <f>K163*K5</f>
        <v>264.86429048044789</v>
      </c>
      <c r="L164" s="774">
        <f>L163*L5</f>
        <v>264.86429048044789</v>
      </c>
      <c r="M164" s="419">
        <f>L164-K164</f>
        <v>0</v>
      </c>
      <c r="N164" s="375">
        <f>N163*N5</f>
        <v>358.97435897435901</v>
      </c>
      <c r="O164" s="462">
        <f>O163*O5</f>
        <v>414.97322855860199</v>
      </c>
      <c r="P164" s="774">
        <f>P163*P5</f>
        <v>414.97322855860199</v>
      </c>
      <c r="Q164" s="419">
        <f>P164-O164</f>
        <v>0</v>
      </c>
      <c r="R164" s="264">
        <f>F164+J164+N164</f>
        <v>987.1794871794873</v>
      </c>
      <c r="S164" s="567">
        <f>S163*S5</f>
        <v>987.1794871794873</v>
      </c>
      <c r="T164" s="568">
        <f>H164+K164+O164</f>
        <v>2265.2366390390498</v>
      </c>
      <c r="U164" s="129">
        <f>H164+L164+P164</f>
        <v>2265.2366390390498</v>
      </c>
      <c r="V164" s="129">
        <f>U164-R164</f>
        <v>1278.0571518595625</v>
      </c>
      <c r="W164" s="128">
        <f t="shared" ref="W164:W198" si="952">U164-S164</f>
        <v>1278.0571518595625</v>
      </c>
      <c r="X164" s="55">
        <f>U164-T164</f>
        <v>0</v>
      </c>
      <c r="Y164" s="375">
        <f>Y163*Y5</f>
        <v>358.97435897435901</v>
      </c>
      <c r="Z164" s="774">
        <f>Z163*Z5</f>
        <v>328.19324591589742</v>
      </c>
      <c r="AA164" s="774">
        <f>AA163*AA5</f>
        <v>328.19324591589742</v>
      </c>
      <c r="AB164" s="419">
        <f>AA164-Z164</f>
        <v>0</v>
      </c>
      <c r="AC164" s="375">
        <f>AC163*AC5</f>
        <v>358.97435897435901</v>
      </c>
      <c r="AD164" s="462">
        <f>AD163*AD5</f>
        <v>287.63897052618364</v>
      </c>
      <c r="AE164" s="774">
        <f>AE163*AE5</f>
        <v>287.63897052618364</v>
      </c>
      <c r="AF164" s="419">
        <f>AE164-AD164</f>
        <v>0</v>
      </c>
      <c r="AG164" s="375">
        <f>AG163*AG5</f>
        <v>333.33333333333337</v>
      </c>
      <c r="AH164" s="462">
        <f>AH163*AH5</f>
        <v>333.33333333333337</v>
      </c>
      <c r="AI164" s="463">
        <f>AI163*AI5</f>
        <v>278.02831652454296</v>
      </c>
      <c r="AJ164" s="419">
        <f>AI164-AH164</f>
        <v>-55.305016808790413</v>
      </c>
      <c r="AK164" s="127">
        <f>Y164+AC164+AG164</f>
        <v>1051.2820512820513</v>
      </c>
      <c r="AL164" s="567">
        <f>AL163*AL5</f>
        <v>1051.2820512820515</v>
      </c>
      <c r="AM164" s="134">
        <f>Z164+AD164+AH164</f>
        <v>949.16554977541443</v>
      </c>
      <c r="AN164" s="129">
        <f>AA164+AE164+AI164</f>
        <v>893.86053296662408</v>
      </c>
      <c r="AO164" s="134">
        <f>AN164-AK164</f>
        <v>-157.42151831542719</v>
      </c>
      <c r="AP164" s="128">
        <f t="shared" ref="AP164:AP198" si="953">AN164-AL164</f>
        <v>-157.42151831542742</v>
      </c>
      <c r="AQ164" s="55">
        <f>AN164-AM164</f>
        <v>-55.305016808790356</v>
      </c>
      <c r="AR164" s="69">
        <f>SUM(R164,AK164)</f>
        <v>2038.4615384615386</v>
      </c>
      <c r="AS164" s="129">
        <f>SUM(S164,AL164)</f>
        <v>2038.4615384615388</v>
      </c>
      <c r="AT164" s="512">
        <f>T164+AM164</f>
        <v>3214.4021888144644</v>
      </c>
      <c r="AU164" s="569">
        <f>SUM(U164,AN164)</f>
        <v>3159.0971720056741</v>
      </c>
      <c r="AV164" s="169">
        <f>AU164-AR164</f>
        <v>1120.6356335441355</v>
      </c>
      <c r="AW164" s="129">
        <f t="shared" ref="AW164:AW198" si="954">AU164-AS164</f>
        <v>1120.6356335441353</v>
      </c>
      <c r="AX164" s="363">
        <f>AU164-AT164</f>
        <v>-55.305016808790242</v>
      </c>
      <c r="AY164" s="74"/>
      <c r="AZ164" s="75"/>
      <c r="BA164" s="75"/>
      <c r="BF164" s="375">
        <f>BF163*BF5</f>
        <v>350.42735042735046</v>
      </c>
      <c r="BG164" s="462">
        <f>BG163*BG5</f>
        <v>350.42735042735046</v>
      </c>
      <c r="BH164" s="464">
        <f>BH163*BH5</f>
        <v>0</v>
      </c>
      <c r="BI164" s="419">
        <f>BH164-BG164</f>
        <v>-350.42735042735046</v>
      </c>
      <c r="BJ164" s="375">
        <f>BJ163*BJ5</f>
        <v>277.77777777777777</v>
      </c>
      <c r="BK164" s="462">
        <f>BK163*BK5</f>
        <v>277.77777777777777</v>
      </c>
      <c r="BL164" s="464">
        <f>BL163*BL5</f>
        <v>0</v>
      </c>
      <c r="BM164" s="419">
        <f>BL164-BK164</f>
        <v>-277.77777777777777</v>
      </c>
      <c r="BN164" s="375">
        <f>BN163*BN5</f>
        <v>269.23076923076923</v>
      </c>
      <c r="BO164" s="462">
        <f>BO163*BO5</f>
        <v>269.23076923076923</v>
      </c>
      <c r="BP164" s="464">
        <f>BP163*BP5</f>
        <v>0</v>
      </c>
      <c r="BQ164" s="419">
        <f>BP164-BO164</f>
        <v>-269.23076923076923</v>
      </c>
      <c r="BR164" s="264">
        <f>BF164+BJ164+BN164</f>
        <v>897.43589743589746</v>
      </c>
      <c r="BS164" s="129">
        <f>BG164+BK164+BO164</f>
        <v>897.43589743589746</v>
      </c>
      <c r="BT164" s="129">
        <f>BH164+BL164+BP164</f>
        <v>0</v>
      </c>
      <c r="BU164" s="129">
        <f>BT164-BR164</f>
        <v>-897.43589743589746</v>
      </c>
      <c r="BV164" s="55">
        <f>BT164-BS164</f>
        <v>-897.43589743589746</v>
      </c>
      <c r="BW164" s="375">
        <f>BW163*BW5</f>
        <v>269.23076923076923</v>
      </c>
      <c r="BX164" s="462">
        <f>BX163*BX5</f>
        <v>0</v>
      </c>
      <c r="BY164" s="464">
        <f>BY163*BY5</f>
        <v>0</v>
      </c>
      <c r="BZ164" s="419">
        <f>BY164-BX164</f>
        <v>0</v>
      </c>
      <c r="CA164" s="375">
        <v>235</v>
      </c>
      <c r="CB164" s="462">
        <f>CB163*CB5</f>
        <v>0</v>
      </c>
      <c r="CC164" s="464">
        <f>CC163*CC5</f>
        <v>0</v>
      </c>
      <c r="CD164" s="419">
        <f>CC164-CB164</f>
        <v>0</v>
      </c>
      <c r="CE164" s="375">
        <f>CE163*CE5</f>
        <v>149.5726495726496</v>
      </c>
      <c r="CF164" s="462">
        <f>CF163*CF5</f>
        <v>0</v>
      </c>
      <c r="CG164" s="464">
        <f>CG163*CG5</f>
        <v>0</v>
      </c>
      <c r="CH164" s="419">
        <f>CG164-CF164</f>
        <v>0</v>
      </c>
      <c r="CI164" s="127">
        <f>BW164+CA164+CE164</f>
        <v>653.80341880341882</v>
      </c>
      <c r="CJ164" s="134">
        <f>BX164+CB164+CF164</f>
        <v>0</v>
      </c>
      <c r="CK164" s="129">
        <f>BY164+CC164+CG164</f>
        <v>0</v>
      </c>
      <c r="CL164" s="134">
        <f>CK164-CI164</f>
        <v>-653.80341880341882</v>
      </c>
      <c r="CM164" s="55">
        <f>CK164-CJ164</f>
        <v>0</v>
      </c>
      <c r="CN164" s="69">
        <f>SUM(BR164,CI164)</f>
        <v>1551.2393162393164</v>
      </c>
      <c r="CO164" s="512">
        <f>BS164+CJ164</f>
        <v>897.43589743589746</v>
      </c>
      <c r="CP164" s="569">
        <f>SUM(BT164,CK164)</f>
        <v>0</v>
      </c>
      <c r="CQ164" s="169">
        <f>CP164-CN164</f>
        <v>-1551.2393162393164</v>
      </c>
      <c r="CR164" s="363">
        <f>CP164-CO164</f>
        <v>-897.43589743589746</v>
      </c>
      <c r="CS164" s="74"/>
      <c r="CT164" s="75"/>
      <c r="CX164" s="375">
        <f>CX163*CX5</f>
        <v>350.42735042735046</v>
      </c>
      <c r="CY164" s="462">
        <f>CY163*CY5</f>
        <v>350.42735042735046</v>
      </c>
      <c r="CZ164" s="774">
        <f>CZ163*CZ5</f>
        <v>0</v>
      </c>
      <c r="DA164" s="419">
        <f>CZ164-CY164</f>
        <v>-350.42735042735046</v>
      </c>
      <c r="DB164" s="375">
        <f>DB163*DB5</f>
        <v>277.77777777777777</v>
      </c>
      <c r="DC164" s="462">
        <f>DC163*DC5</f>
        <v>277.77777777777777</v>
      </c>
      <c r="DD164" s="464">
        <f>DD163*DD5</f>
        <v>0</v>
      </c>
      <c r="DE164" s="419">
        <f>DD164-DC164</f>
        <v>-277.77777777777777</v>
      </c>
      <c r="DF164" s="375">
        <f>DF163*DF5</f>
        <v>269.23076923076923</v>
      </c>
      <c r="DG164" s="462">
        <f>DG163*DG5</f>
        <v>269.23076923076923</v>
      </c>
      <c r="DH164" s="464">
        <f>DH163*DH5</f>
        <v>0</v>
      </c>
      <c r="DI164" s="419">
        <f>DH164-DG164</f>
        <v>-269.23076923076923</v>
      </c>
      <c r="DJ164" s="264">
        <f>CX164+DB164+DF164</f>
        <v>897.43589743589746</v>
      </c>
      <c r="DK164" s="129">
        <f>CY164+DC164+DG164</f>
        <v>897.43589743589746</v>
      </c>
      <c r="DL164" s="129">
        <f>CZ164+DD164+DH164</f>
        <v>0</v>
      </c>
      <c r="DM164" s="129">
        <f>DL164-DJ164</f>
        <v>-897.43589743589746</v>
      </c>
      <c r="DN164" s="55">
        <f>DL164-DK164</f>
        <v>-897.43589743589746</v>
      </c>
      <c r="DO164" s="375">
        <f>DO163*DO5</f>
        <v>269.23076923076923</v>
      </c>
      <c r="DP164" s="462">
        <f>DP163*DP5</f>
        <v>0</v>
      </c>
      <c r="DQ164" s="464">
        <f>DQ163*DQ5</f>
        <v>0</v>
      </c>
      <c r="DR164" s="419">
        <f>DQ164-DP164</f>
        <v>0</v>
      </c>
      <c r="DS164" s="375">
        <v>235</v>
      </c>
      <c r="DT164" s="462">
        <f>DT163*DT5</f>
        <v>0</v>
      </c>
      <c r="DU164" s="464">
        <f>DU163*DU5</f>
        <v>0</v>
      </c>
      <c r="DV164" s="419">
        <f>DU164-DT164</f>
        <v>0</v>
      </c>
      <c r="DW164" s="375">
        <f>DW163*DW5</f>
        <v>149.5726495726496</v>
      </c>
      <c r="DX164" s="462">
        <f>DX163*DX5</f>
        <v>0</v>
      </c>
      <c r="DY164" s="464">
        <f>DY163*DY5</f>
        <v>0</v>
      </c>
      <c r="DZ164" s="419">
        <f>DY164-DX164</f>
        <v>0</v>
      </c>
      <c r="EA164" s="127">
        <f>DO164+DS164+DW164</f>
        <v>653.80341880341882</v>
      </c>
      <c r="EB164" s="134">
        <f>DP164+DT164+DX164</f>
        <v>0</v>
      </c>
      <c r="EC164" s="129">
        <f>DQ164+DU164+DY164</f>
        <v>0</v>
      </c>
      <c r="ED164" s="134">
        <f>EC164-EA164</f>
        <v>-653.80341880341882</v>
      </c>
      <c r="EE164" s="55">
        <f>EC164-EB164</f>
        <v>0</v>
      </c>
      <c r="EF164" s="69">
        <f>SUM(DJ164,EA164)</f>
        <v>1551.2393162393164</v>
      </c>
      <c r="EG164" s="512">
        <f>DK164+EB164</f>
        <v>897.43589743589746</v>
      </c>
      <c r="EH164" s="569">
        <f>SUM(DL164,EC164)</f>
        <v>0</v>
      </c>
      <c r="EI164" s="169">
        <f>EH164-EF164</f>
        <v>-1551.2393162393164</v>
      </c>
      <c r="EJ164" s="363">
        <f>EH164-EG164</f>
        <v>-897.43589743589746</v>
      </c>
      <c r="EK164" s="74"/>
      <c r="EL164" s="75"/>
    </row>
    <row r="165" spans="1:146" s="565" customFormat="1" ht="20.100000000000001" customHeight="1">
      <c r="A165" s="799"/>
      <c r="B165" s="570"/>
      <c r="C165" s="857"/>
      <c r="D165" s="856" t="s">
        <v>27</v>
      </c>
      <c r="E165" s="800"/>
      <c r="F165" s="550">
        <v>0.18</v>
      </c>
      <c r="G165" s="551"/>
      <c r="H165" s="784"/>
      <c r="I165" s="552"/>
      <c r="J165" s="550">
        <v>0.18</v>
      </c>
      <c r="K165" s="551">
        <v>0.13002983041305821</v>
      </c>
      <c r="L165" s="784">
        <v>0.13002983041305821</v>
      </c>
      <c r="M165" s="552"/>
      <c r="N165" s="550">
        <v>0.18</v>
      </c>
      <c r="O165" s="551">
        <v>0.14783042674779295</v>
      </c>
      <c r="P165" s="784">
        <v>0.14783042674779295</v>
      </c>
      <c r="Q165" s="552"/>
      <c r="R165" s="550">
        <f>R166/R6</f>
        <v>0.18</v>
      </c>
      <c r="S165" s="554">
        <v>0.18</v>
      </c>
      <c r="T165" s="555">
        <f>T166/T6</f>
        <v>0.14645030141402224</v>
      </c>
      <c r="U165" s="556">
        <f>U166/U6</f>
        <v>0.14645030141402224</v>
      </c>
      <c r="V165" s="556"/>
      <c r="W165" s="557"/>
      <c r="X165" s="277"/>
      <c r="Y165" s="550">
        <v>0.18</v>
      </c>
      <c r="Z165" s="784">
        <v>0.14449999999999999</v>
      </c>
      <c r="AA165" s="784">
        <v>0.14449999999999999</v>
      </c>
      <c r="AB165" s="552"/>
      <c r="AC165" s="550">
        <v>0.18</v>
      </c>
      <c r="AD165" s="551">
        <v>0.13996070044842138</v>
      </c>
      <c r="AE165" s="784">
        <v>0.13996070044842138</v>
      </c>
      <c r="AF165" s="552"/>
      <c r="AG165" s="550">
        <v>0.18</v>
      </c>
      <c r="AH165" s="551">
        <v>0.15</v>
      </c>
      <c r="AI165" s="864">
        <v>0.14845110276409698</v>
      </c>
      <c r="AJ165" s="552"/>
      <c r="AK165" s="558">
        <f>AK166/AK6</f>
        <v>0.18</v>
      </c>
      <c r="AL165" s="554">
        <v>0.18</v>
      </c>
      <c r="AM165" s="559">
        <f>AM166/AM6</f>
        <v>0.14616730616557072</v>
      </c>
      <c r="AN165" s="556">
        <f>AN166/AN6</f>
        <v>0.14502212506691184</v>
      </c>
      <c r="AO165" s="559"/>
      <c r="AP165" s="557"/>
      <c r="AQ165" s="277"/>
      <c r="AR165" s="558">
        <f>AR166/AR6</f>
        <v>0.17999999999999997</v>
      </c>
      <c r="AS165" s="556">
        <f>AS166/AS6</f>
        <v>0.18000000000000002</v>
      </c>
      <c r="AT165" s="561">
        <f>AT166/AT6</f>
        <v>0.1461901233335503</v>
      </c>
      <c r="AU165" s="561">
        <f>AU166/AU6</f>
        <v>0.14515028133569929</v>
      </c>
      <c r="AV165" s="562"/>
      <c r="AW165" s="556"/>
      <c r="AX165" s="385"/>
      <c r="AY165" s="563"/>
      <c r="AZ165" s="564"/>
      <c r="BA165" s="564"/>
      <c r="BF165" s="550">
        <v>0.25009999999999999</v>
      </c>
      <c r="BG165" s="551">
        <v>0.193</v>
      </c>
      <c r="BH165" s="553"/>
      <c r="BI165" s="552"/>
      <c r="BJ165" s="550">
        <v>0.25330000000000003</v>
      </c>
      <c r="BK165" s="551">
        <v>0.254</v>
      </c>
      <c r="BL165" s="553"/>
      <c r="BM165" s="552"/>
      <c r="BN165" s="550">
        <v>0.25240000000000001</v>
      </c>
      <c r="BO165" s="551">
        <v>0.252</v>
      </c>
      <c r="BP165" s="553"/>
      <c r="BQ165" s="552"/>
      <c r="BR165" s="550">
        <f>BR166/BR6</f>
        <v>0.2519780487804878</v>
      </c>
      <c r="BS165" s="556">
        <f>BS166/BS6</f>
        <v>0.23397560975609757</v>
      </c>
      <c r="BT165" s="556" t="e">
        <f>BT166/BT6</f>
        <v>#DIV/0!</v>
      </c>
      <c r="BU165" s="556"/>
      <c r="BV165" s="277"/>
      <c r="BW165" s="550">
        <v>0.252</v>
      </c>
      <c r="BX165" s="551"/>
      <c r="BY165" s="553"/>
      <c r="BZ165" s="552"/>
      <c r="CA165" s="550">
        <v>0.252</v>
      </c>
      <c r="CB165" s="551"/>
      <c r="CC165" s="553"/>
      <c r="CD165" s="552"/>
      <c r="CE165" s="550">
        <v>0.247</v>
      </c>
      <c r="CF165" s="551"/>
      <c r="CG165" s="553"/>
      <c r="CH165" s="552"/>
      <c r="CI165" s="558">
        <f>CI166/CI6</f>
        <v>0.25097119341563789</v>
      </c>
      <c r="CJ165" s="566" t="e">
        <f>CJ166/CJ6</f>
        <v>#DIV/0!</v>
      </c>
      <c r="CK165" s="556" t="e">
        <f>CK166/CK6</f>
        <v>#DIV/0!</v>
      </c>
      <c r="CL165" s="566"/>
      <c r="CM165" s="277"/>
      <c r="CN165" s="558">
        <f>CN166/CN6</f>
        <v>0.25153360581289741</v>
      </c>
      <c r="CO165" s="561">
        <f>CO166/CO6</f>
        <v>0.23397560975609757</v>
      </c>
      <c r="CP165" s="561" t="e">
        <f>CP166/CP6</f>
        <v>#DIV/0!</v>
      </c>
      <c r="CQ165" s="562"/>
      <c r="CR165" s="385">
        <f>CP166/CO166</f>
        <v>0</v>
      </c>
      <c r="CS165" s="563"/>
      <c r="CT165" s="564"/>
      <c r="CX165" s="550">
        <v>0.25009999999999999</v>
      </c>
      <c r="CY165" s="551">
        <v>0.193</v>
      </c>
      <c r="CZ165" s="784"/>
      <c r="DA165" s="552"/>
      <c r="DB165" s="550">
        <v>0.25330000000000003</v>
      </c>
      <c r="DC165" s="551">
        <v>0.254</v>
      </c>
      <c r="DD165" s="553"/>
      <c r="DE165" s="552"/>
      <c r="DF165" s="550">
        <v>0.25240000000000001</v>
      </c>
      <c r="DG165" s="551">
        <v>0.252</v>
      </c>
      <c r="DH165" s="553"/>
      <c r="DI165" s="552"/>
      <c r="DJ165" s="550">
        <f>DJ166/DJ6</f>
        <v>0.2519780487804878</v>
      </c>
      <c r="DK165" s="556">
        <f>DK166/DK6</f>
        <v>0.23397560975609757</v>
      </c>
      <c r="DL165" s="556" t="e">
        <f>DL166/DL6</f>
        <v>#DIV/0!</v>
      </c>
      <c r="DM165" s="556"/>
      <c r="DN165" s="277"/>
      <c r="DO165" s="550">
        <v>0.252</v>
      </c>
      <c r="DP165" s="551"/>
      <c r="DQ165" s="553"/>
      <c r="DR165" s="552"/>
      <c r="DS165" s="550">
        <v>0.252</v>
      </c>
      <c r="DT165" s="551"/>
      <c r="DU165" s="553"/>
      <c r="DV165" s="552"/>
      <c r="DW165" s="550">
        <v>0.247</v>
      </c>
      <c r="DX165" s="551"/>
      <c r="DY165" s="553"/>
      <c r="DZ165" s="552"/>
      <c r="EA165" s="558">
        <f>EA166/EA6</f>
        <v>0.25097119341563789</v>
      </c>
      <c r="EB165" s="566" t="e">
        <f>EB166/EB6</f>
        <v>#DIV/0!</v>
      </c>
      <c r="EC165" s="556" t="e">
        <f>EC166/EC6</f>
        <v>#DIV/0!</v>
      </c>
      <c r="ED165" s="566"/>
      <c r="EE165" s="277"/>
      <c r="EF165" s="558">
        <f>EF166/EF6</f>
        <v>0.25153360581289741</v>
      </c>
      <c r="EG165" s="561">
        <f>EG166/EG6</f>
        <v>0.23397560975609757</v>
      </c>
      <c r="EH165" s="561" t="e">
        <f>EH166/EH6</f>
        <v>#DIV/0!</v>
      </c>
      <c r="EI165" s="562"/>
      <c r="EJ165" s="385">
        <f>EH166/EG166</f>
        <v>0</v>
      </c>
      <c r="EK165" s="563"/>
      <c r="EL165" s="564"/>
    </row>
    <row r="166" spans="1:146" s="5" customFormat="1" ht="20.100000000000001" customHeight="1">
      <c r="A166" s="66"/>
      <c r="B166" s="67"/>
      <c r="C166" s="67"/>
      <c r="D166" s="826" t="s">
        <v>126</v>
      </c>
      <c r="E166" s="793"/>
      <c r="F166" s="375">
        <f>F165*F6</f>
        <v>846.15384615384619</v>
      </c>
      <c r="G166" s="462">
        <f>G165*G6</f>
        <v>0</v>
      </c>
      <c r="H166" s="774">
        <f>H165*H6</f>
        <v>0</v>
      </c>
      <c r="I166" s="419">
        <f>H166-G166</f>
        <v>0</v>
      </c>
      <c r="J166" s="375">
        <f>J165*J6</f>
        <v>1392.3076923076924</v>
      </c>
      <c r="K166" s="462">
        <f>K165*K6</f>
        <v>19.083489093920555</v>
      </c>
      <c r="L166" s="774">
        <f>L165*L6</f>
        <v>19.083489093920555</v>
      </c>
      <c r="M166" s="419">
        <f>L166-K166</f>
        <v>0</v>
      </c>
      <c r="N166" s="375">
        <f>N165*N6</f>
        <v>1392.3076923076924</v>
      </c>
      <c r="O166" s="462">
        <f>O165*O6</f>
        <v>258.13428919184679</v>
      </c>
      <c r="P166" s="774">
        <f>P165*P6</f>
        <v>258.13428919184679</v>
      </c>
      <c r="Q166" s="419">
        <f>P166-O166</f>
        <v>0</v>
      </c>
      <c r="R166" s="264">
        <f>F166+J166+N166</f>
        <v>3630.7692307692309</v>
      </c>
      <c r="S166" s="567">
        <f>S165*S6</f>
        <v>4870.7692307692314</v>
      </c>
      <c r="T166" s="568">
        <f>H166+K166+O166</f>
        <v>277.21777828576734</v>
      </c>
      <c r="U166" s="129">
        <f>H166+L166+P166</f>
        <v>277.21777828576734</v>
      </c>
      <c r="V166" s="129">
        <f>U166-R166</f>
        <v>-3353.5514524834634</v>
      </c>
      <c r="W166" s="128">
        <f t="shared" ref="W166" si="955">U166-S166</f>
        <v>-4593.5514524834643</v>
      </c>
      <c r="X166" s="55">
        <f>U166-T166</f>
        <v>0</v>
      </c>
      <c r="Y166" s="375">
        <f>Y165*Y6</f>
        <v>2784.6153846153848</v>
      </c>
      <c r="Z166" s="774">
        <f>Z165*Z6</f>
        <v>850.208852991453</v>
      </c>
      <c r="AA166" s="774">
        <f>AA165*AA6</f>
        <v>850.208852991453</v>
      </c>
      <c r="AB166" s="419">
        <f>AA166-Z166</f>
        <v>0</v>
      </c>
      <c r="AC166" s="375">
        <f>AC165*AC6</f>
        <v>3200</v>
      </c>
      <c r="AD166" s="462">
        <f>AD165*AD6</f>
        <v>702.15914849273122</v>
      </c>
      <c r="AE166" s="774">
        <f>AE165*AE6</f>
        <v>702.15914849273122</v>
      </c>
      <c r="AF166" s="419">
        <f>AE166-AD166</f>
        <v>0</v>
      </c>
      <c r="AG166" s="375">
        <f>AG165*AG6</f>
        <v>3646.1538461538462</v>
      </c>
      <c r="AH166" s="462">
        <f>AH165*AH6</f>
        <v>1602.5641025641025</v>
      </c>
      <c r="AI166" s="463">
        <f>AI165*AI6</f>
        <v>1232.3118899999999</v>
      </c>
      <c r="AJ166" s="419">
        <f>AI166-AH166</f>
        <v>-370.25221256410259</v>
      </c>
      <c r="AK166" s="127">
        <f>Y166+AC166+AG166</f>
        <v>9630.7692307692305</v>
      </c>
      <c r="AL166" s="567">
        <f>AL165*AL6</f>
        <v>11384.615384615385</v>
      </c>
      <c r="AM166" s="134">
        <f>Z166+AD166+AH166</f>
        <v>3154.9321040482869</v>
      </c>
      <c r="AN166" s="129">
        <f>AA166+AE166+AI166</f>
        <v>2784.6798914841843</v>
      </c>
      <c r="AO166" s="134">
        <f>AN166-AK166</f>
        <v>-6846.0893392850467</v>
      </c>
      <c r="AP166" s="128">
        <f t="shared" ref="AP166" si="956">AN166-AL166</f>
        <v>-8599.9354931312009</v>
      </c>
      <c r="AQ166" s="55">
        <f>AN166-AM166</f>
        <v>-370.25221256410259</v>
      </c>
      <c r="AR166" s="127">
        <f>SUM(R166,AK166)</f>
        <v>13261.538461538461</v>
      </c>
      <c r="AS166" s="129">
        <f>SUM(S166,AL166)</f>
        <v>16255.384615384617</v>
      </c>
      <c r="AT166" s="512">
        <f>T166+AM166</f>
        <v>3432.1498823340544</v>
      </c>
      <c r="AU166" s="569">
        <f>SUM(U166,AN166)</f>
        <v>3061.8976697699518</v>
      </c>
      <c r="AV166" s="169">
        <f>AU166-AR166</f>
        <v>-10199.64079176851</v>
      </c>
      <c r="AW166" s="129">
        <f t="shared" ref="AW166" si="957">AU166-AS166</f>
        <v>-13193.486945614666</v>
      </c>
      <c r="AX166" s="363">
        <f>AU166-AT166</f>
        <v>-370.25221256410259</v>
      </c>
      <c r="AY166" s="74"/>
      <c r="AZ166" s="75"/>
      <c r="BA166" s="75"/>
      <c r="BF166" s="375">
        <f>BF165*BF6</f>
        <v>4168.333333333333</v>
      </c>
      <c r="BG166" s="462">
        <f>BG165*BG6</f>
        <v>3216.666666666667</v>
      </c>
      <c r="BH166" s="464">
        <f>BH165*BH6</f>
        <v>0</v>
      </c>
      <c r="BI166" s="419">
        <f>BH166-BG166</f>
        <v>-3216.666666666667</v>
      </c>
      <c r="BJ166" s="375">
        <f>BJ165*BJ6</f>
        <v>4546.4102564102568</v>
      </c>
      <c r="BK166" s="462">
        <f>BK165*BK6</f>
        <v>4558.9743589743593</v>
      </c>
      <c r="BL166" s="464">
        <f>BL165*BL6</f>
        <v>0</v>
      </c>
      <c r="BM166" s="419">
        <f>BL166-BK166</f>
        <v>-4558.9743589743593</v>
      </c>
      <c r="BN166" s="375">
        <f>BN165*BN6</f>
        <v>4530.2564102564102</v>
      </c>
      <c r="BO166" s="462">
        <f>BO165*BO6</f>
        <v>4523.0769230769229</v>
      </c>
      <c r="BP166" s="464">
        <f>BP165*BP6</f>
        <v>0</v>
      </c>
      <c r="BQ166" s="419">
        <f>BP166-BO166</f>
        <v>-4523.0769230769229</v>
      </c>
      <c r="BR166" s="264">
        <f>BF166+BJ166+BN166</f>
        <v>13245</v>
      </c>
      <c r="BS166" s="129">
        <f>BG166+BK166+BO166</f>
        <v>12298.717948717949</v>
      </c>
      <c r="BT166" s="129">
        <f>BH166+BL166+BP166</f>
        <v>0</v>
      </c>
      <c r="BU166" s="129">
        <f>BT166-BR166</f>
        <v>-13245</v>
      </c>
      <c r="BV166" s="55">
        <f>BT166-BS166</f>
        <v>-12298.717948717949</v>
      </c>
      <c r="BW166" s="375">
        <f>BW165*BW6</f>
        <v>4867.6923076923076</v>
      </c>
      <c r="BX166" s="462">
        <f>BX165*BX6</f>
        <v>0</v>
      </c>
      <c r="BY166" s="464">
        <f>BY165*BY6</f>
        <v>0</v>
      </c>
      <c r="BZ166" s="419">
        <f>BY166-BX166</f>
        <v>0</v>
      </c>
      <c r="CA166" s="375">
        <f>CA165*CA6</f>
        <v>3446.1538461538462</v>
      </c>
      <c r="CB166" s="462">
        <f>CB165*CB6</f>
        <v>0</v>
      </c>
      <c r="CC166" s="464">
        <f>CC165*CC6</f>
        <v>0</v>
      </c>
      <c r="CD166" s="419">
        <f>CC166-CB166</f>
        <v>0</v>
      </c>
      <c r="CE166" s="375">
        <f>CE165*CE6</f>
        <v>2111.1111111111109</v>
      </c>
      <c r="CF166" s="462">
        <f>CF165*CF6</f>
        <v>0</v>
      </c>
      <c r="CG166" s="464">
        <f>CG165*CG6</f>
        <v>0</v>
      </c>
      <c r="CH166" s="419">
        <f>CG166-CF166</f>
        <v>0</v>
      </c>
      <c r="CI166" s="127">
        <f>BW166+CA166+CE166</f>
        <v>10424.957264957266</v>
      </c>
      <c r="CJ166" s="134">
        <f>BX166+CB166+CF166</f>
        <v>0</v>
      </c>
      <c r="CK166" s="129">
        <f>BY166+CC166+CG166</f>
        <v>0</v>
      </c>
      <c r="CL166" s="134">
        <f>CK166-CI166</f>
        <v>-10424.957264957266</v>
      </c>
      <c r="CM166" s="55">
        <f>CK166-CJ166</f>
        <v>0</v>
      </c>
      <c r="CN166" s="127">
        <f>SUM(BR166,CI166)</f>
        <v>23669.957264957266</v>
      </c>
      <c r="CO166" s="512">
        <f>BS166+CJ166</f>
        <v>12298.717948717949</v>
      </c>
      <c r="CP166" s="569">
        <f>SUM(BT166,CK166)</f>
        <v>0</v>
      </c>
      <c r="CQ166" s="169">
        <f>CP166-CN166</f>
        <v>-23669.957264957266</v>
      </c>
      <c r="CR166" s="363">
        <f>CP166-CO166</f>
        <v>-12298.717948717949</v>
      </c>
      <c r="CS166" s="74"/>
      <c r="CT166" s="75"/>
      <c r="CX166" s="375">
        <f>CX165*CX6</f>
        <v>4168.333333333333</v>
      </c>
      <c r="CY166" s="462">
        <f>CY165*CY6</f>
        <v>3216.666666666667</v>
      </c>
      <c r="CZ166" s="774">
        <f>CZ165*CZ6</f>
        <v>0</v>
      </c>
      <c r="DA166" s="419">
        <f>CZ166-CY166</f>
        <v>-3216.666666666667</v>
      </c>
      <c r="DB166" s="375">
        <f>DB165*DB6</f>
        <v>4546.4102564102568</v>
      </c>
      <c r="DC166" s="462">
        <f>DC165*DC6</f>
        <v>4558.9743589743593</v>
      </c>
      <c r="DD166" s="464">
        <f>DD165*DD6</f>
        <v>0</v>
      </c>
      <c r="DE166" s="419">
        <f>DD166-DC166</f>
        <v>-4558.9743589743593</v>
      </c>
      <c r="DF166" s="375">
        <f>DF165*DF6</f>
        <v>4530.2564102564102</v>
      </c>
      <c r="DG166" s="462">
        <f>DG165*DG6</f>
        <v>4523.0769230769229</v>
      </c>
      <c r="DH166" s="464">
        <f>DH165*DH6</f>
        <v>0</v>
      </c>
      <c r="DI166" s="419">
        <f>DH166-DG166</f>
        <v>-4523.0769230769229</v>
      </c>
      <c r="DJ166" s="264">
        <f>CX166+DB166+DF166</f>
        <v>13245</v>
      </c>
      <c r="DK166" s="129">
        <f>CY166+DC166+DG166</f>
        <v>12298.717948717949</v>
      </c>
      <c r="DL166" s="129">
        <f>CZ166+DD166+DH166</f>
        <v>0</v>
      </c>
      <c r="DM166" s="129">
        <f>DL166-DJ166</f>
        <v>-13245</v>
      </c>
      <c r="DN166" s="55">
        <f>DL166-DK166</f>
        <v>-12298.717948717949</v>
      </c>
      <c r="DO166" s="375">
        <f>DO165*DO6</f>
        <v>4867.6923076923076</v>
      </c>
      <c r="DP166" s="462">
        <f>DP165*DP6</f>
        <v>0</v>
      </c>
      <c r="DQ166" s="464">
        <f>DQ165*DQ6</f>
        <v>0</v>
      </c>
      <c r="DR166" s="419">
        <f>DQ166-DP166</f>
        <v>0</v>
      </c>
      <c r="DS166" s="375">
        <f>DS165*DS6</f>
        <v>3446.1538461538462</v>
      </c>
      <c r="DT166" s="462">
        <f>DT165*DT6</f>
        <v>0</v>
      </c>
      <c r="DU166" s="464">
        <f>DU165*DU6</f>
        <v>0</v>
      </c>
      <c r="DV166" s="419">
        <f>DU166-DT166</f>
        <v>0</v>
      </c>
      <c r="DW166" s="375">
        <f>DW165*DW6</f>
        <v>2111.1111111111109</v>
      </c>
      <c r="DX166" s="462">
        <f>DX165*DX6</f>
        <v>0</v>
      </c>
      <c r="DY166" s="464">
        <f>DY165*DY6</f>
        <v>0</v>
      </c>
      <c r="DZ166" s="419">
        <f>DY166-DX166</f>
        <v>0</v>
      </c>
      <c r="EA166" s="127">
        <f>DO166+DS166+DW166</f>
        <v>10424.957264957266</v>
      </c>
      <c r="EB166" s="134">
        <f>DP166+DT166+DX166</f>
        <v>0</v>
      </c>
      <c r="EC166" s="129">
        <f>DQ166+DU166+DY166</f>
        <v>0</v>
      </c>
      <c r="ED166" s="134">
        <f>EC166-EA166</f>
        <v>-10424.957264957266</v>
      </c>
      <c r="EE166" s="55">
        <f>EC166-EB166</f>
        <v>0</v>
      </c>
      <c r="EF166" s="127">
        <f>SUM(DJ166,EA166)</f>
        <v>23669.957264957266</v>
      </c>
      <c r="EG166" s="512">
        <f>DK166+EB166</f>
        <v>12298.717948717949</v>
      </c>
      <c r="EH166" s="569">
        <f>SUM(DL166,EC166)</f>
        <v>0</v>
      </c>
      <c r="EI166" s="169">
        <f>EH166-EF166</f>
        <v>-23669.957264957266</v>
      </c>
      <c r="EJ166" s="363">
        <f>EH166-EG166</f>
        <v>-12298.717948717949</v>
      </c>
      <c r="EK166" s="74"/>
      <c r="EL166" s="75"/>
    </row>
    <row r="167" spans="1:146" s="565" customFormat="1" ht="20.100000000000001" customHeight="1">
      <c r="A167" s="548"/>
      <c r="B167" s="570"/>
      <c r="C167" s="858"/>
      <c r="D167" s="856" t="s">
        <v>27</v>
      </c>
      <c r="E167" s="800"/>
      <c r="F167" s="550">
        <v>0.17899999999999999</v>
      </c>
      <c r="G167" s="551"/>
      <c r="H167" s="784"/>
      <c r="I167" s="552"/>
      <c r="J167" s="550">
        <v>0.17899999999999999</v>
      </c>
      <c r="K167" s="551"/>
      <c r="L167" s="784"/>
      <c r="M167" s="552"/>
      <c r="N167" s="550">
        <v>0.17899999999999999</v>
      </c>
      <c r="O167" s="551">
        <v>0.2201646245332263</v>
      </c>
      <c r="P167" s="784">
        <v>0.2201646245332263</v>
      </c>
      <c r="Q167" s="552"/>
      <c r="R167" s="550">
        <f>R168/R7</f>
        <v>0.17900000000000002</v>
      </c>
      <c r="S167" s="554">
        <v>0.17899999999999999</v>
      </c>
      <c r="T167" s="555">
        <f>T168/T7</f>
        <v>0.2201646245332263</v>
      </c>
      <c r="U167" s="556">
        <f>U168/U7</f>
        <v>0.2201646245332263</v>
      </c>
      <c r="V167" s="556"/>
      <c r="W167" s="557"/>
      <c r="X167" s="277"/>
      <c r="Y167" s="550">
        <v>0.17899999999999999</v>
      </c>
      <c r="Z167" s="784">
        <v>0.20760000000000001</v>
      </c>
      <c r="AA167" s="784">
        <v>0.20760000000000001</v>
      </c>
      <c r="AB167" s="552"/>
      <c r="AC167" s="550">
        <v>0.17899999999999999</v>
      </c>
      <c r="AD167" s="551">
        <v>0.23766015611846811</v>
      </c>
      <c r="AE167" s="784">
        <v>0.23766015611846811</v>
      </c>
      <c r="AF167" s="552"/>
      <c r="AG167" s="550">
        <v>0.17899999999999999</v>
      </c>
      <c r="AH167" s="551">
        <v>0.21299999999999999</v>
      </c>
      <c r="AI167" s="864">
        <v>0.23781015038914849</v>
      </c>
      <c r="AJ167" s="552"/>
      <c r="AK167" s="558">
        <f>AK168/AK7</f>
        <v>0.17899999999999999</v>
      </c>
      <c r="AL167" s="554">
        <v>0.17899999999999999</v>
      </c>
      <c r="AM167" s="559">
        <f>AM168/AM7</f>
        <v>0.21559132429278138</v>
      </c>
      <c r="AN167" s="556">
        <f>AN168/AN7</f>
        <v>0.23316596679042689</v>
      </c>
      <c r="AO167" s="559"/>
      <c r="AP167" s="557"/>
      <c r="AQ167" s="277"/>
      <c r="AR167" s="558">
        <f>AR168/AR7</f>
        <v>0.17899999999999999</v>
      </c>
      <c r="AS167" s="556">
        <f>AS168/AS7</f>
        <v>0.17899999999999996</v>
      </c>
      <c r="AT167" s="561">
        <f>AT168/AT7</f>
        <v>0.21562789698370846</v>
      </c>
      <c r="AU167" s="561">
        <f>AU168/AU7</f>
        <v>0.23287614245537905</v>
      </c>
      <c r="AV167" s="562"/>
      <c r="AW167" s="556"/>
      <c r="AX167" s="385"/>
      <c r="AY167" s="563"/>
      <c r="AZ167" s="564"/>
      <c r="BA167" s="564"/>
      <c r="BF167" s="550">
        <v>0.18</v>
      </c>
      <c r="BG167" s="551">
        <v>0.18</v>
      </c>
      <c r="BH167" s="553"/>
      <c r="BI167" s="552"/>
      <c r="BJ167" s="550">
        <v>0.18</v>
      </c>
      <c r="BK167" s="551">
        <v>0.18</v>
      </c>
      <c r="BL167" s="553"/>
      <c r="BM167" s="552"/>
      <c r="BN167" s="550">
        <v>0.18</v>
      </c>
      <c r="BO167" s="551">
        <v>0.18</v>
      </c>
      <c r="BP167" s="553"/>
      <c r="BQ167" s="552"/>
      <c r="BR167" s="550">
        <f>BR168/BR7</f>
        <v>0.18</v>
      </c>
      <c r="BS167" s="556" t="e">
        <f>BS168/#REF!</f>
        <v>#REF!</v>
      </c>
      <c r="BT167" s="556" t="e">
        <f>BT168/BT7</f>
        <v>#DIV/0!</v>
      </c>
      <c r="BU167" s="556"/>
      <c r="BV167" s="277"/>
      <c r="BW167" s="550">
        <v>0.18</v>
      </c>
      <c r="BX167" s="551"/>
      <c r="BY167" s="553"/>
      <c r="BZ167" s="552"/>
      <c r="CA167" s="550">
        <v>0.18</v>
      </c>
      <c r="CB167" s="551"/>
      <c r="CC167" s="553"/>
      <c r="CD167" s="552"/>
      <c r="CE167" s="550">
        <v>0.18</v>
      </c>
      <c r="CF167" s="551"/>
      <c r="CG167" s="553"/>
      <c r="CH167" s="552"/>
      <c r="CI167" s="558">
        <f>CI168/CI7</f>
        <v>0.17999999999999997</v>
      </c>
      <c r="CJ167" s="566" t="e">
        <f>CJ168/#REF!</f>
        <v>#REF!</v>
      </c>
      <c r="CK167" s="556" t="e">
        <f>CK168/#REF!</f>
        <v>#REF!</v>
      </c>
      <c r="CL167" s="566"/>
      <c r="CM167" s="277"/>
      <c r="CN167" s="558">
        <f>CN168/CN7</f>
        <v>0.18</v>
      </c>
      <c r="CO167" s="561" t="e">
        <f>CO168/#REF!</f>
        <v>#REF!</v>
      </c>
      <c r="CP167" s="561" t="e">
        <f>CP168/#REF!</f>
        <v>#REF!</v>
      </c>
      <c r="CQ167" s="562"/>
      <c r="CR167" s="385" t="e">
        <f>CP168/CO168</f>
        <v>#REF!</v>
      </c>
      <c r="CS167" s="563"/>
      <c r="CT167" s="564"/>
      <c r="CX167" s="550">
        <v>0.18</v>
      </c>
      <c r="CY167" s="551">
        <v>0.18</v>
      </c>
      <c r="CZ167" s="784"/>
      <c r="DA167" s="552"/>
      <c r="DB167" s="550">
        <v>0.18</v>
      </c>
      <c r="DC167" s="551">
        <v>0.18</v>
      </c>
      <c r="DD167" s="553"/>
      <c r="DE167" s="552"/>
      <c r="DF167" s="550">
        <v>0.18</v>
      </c>
      <c r="DG167" s="551">
        <v>0.18</v>
      </c>
      <c r="DH167" s="553"/>
      <c r="DI167" s="552"/>
      <c r="DJ167" s="550">
        <f>DJ168/DJ7</f>
        <v>0.18</v>
      </c>
      <c r="DK167" s="556" t="e">
        <f>DK168/#REF!</f>
        <v>#REF!</v>
      </c>
      <c r="DL167" s="556" t="e">
        <f>DL168/DL7</f>
        <v>#DIV/0!</v>
      </c>
      <c r="DM167" s="556"/>
      <c r="DN167" s="277"/>
      <c r="DO167" s="550">
        <v>0.18</v>
      </c>
      <c r="DP167" s="551"/>
      <c r="DQ167" s="553"/>
      <c r="DR167" s="552"/>
      <c r="DS167" s="550">
        <v>0.18</v>
      </c>
      <c r="DT167" s="551"/>
      <c r="DU167" s="553"/>
      <c r="DV167" s="552"/>
      <c r="DW167" s="550">
        <v>0.18</v>
      </c>
      <c r="DX167" s="551"/>
      <c r="DY167" s="553"/>
      <c r="DZ167" s="552"/>
      <c r="EA167" s="558">
        <f>EA168/EA7</f>
        <v>0.17999999999999997</v>
      </c>
      <c r="EB167" s="566" t="e">
        <f>EB168/#REF!</f>
        <v>#REF!</v>
      </c>
      <c r="EC167" s="556" t="e">
        <f>EC168/#REF!</f>
        <v>#REF!</v>
      </c>
      <c r="ED167" s="566"/>
      <c r="EE167" s="277"/>
      <c r="EF167" s="558">
        <f>EF168/EF7</f>
        <v>0.18</v>
      </c>
      <c r="EG167" s="561" t="e">
        <f>EG168/#REF!</f>
        <v>#REF!</v>
      </c>
      <c r="EH167" s="561" t="e">
        <f>EH168/#REF!</f>
        <v>#REF!</v>
      </c>
      <c r="EI167" s="562"/>
      <c r="EJ167" s="385" t="e">
        <f>EH168/EG168</f>
        <v>#REF!</v>
      </c>
      <c r="EK167" s="563"/>
      <c r="EL167" s="564"/>
    </row>
    <row r="168" spans="1:146" s="5" customFormat="1" ht="20.100000000000001" customHeight="1">
      <c r="A168" s="66"/>
      <c r="B168" s="67"/>
      <c r="C168" s="67"/>
      <c r="D168" s="826" t="s">
        <v>127</v>
      </c>
      <c r="E168" s="793"/>
      <c r="F168" s="375">
        <f>F167*F7</f>
        <v>590.54700854700855</v>
      </c>
      <c r="G168" s="462">
        <f>G167*G7</f>
        <v>0</v>
      </c>
      <c r="H168" s="774">
        <f>H167*H7</f>
        <v>0</v>
      </c>
      <c r="I168" s="419">
        <f>H168-G168</f>
        <v>0</v>
      </c>
      <c r="J168" s="375">
        <f>J167*J7</f>
        <v>711.41025641025647</v>
      </c>
      <c r="K168" s="462">
        <f>K167*K7</f>
        <v>0</v>
      </c>
      <c r="L168" s="774">
        <f>L167*L7</f>
        <v>0</v>
      </c>
      <c r="M168" s="419">
        <f>L168-K168</f>
        <v>0</v>
      </c>
      <c r="N168" s="375">
        <f>N167*N7</f>
        <v>711.41025641025647</v>
      </c>
      <c r="O168" s="462">
        <f>O167*O7</f>
        <v>7.3162398306425978</v>
      </c>
      <c r="P168" s="774">
        <f>P167*P7</f>
        <v>7.3162398306425978</v>
      </c>
      <c r="Q168" s="419">
        <f>P168-O168</f>
        <v>0</v>
      </c>
      <c r="R168" s="264">
        <f>F168+J168+N168</f>
        <v>2013.3675213675215</v>
      </c>
      <c r="S168" s="567">
        <f>S167*S7</f>
        <v>2631.4529914529912</v>
      </c>
      <c r="T168" s="568">
        <f>H168+K168+O168</f>
        <v>7.3162398306425978</v>
      </c>
      <c r="U168" s="129">
        <f>H168+L168+P168</f>
        <v>7.3162398306425978</v>
      </c>
      <c r="V168" s="129">
        <f>U168-R168</f>
        <v>-2006.0512815368788</v>
      </c>
      <c r="W168" s="128">
        <f t="shared" ref="W168" si="958">U168-S168</f>
        <v>-2624.1367516223486</v>
      </c>
      <c r="X168" s="55">
        <f>U168-T168</f>
        <v>0</v>
      </c>
      <c r="Y168" s="375">
        <f>Y167*Y7</f>
        <v>1162.7350427350427</v>
      </c>
      <c r="Z168" s="774">
        <f>Z167*Z7</f>
        <v>46.017822564102566</v>
      </c>
      <c r="AA168" s="774">
        <f>AA167*AA7</f>
        <v>46.017822564102566</v>
      </c>
      <c r="AB168" s="419">
        <f>AA168-Z168</f>
        <v>0</v>
      </c>
      <c r="AC168" s="375">
        <f>AC167*AC7</f>
        <v>1407.5213675213674</v>
      </c>
      <c r="AD168" s="462">
        <f>AD167*AD7</f>
        <v>114.48170971562034</v>
      </c>
      <c r="AE168" s="774">
        <f>AE167*AE7</f>
        <v>114.48170971562034</v>
      </c>
      <c r="AF168" s="419">
        <f>AE168-AD168</f>
        <v>0</v>
      </c>
      <c r="AG168" s="375">
        <f>AG167*AG7</f>
        <v>1649.2478632478633</v>
      </c>
      <c r="AH168" s="462">
        <f>AH167*AH7</f>
        <v>728.20512820512818</v>
      </c>
      <c r="AI168" s="463">
        <f>AI167*AI7</f>
        <v>179.33548000000002</v>
      </c>
      <c r="AJ168" s="419">
        <f>AI168-AH168</f>
        <v>-548.86964820512821</v>
      </c>
      <c r="AK168" s="127">
        <f>Y168+AC168+AG168</f>
        <v>4219.5042735042734</v>
      </c>
      <c r="AL168" s="567">
        <f>AL167*AL7</f>
        <v>6119.6581196581192</v>
      </c>
      <c r="AM168" s="134">
        <f>Z168+AD168+AH168</f>
        <v>888.70466048485105</v>
      </c>
      <c r="AN168" s="129">
        <f>AA168+AE168+AI168</f>
        <v>339.83501227972295</v>
      </c>
      <c r="AO168" s="134">
        <f>AN168-AK168</f>
        <v>-3879.6692612245506</v>
      </c>
      <c r="AP168" s="128">
        <f t="shared" ref="AP168" si="959">AN168-AL168</f>
        <v>-5779.8231073783963</v>
      </c>
      <c r="AQ168" s="55">
        <f>AN168-AM168</f>
        <v>-548.8696482051281</v>
      </c>
      <c r="AR168" s="127">
        <f>SUM(R168,AK168)</f>
        <v>6232.8717948717949</v>
      </c>
      <c r="AS168" s="129">
        <f>SUM(S168,AL168)</f>
        <v>8751.1111111111095</v>
      </c>
      <c r="AT168" s="512">
        <f>T168+AM168</f>
        <v>896.02090031549369</v>
      </c>
      <c r="AU168" s="569">
        <f>SUM(U168,AN168)</f>
        <v>347.15125211036553</v>
      </c>
      <c r="AV168" s="169">
        <f>AU168-AR168</f>
        <v>-5885.720542761429</v>
      </c>
      <c r="AW168" s="129">
        <f t="shared" ref="AW168" si="960">AU168-AS168</f>
        <v>-8403.9598590007445</v>
      </c>
      <c r="AX168" s="363">
        <f>AU168-AT168</f>
        <v>-548.86964820512821</v>
      </c>
      <c r="AY168" s="74"/>
      <c r="AZ168" s="75"/>
      <c r="BA168" s="75"/>
      <c r="BF168" s="375">
        <f>BF167*BF7</f>
        <v>1076.9230769230769</v>
      </c>
      <c r="BG168" s="462">
        <f>BG167*BG7</f>
        <v>1076.9230769230769</v>
      </c>
      <c r="BH168" s="464">
        <f>BH167*BH7</f>
        <v>0</v>
      </c>
      <c r="BI168" s="419">
        <f>BH168-BG168</f>
        <v>-1076.9230769230769</v>
      </c>
      <c r="BJ168" s="375">
        <f>BJ167*BJ7</f>
        <v>1384.6153846153845</v>
      </c>
      <c r="BK168" s="462">
        <f>BK167*BK7</f>
        <v>1384.6153846153845</v>
      </c>
      <c r="BL168" s="464">
        <f>BL167*BL7</f>
        <v>0</v>
      </c>
      <c r="BM168" s="419">
        <f>BL168-BK168</f>
        <v>-1384.6153846153845</v>
      </c>
      <c r="BN168" s="375">
        <f>BN167*BN7</f>
        <v>1369.2307692307693</v>
      </c>
      <c r="BO168" s="462">
        <f>BO167*BO7</f>
        <v>1384.6153846153845</v>
      </c>
      <c r="BP168" s="464">
        <f>BP167*BP7</f>
        <v>0</v>
      </c>
      <c r="BQ168" s="419">
        <f>BP168-BO168</f>
        <v>-1384.6153846153845</v>
      </c>
      <c r="BR168" s="264">
        <f>BF168+BJ168+BN168</f>
        <v>3830.7692307692305</v>
      </c>
      <c r="BS168" s="129">
        <f>BG168+BK168+BO168</f>
        <v>3846.1538461538457</v>
      </c>
      <c r="BT168" s="129">
        <f>BH168+BL168+BP168</f>
        <v>0</v>
      </c>
      <c r="BU168" s="129">
        <f>BT168-BR168</f>
        <v>-3830.7692307692305</v>
      </c>
      <c r="BV168" s="55">
        <f>BT168-BS168</f>
        <v>-3846.1538461538457</v>
      </c>
      <c r="BW168" s="375">
        <f>BW167*BW7</f>
        <v>1384.6153846153845</v>
      </c>
      <c r="BX168" s="462" t="e">
        <f>BX167*#REF!</f>
        <v>#REF!</v>
      </c>
      <c r="BY168" s="464" t="e">
        <f>BY167*#REF!</f>
        <v>#REF!</v>
      </c>
      <c r="BZ168" s="419" t="e">
        <f>BY168-BX168</f>
        <v>#REF!</v>
      </c>
      <c r="CA168" s="375">
        <f>CA167*CA7</f>
        <v>1076.9230769230769</v>
      </c>
      <c r="CB168" s="462" t="e">
        <f>CB167*#REF!</f>
        <v>#REF!</v>
      </c>
      <c r="CC168" s="464" t="e">
        <f>CC167*#REF!</f>
        <v>#REF!</v>
      </c>
      <c r="CD168" s="419" t="e">
        <f>CC168-CB168</f>
        <v>#REF!</v>
      </c>
      <c r="CE168" s="375">
        <f>CE167*CE7</f>
        <v>676.92307692307691</v>
      </c>
      <c r="CF168" s="462" t="e">
        <f>CF167*#REF!</f>
        <v>#REF!</v>
      </c>
      <c r="CG168" s="464" t="e">
        <f>CG167*#REF!</f>
        <v>#REF!</v>
      </c>
      <c r="CH168" s="419" t="e">
        <f>CG168-CF168</f>
        <v>#REF!</v>
      </c>
      <c r="CI168" s="127">
        <f>BW168+CA168+CE168</f>
        <v>3138.4615384615381</v>
      </c>
      <c r="CJ168" s="134" t="e">
        <f>BX168+CB168+CF168</f>
        <v>#REF!</v>
      </c>
      <c r="CK168" s="129" t="e">
        <f>BY168+CC168+CG168</f>
        <v>#REF!</v>
      </c>
      <c r="CL168" s="134" t="e">
        <f>CK168-CI168</f>
        <v>#REF!</v>
      </c>
      <c r="CM168" s="55" t="e">
        <f>CK168-CJ168</f>
        <v>#REF!</v>
      </c>
      <c r="CN168" s="127">
        <f>SUM(BR168,CI168)</f>
        <v>6969.2307692307686</v>
      </c>
      <c r="CO168" s="512" t="e">
        <f>BS168+CJ168</f>
        <v>#REF!</v>
      </c>
      <c r="CP168" s="569" t="e">
        <f>SUM(BT168,CK168)</f>
        <v>#REF!</v>
      </c>
      <c r="CQ168" s="169" t="e">
        <f>CP168-CN168</f>
        <v>#REF!</v>
      </c>
      <c r="CR168" s="363" t="e">
        <f>CP168-CO168</f>
        <v>#REF!</v>
      </c>
      <c r="CS168" s="74"/>
      <c r="CT168" s="75"/>
      <c r="CX168" s="375">
        <f>CX167*CX7</f>
        <v>1076.9230769230769</v>
      </c>
      <c r="CY168" s="462">
        <f>CY167*CY7</f>
        <v>1076.9230769230769</v>
      </c>
      <c r="CZ168" s="774">
        <f>CZ167*CZ7</f>
        <v>0</v>
      </c>
      <c r="DA168" s="419">
        <f>CZ168-CY168</f>
        <v>-1076.9230769230769</v>
      </c>
      <c r="DB168" s="375">
        <f>DB167*DB7</f>
        <v>1384.6153846153845</v>
      </c>
      <c r="DC168" s="462">
        <f>DC167*DC7</f>
        <v>1384.6153846153845</v>
      </c>
      <c r="DD168" s="464">
        <f>DD167*DD7</f>
        <v>0</v>
      </c>
      <c r="DE168" s="419">
        <f>DD168-DC168</f>
        <v>-1384.6153846153845</v>
      </c>
      <c r="DF168" s="375">
        <f>DF167*DF7</f>
        <v>1369.2307692307693</v>
      </c>
      <c r="DG168" s="462">
        <f>DG167*DG7</f>
        <v>1384.6153846153845</v>
      </c>
      <c r="DH168" s="464">
        <f>DH167*DH7</f>
        <v>0</v>
      </c>
      <c r="DI168" s="419">
        <f>DH168-DG168</f>
        <v>-1384.6153846153845</v>
      </c>
      <c r="DJ168" s="264">
        <f>CX168+DB168+DF168</f>
        <v>3830.7692307692305</v>
      </c>
      <c r="DK168" s="129">
        <f>CY168+DC168+DG168</f>
        <v>3846.1538461538457</v>
      </c>
      <c r="DL168" s="129">
        <f>CZ168+DD168+DH168</f>
        <v>0</v>
      </c>
      <c r="DM168" s="129">
        <f>DL168-DJ168</f>
        <v>-3830.7692307692305</v>
      </c>
      <c r="DN168" s="55">
        <f>DL168-DK168</f>
        <v>-3846.1538461538457</v>
      </c>
      <c r="DO168" s="375">
        <f>DO167*DO7</f>
        <v>1384.6153846153845</v>
      </c>
      <c r="DP168" s="462" t="e">
        <f>DP167*#REF!</f>
        <v>#REF!</v>
      </c>
      <c r="DQ168" s="464" t="e">
        <f>DQ167*#REF!</f>
        <v>#REF!</v>
      </c>
      <c r="DR168" s="419" t="e">
        <f>DQ168-DP168</f>
        <v>#REF!</v>
      </c>
      <c r="DS168" s="375">
        <f>DS167*DS7</f>
        <v>1076.9230769230769</v>
      </c>
      <c r="DT168" s="462" t="e">
        <f>DT167*#REF!</f>
        <v>#REF!</v>
      </c>
      <c r="DU168" s="464" t="e">
        <f>DU167*#REF!</f>
        <v>#REF!</v>
      </c>
      <c r="DV168" s="419" t="e">
        <f>DU168-DT168</f>
        <v>#REF!</v>
      </c>
      <c r="DW168" s="375">
        <f>DW167*DW7</f>
        <v>676.92307692307691</v>
      </c>
      <c r="DX168" s="462" t="e">
        <f>DX167*#REF!</f>
        <v>#REF!</v>
      </c>
      <c r="DY168" s="464" t="e">
        <f>DY167*#REF!</f>
        <v>#REF!</v>
      </c>
      <c r="DZ168" s="419" t="e">
        <f>DY168-DX168</f>
        <v>#REF!</v>
      </c>
      <c r="EA168" s="127">
        <f>DO168+DS168+DW168</f>
        <v>3138.4615384615381</v>
      </c>
      <c r="EB168" s="134" t="e">
        <f>DP168+DT168+DX168</f>
        <v>#REF!</v>
      </c>
      <c r="EC168" s="129" t="e">
        <f>DQ168+DU168+DY168</f>
        <v>#REF!</v>
      </c>
      <c r="ED168" s="134" t="e">
        <f>EC168-EA168</f>
        <v>#REF!</v>
      </c>
      <c r="EE168" s="55" t="e">
        <f>EC168-EB168</f>
        <v>#REF!</v>
      </c>
      <c r="EF168" s="127">
        <f>SUM(DJ168,EA168)</f>
        <v>6969.2307692307686</v>
      </c>
      <c r="EG168" s="512" t="e">
        <f>DK168+EB168</f>
        <v>#REF!</v>
      </c>
      <c r="EH168" s="569" t="e">
        <f>SUM(DL168,EC168)</f>
        <v>#REF!</v>
      </c>
      <c r="EI168" s="169" t="e">
        <f>EH168-EF168</f>
        <v>#REF!</v>
      </c>
      <c r="EJ168" s="363" t="e">
        <f>EH168-EG168</f>
        <v>#REF!</v>
      </c>
      <c r="EK168" s="74"/>
      <c r="EL168" s="75"/>
    </row>
    <row r="169" spans="1:146" s="565" customFormat="1" ht="20.100000000000001" customHeight="1">
      <c r="A169" s="799"/>
      <c r="B169" s="570"/>
      <c r="C169" s="1000" t="s">
        <v>27</v>
      </c>
      <c r="D169" s="1001"/>
      <c r="E169" s="800"/>
      <c r="F169" s="550">
        <v>0.13800000000000001</v>
      </c>
      <c r="G169" s="551">
        <f>G170/G8</f>
        <v>0.12230284268113335</v>
      </c>
      <c r="H169" s="784">
        <f>H170/H8</f>
        <v>0.12230284268113335</v>
      </c>
      <c r="I169" s="552"/>
      <c r="J169" s="550">
        <v>0.13800000000000001</v>
      </c>
      <c r="K169" s="551">
        <v>0.12054210373717705</v>
      </c>
      <c r="L169" s="784">
        <v>0.12054210373717705</v>
      </c>
      <c r="M169" s="552"/>
      <c r="N169" s="550">
        <v>0.13800000000000001</v>
      </c>
      <c r="O169" s="551">
        <v>0.11991157412916453</v>
      </c>
      <c r="P169" s="784">
        <v>0.11991157412916453</v>
      </c>
      <c r="Q169" s="552"/>
      <c r="R169" s="550">
        <f>R170/R8</f>
        <v>0.13800000000000004</v>
      </c>
      <c r="S169" s="554">
        <v>0.14442869999999999</v>
      </c>
      <c r="T169" s="555">
        <f>T170/T8</f>
        <v>0.12092557764574403</v>
      </c>
      <c r="U169" s="556">
        <f>U170/U8</f>
        <v>0.12092557764574403</v>
      </c>
      <c r="V169" s="556"/>
      <c r="W169" s="557"/>
      <c r="X169" s="277"/>
      <c r="Y169" s="550">
        <v>0.14399999999999999</v>
      </c>
      <c r="Z169" s="784">
        <v>0.12667</v>
      </c>
      <c r="AA169" s="784">
        <v>0.12667</v>
      </c>
      <c r="AB169" s="552"/>
      <c r="AC169" s="550">
        <v>0.14399999999999999</v>
      </c>
      <c r="AD169" s="551">
        <v>0.12380250211185709</v>
      </c>
      <c r="AE169" s="784">
        <v>0.12380250211185709</v>
      </c>
      <c r="AF169" s="552"/>
      <c r="AG169" s="550">
        <v>0.14399999999999999</v>
      </c>
      <c r="AH169" s="551">
        <v>0.13</v>
      </c>
      <c r="AI169" s="864">
        <v>0.12861220267646992</v>
      </c>
      <c r="AJ169" s="552"/>
      <c r="AK169" s="558">
        <f>AK170/AK8</f>
        <v>0.14400000000000002</v>
      </c>
      <c r="AL169" s="554">
        <v>0.14442869999999999</v>
      </c>
      <c r="AM169" s="559">
        <f>AM170/AM8</f>
        <v>0.12675078165390086</v>
      </c>
      <c r="AN169" s="556">
        <f>AN170/AN8</f>
        <v>0.12638881929589424</v>
      </c>
      <c r="AO169" s="559"/>
      <c r="AP169" s="557"/>
      <c r="AQ169" s="277"/>
      <c r="AR169" s="558">
        <f>AR170/AR8</f>
        <v>0.14119427402862988</v>
      </c>
      <c r="AS169" s="556">
        <f>AS170/AS8</f>
        <v>0.14442869999999999</v>
      </c>
      <c r="AT169" s="561">
        <f>AT170/AT8</f>
        <v>0.12390862436640836</v>
      </c>
      <c r="AU169" s="561">
        <f>AU170/AU8</f>
        <v>0.12375613906317964</v>
      </c>
      <c r="AV169" s="562"/>
      <c r="AW169" s="556"/>
      <c r="AX169" s="385"/>
      <c r="AY169" s="563"/>
      <c r="AZ169" s="564"/>
      <c r="BA169" s="564"/>
      <c r="BF169" s="550">
        <v>0.16264999999999999</v>
      </c>
      <c r="BG169" s="551">
        <v>0.16264999999999999</v>
      </c>
      <c r="BH169" s="553"/>
      <c r="BI169" s="552"/>
      <c r="BJ169" s="550">
        <v>0.16489999999999999</v>
      </c>
      <c r="BK169" s="551">
        <v>0.16500000000000001</v>
      </c>
      <c r="BL169" s="553"/>
      <c r="BM169" s="552"/>
      <c r="BN169" s="550">
        <v>0.16750000000000001</v>
      </c>
      <c r="BO169" s="551">
        <v>0.16758823529411765</v>
      </c>
      <c r="BP169" s="553"/>
      <c r="BQ169" s="552"/>
      <c r="BR169" s="550">
        <f>BR170/BR8</f>
        <v>0.16499882842025698</v>
      </c>
      <c r="BS169" s="556">
        <f>BS170/BS7</f>
        <v>1.7470196</v>
      </c>
      <c r="BT169" s="556" t="e">
        <f>BT170/BT8</f>
        <v>#DIV/0!</v>
      </c>
      <c r="BU169" s="556"/>
      <c r="BV169" s="277"/>
      <c r="BW169" s="550">
        <v>0.16800000000000001</v>
      </c>
      <c r="BX169" s="551"/>
      <c r="BY169" s="553"/>
      <c r="BZ169" s="552"/>
      <c r="CA169" s="550">
        <v>0.1704</v>
      </c>
      <c r="CB169" s="551"/>
      <c r="CC169" s="553"/>
      <c r="CD169" s="552"/>
      <c r="CE169" s="550">
        <v>0.1691</v>
      </c>
      <c r="CF169" s="551"/>
      <c r="CG169" s="553"/>
      <c r="CH169" s="552"/>
      <c r="CI169" s="558">
        <f>CI170/CI8</f>
        <v>0.16900191256830599</v>
      </c>
      <c r="CJ169" s="566" t="e">
        <f>CJ170/CJ7</f>
        <v>#DIV/0!</v>
      </c>
      <c r="CK169" s="556" t="e">
        <f>CK170/CK7</f>
        <v>#DIV/0!</v>
      </c>
      <c r="CL169" s="566"/>
      <c r="CM169" s="277"/>
      <c r="CN169" s="558">
        <f>CN170/CN8</f>
        <v>0.16663547810545129</v>
      </c>
      <c r="CO169" s="561">
        <f>CO170/CO7</f>
        <v>1.7470196</v>
      </c>
      <c r="CP169" s="561" t="e">
        <f>CP170/CP7</f>
        <v>#DIV/0!</v>
      </c>
      <c r="CQ169" s="562"/>
      <c r="CR169" s="385">
        <f>CP170/CO170</f>
        <v>0</v>
      </c>
      <c r="CS169" s="563"/>
      <c r="CT169" s="564"/>
      <c r="CX169" s="550">
        <v>0.16264999999999999</v>
      </c>
      <c r="CY169" s="551">
        <v>0.16264999999999999</v>
      </c>
      <c r="CZ169" s="784"/>
      <c r="DA169" s="552"/>
      <c r="DB169" s="550">
        <v>0.16489999999999999</v>
      </c>
      <c r="DC169" s="551">
        <v>0.16500000000000001</v>
      </c>
      <c r="DD169" s="553"/>
      <c r="DE169" s="552"/>
      <c r="DF169" s="550">
        <v>0.16750000000000001</v>
      </c>
      <c r="DG169" s="551">
        <v>0.16758823529411765</v>
      </c>
      <c r="DH169" s="553"/>
      <c r="DI169" s="552"/>
      <c r="DJ169" s="550">
        <f>DJ170/DJ8</f>
        <v>0.16499882842025698</v>
      </c>
      <c r="DK169" s="556">
        <f>DK170/DK7</f>
        <v>1.7470196</v>
      </c>
      <c r="DL169" s="556" t="e">
        <f>DL170/DL8</f>
        <v>#DIV/0!</v>
      </c>
      <c r="DM169" s="556"/>
      <c r="DN169" s="277"/>
      <c r="DO169" s="550">
        <v>0.16800000000000001</v>
      </c>
      <c r="DP169" s="551"/>
      <c r="DQ169" s="553"/>
      <c r="DR169" s="552"/>
      <c r="DS169" s="550">
        <v>0.1704</v>
      </c>
      <c r="DT169" s="551"/>
      <c r="DU169" s="553"/>
      <c r="DV169" s="552"/>
      <c r="DW169" s="550">
        <v>0.1691</v>
      </c>
      <c r="DX169" s="551"/>
      <c r="DY169" s="553"/>
      <c r="DZ169" s="552"/>
      <c r="EA169" s="558">
        <f>EA170/EA8</f>
        <v>0.16900191256830599</v>
      </c>
      <c r="EB169" s="566" t="e">
        <f>EB170/EB7</f>
        <v>#DIV/0!</v>
      </c>
      <c r="EC169" s="556" t="e">
        <f>EC170/EC7</f>
        <v>#DIV/0!</v>
      </c>
      <c r="ED169" s="566"/>
      <c r="EE169" s="277"/>
      <c r="EF169" s="558">
        <f>EF170/EF8</f>
        <v>0.16663547810545129</v>
      </c>
      <c r="EG169" s="561">
        <f>EG170/EG7</f>
        <v>1.7470196</v>
      </c>
      <c r="EH169" s="561" t="e">
        <f>EH170/EH7</f>
        <v>#DIV/0!</v>
      </c>
      <c r="EI169" s="562"/>
      <c r="EJ169" s="385">
        <f>EH170/EG170</f>
        <v>0</v>
      </c>
      <c r="EK169" s="563"/>
      <c r="EL169" s="564"/>
    </row>
    <row r="170" spans="1:146" s="5" customFormat="1" ht="20.100000000000001" customHeight="1">
      <c r="A170" s="66"/>
      <c r="B170" s="67"/>
      <c r="C170" s="1002" t="s">
        <v>54</v>
      </c>
      <c r="D170" s="1003"/>
      <c r="E170" s="793"/>
      <c r="F170" s="375">
        <f>F169*F8</f>
        <v>7525.128205128206</v>
      </c>
      <c r="G170" s="462">
        <v>8915.9323199999999</v>
      </c>
      <c r="H170" s="774">
        <v>8915.9323199999999</v>
      </c>
      <c r="I170" s="419">
        <f>H170-G170</f>
        <v>0</v>
      </c>
      <c r="J170" s="375">
        <f>J169*J8</f>
        <v>8374.3589743589764</v>
      </c>
      <c r="K170" s="462">
        <f>K169*K8</f>
        <v>8786.122396909177</v>
      </c>
      <c r="L170" s="774">
        <f>L169*L8</f>
        <v>8786.122396909177</v>
      </c>
      <c r="M170" s="419">
        <f>L170-K170</f>
        <v>0</v>
      </c>
      <c r="N170" s="375">
        <f>N169*N8</f>
        <v>8374.3589743589764</v>
      </c>
      <c r="O170" s="462">
        <f>O169*O8</f>
        <v>8567.9050408779003</v>
      </c>
      <c r="P170" s="774">
        <f>P169*P8</f>
        <v>8567.9050408779003</v>
      </c>
      <c r="Q170" s="419">
        <f>P170-O170</f>
        <v>0</v>
      </c>
      <c r="R170" s="264">
        <f>F170+J170+N170</f>
        <v>24273.84615384616</v>
      </c>
      <c r="S170" s="567">
        <f>S169*S8</f>
        <v>27589.584999999999</v>
      </c>
      <c r="T170" s="568">
        <f>H170+K170+O170</f>
        <v>26269.959757787077</v>
      </c>
      <c r="U170" s="129">
        <f>H170+L170+P170</f>
        <v>26269.959757787077</v>
      </c>
      <c r="V170" s="129">
        <f>U170-R170</f>
        <v>1996.1136039409175</v>
      </c>
      <c r="W170" s="128">
        <f t="shared" ref="W170" si="961">U170-S170</f>
        <v>-1319.6252422129219</v>
      </c>
      <c r="X170" s="55">
        <f>U170-T170</f>
        <v>0</v>
      </c>
      <c r="Y170" s="375">
        <f>Y169*Y8</f>
        <v>8738.461538461539</v>
      </c>
      <c r="Z170" s="774">
        <f>Z169*Z8</f>
        <v>10976.259715868719</v>
      </c>
      <c r="AA170" s="774">
        <f>AA169*AA8</f>
        <v>10976.259715868719</v>
      </c>
      <c r="AB170" s="419">
        <f>AA170-Z170</f>
        <v>0</v>
      </c>
      <c r="AC170" s="375">
        <f>AC169*AC8</f>
        <v>9612.3076923076915</v>
      </c>
      <c r="AD170" s="462">
        <f>AD169*AD8</f>
        <v>9035.2498161066051</v>
      </c>
      <c r="AE170" s="774">
        <f>AE169*AE8</f>
        <v>9035.2498161066051</v>
      </c>
      <c r="AF170" s="419">
        <f>AE170-AD170</f>
        <v>0</v>
      </c>
      <c r="AG170" s="375">
        <f>AG169*AG8</f>
        <v>10486.153846153846</v>
      </c>
      <c r="AH170" s="462">
        <f>AH169*AH8</f>
        <v>8888.8888888888887</v>
      </c>
      <c r="AI170" s="463">
        <f>AI169*AI8</f>
        <v>9509.034966943289</v>
      </c>
      <c r="AJ170" s="419">
        <f>AI170-AH170</f>
        <v>620.14607805440028</v>
      </c>
      <c r="AK170" s="127">
        <f>Y170+AC170+AG170</f>
        <v>28836.923076923078</v>
      </c>
      <c r="AL170" s="567">
        <f>AL169*AL8</f>
        <v>30070.796000000002</v>
      </c>
      <c r="AM170" s="134">
        <f>Z170+AD170+AH170</f>
        <v>28900.398420864214</v>
      </c>
      <c r="AN170" s="129">
        <f>AA170+AE170+AI170</f>
        <v>29520.544498918614</v>
      </c>
      <c r="AO170" s="134">
        <f>AN170-AK170</f>
        <v>683.62142199553637</v>
      </c>
      <c r="AP170" s="128">
        <f t="shared" ref="AP170" si="962">AN170-AL170</f>
        <v>-550.25150108138769</v>
      </c>
      <c r="AQ170" s="55">
        <f>AN170-AM170</f>
        <v>620.14607805440028</v>
      </c>
      <c r="AR170" s="127">
        <f>SUM(R170,AK170)</f>
        <v>53110.769230769234</v>
      </c>
      <c r="AS170" s="129">
        <f>SUM(S170,AL170)</f>
        <v>57660.381000000001</v>
      </c>
      <c r="AT170" s="512">
        <f>T170+AM170</f>
        <v>55170.358178651295</v>
      </c>
      <c r="AU170" s="569">
        <f>SUM(U170,AN170)</f>
        <v>55790.504256705695</v>
      </c>
      <c r="AV170" s="169">
        <f>AU170-AR170</f>
        <v>2679.7350259364612</v>
      </c>
      <c r="AW170" s="129">
        <f t="shared" ref="AW170" si="963">AU170-AS170</f>
        <v>-1869.8767432943059</v>
      </c>
      <c r="AX170" s="363">
        <f>AU170-AT170</f>
        <v>620.14607805440028</v>
      </c>
      <c r="AY170" s="74"/>
      <c r="AZ170" s="75"/>
      <c r="BA170" s="75"/>
      <c r="BF170" s="375">
        <f>BF169*BF8</f>
        <v>12038.88034188034</v>
      </c>
      <c r="BG170" s="462">
        <f>BG169*BG8</f>
        <v>12038.88034188034</v>
      </c>
      <c r="BH170" s="464">
        <f>BH169*BH8</f>
        <v>0</v>
      </c>
      <c r="BI170" s="419">
        <f>BH170-BG170</f>
        <v>-12038.88034188034</v>
      </c>
      <c r="BJ170" s="375">
        <f>BJ169*BJ8</f>
        <v>13107.435897435898</v>
      </c>
      <c r="BK170" s="462">
        <f>BK169*BK8</f>
        <v>13115.384615384617</v>
      </c>
      <c r="BL170" s="464">
        <f>BL169*BL8</f>
        <v>0</v>
      </c>
      <c r="BM170" s="419">
        <f>BL170-BK170</f>
        <v>-13115.384615384617</v>
      </c>
      <c r="BN170" s="375">
        <f>BN169*BN8</f>
        <v>12168.80341880342</v>
      </c>
      <c r="BO170" s="462">
        <f>BO169*BO8</f>
        <v>12175.213675213676</v>
      </c>
      <c r="BP170" s="464">
        <f>BP169*BP8</f>
        <v>0</v>
      </c>
      <c r="BQ170" s="419">
        <f>BP170-BO170</f>
        <v>-12175.213675213676</v>
      </c>
      <c r="BR170" s="264">
        <f>BF170+BJ170+BN170</f>
        <v>37315.119658119656</v>
      </c>
      <c r="BS170" s="129">
        <f>BG170+BK170+BO170</f>
        <v>37329.478632478633</v>
      </c>
      <c r="BT170" s="129">
        <f>BH170+BL170+BP170</f>
        <v>0</v>
      </c>
      <c r="BU170" s="129">
        <f>BT170-BR170</f>
        <v>-37315.119658119656</v>
      </c>
      <c r="BV170" s="55">
        <f>BT170-BS170</f>
        <v>-37329.478632478633</v>
      </c>
      <c r="BW170" s="375">
        <f>BW169*BW8</f>
        <v>12406.153846153846</v>
      </c>
      <c r="BX170" s="462">
        <f>BX169*BX7</f>
        <v>0</v>
      </c>
      <c r="BY170" s="464">
        <f>BY169*BY7</f>
        <v>0</v>
      </c>
      <c r="BZ170" s="419">
        <f>BY170-BX170</f>
        <v>0</v>
      </c>
      <c r="CA170" s="375">
        <f>CA169*CA8</f>
        <v>8636.5128205128203</v>
      </c>
      <c r="CB170" s="462">
        <f>CB169*CB7</f>
        <v>0</v>
      </c>
      <c r="CC170" s="464">
        <f>CC169*CC7</f>
        <v>0</v>
      </c>
      <c r="CD170" s="419">
        <f>CC170-CB170</f>
        <v>0</v>
      </c>
      <c r="CE170" s="375">
        <f>CE169*CE8</f>
        <v>5390.9658119658125</v>
      </c>
      <c r="CF170" s="462">
        <f>CF169*CF7</f>
        <v>0</v>
      </c>
      <c r="CG170" s="464">
        <f>CG169*CG7</f>
        <v>0</v>
      </c>
      <c r="CH170" s="419">
        <f>CG170-CF170</f>
        <v>0</v>
      </c>
      <c r="CI170" s="127">
        <f>BW170+CA170+CE170</f>
        <v>26433.632478632477</v>
      </c>
      <c r="CJ170" s="134">
        <f>BX170+CB170+CF170</f>
        <v>0</v>
      </c>
      <c r="CK170" s="129">
        <f>BY170+CC170+CG170</f>
        <v>0</v>
      </c>
      <c r="CL170" s="134">
        <f>CK170-CI170</f>
        <v>-26433.632478632477</v>
      </c>
      <c r="CM170" s="55">
        <f>CK170-CJ170</f>
        <v>0</v>
      </c>
      <c r="CN170" s="127">
        <f>SUM(BR170,CI170)</f>
        <v>63748.752136752133</v>
      </c>
      <c r="CO170" s="512">
        <f>BS170+CJ170</f>
        <v>37329.478632478633</v>
      </c>
      <c r="CP170" s="569">
        <f>SUM(BT170,CK170)</f>
        <v>0</v>
      </c>
      <c r="CQ170" s="169">
        <f>CP170-CN170</f>
        <v>-63748.752136752133</v>
      </c>
      <c r="CR170" s="363">
        <f>CP170-CO170</f>
        <v>-37329.478632478633</v>
      </c>
      <c r="CS170" s="74"/>
      <c r="CT170" s="75"/>
      <c r="CX170" s="375">
        <f>CX169*CX8</f>
        <v>12038.88034188034</v>
      </c>
      <c r="CY170" s="462">
        <f>CY169*CY8</f>
        <v>12038.88034188034</v>
      </c>
      <c r="CZ170" s="774">
        <f>CZ169*CZ8</f>
        <v>0</v>
      </c>
      <c r="DA170" s="419">
        <f>CZ170-CY170</f>
        <v>-12038.88034188034</v>
      </c>
      <c r="DB170" s="375">
        <f>DB169*DB8</f>
        <v>13107.435897435898</v>
      </c>
      <c r="DC170" s="462">
        <f>DC169*DC8</f>
        <v>13115.384615384617</v>
      </c>
      <c r="DD170" s="464">
        <f>DD169*DD8</f>
        <v>0</v>
      </c>
      <c r="DE170" s="419">
        <f>DD170-DC170</f>
        <v>-13115.384615384617</v>
      </c>
      <c r="DF170" s="375">
        <f>DF169*DF8</f>
        <v>12168.80341880342</v>
      </c>
      <c r="DG170" s="462">
        <f>DG169*DG8</f>
        <v>12175.213675213676</v>
      </c>
      <c r="DH170" s="464">
        <f>DH169*DH8</f>
        <v>0</v>
      </c>
      <c r="DI170" s="419">
        <f>DH170-DG170</f>
        <v>-12175.213675213676</v>
      </c>
      <c r="DJ170" s="264">
        <f>CX170+DB170+DF170</f>
        <v>37315.119658119656</v>
      </c>
      <c r="DK170" s="129">
        <f>CY170+DC170+DG170</f>
        <v>37329.478632478633</v>
      </c>
      <c r="DL170" s="129">
        <f>CZ170+DD170+DH170</f>
        <v>0</v>
      </c>
      <c r="DM170" s="129">
        <f>DL170-DJ170</f>
        <v>-37315.119658119656</v>
      </c>
      <c r="DN170" s="55">
        <f>DL170-DK170</f>
        <v>-37329.478632478633</v>
      </c>
      <c r="DO170" s="375">
        <f>DO169*DO8</f>
        <v>12406.153846153846</v>
      </c>
      <c r="DP170" s="462">
        <f>DP169*DP7</f>
        <v>0</v>
      </c>
      <c r="DQ170" s="464">
        <f>DQ169*DQ7</f>
        <v>0</v>
      </c>
      <c r="DR170" s="419">
        <f>DQ170-DP170</f>
        <v>0</v>
      </c>
      <c r="DS170" s="375">
        <f>DS169*DS8</f>
        <v>8636.5128205128203</v>
      </c>
      <c r="DT170" s="462">
        <f>DT169*DT7</f>
        <v>0</v>
      </c>
      <c r="DU170" s="464">
        <f>DU169*DU7</f>
        <v>0</v>
      </c>
      <c r="DV170" s="419">
        <f>DU170-DT170</f>
        <v>0</v>
      </c>
      <c r="DW170" s="375">
        <f>DW169*DW8</f>
        <v>5390.9658119658125</v>
      </c>
      <c r="DX170" s="462">
        <f>DX169*DX7</f>
        <v>0</v>
      </c>
      <c r="DY170" s="464">
        <f>DY169*DY7</f>
        <v>0</v>
      </c>
      <c r="DZ170" s="419">
        <f>DY170-DX170</f>
        <v>0</v>
      </c>
      <c r="EA170" s="127">
        <f>DO170+DS170+DW170</f>
        <v>26433.632478632477</v>
      </c>
      <c r="EB170" s="134">
        <f>DP170+DT170+DX170</f>
        <v>0</v>
      </c>
      <c r="EC170" s="129">
        <f>DQ170+DU170+DY170</f>
        <v>0</v>
      </c>
      <c r="ED170" s="134">
        <f>EC170-EA170</f>
        <v>-26433.632478632477</v>
      </c>
      <c r="EE170" s="55">
        <f>EC170-EB170</f>
        <v>0</v>
      </c>
      <c r="EF170" s="127">
        <f>SUM(DJ170,EA170)</f>
        <v>63748.752136752133</v>
      </c>
      <c r="EG170" s="512">
        <f>DK170+EB170</f>
        <v>37329.478632478633</v>
      </c>
      <c r="EH170" s="569">
        <f>SUM(DL170,EC170)</f>
        <v>0</v>
      </c>
      <c r="EI170" s="169">
        <f>EH170-EF170</f>
        <v>-63748.752136752133</v>
      </c>
      <c r="EJ170" s="363">
        <f>EH170-EG170</f>
        <v>-37329.478632478633</v>
      </c>
      <c r="EK170" s="74"/>
      <c r="EL170" s="75"/>
    </row>
    <row r="171" spans="1:146" s="592" customFormat="1" ht="20.100000000000001" customHeight="1">
      <c r="A171" s="571"/>
      <c r="B171" s="572" t="s">
        <v>27</v>
      </c>
      <c r="C171" s="573"/>
      <c r="D171" s="573"/>
      <c r="E171" s="574"/>
      <c r="F171" s="492">
        <f>F172/F10</f>
        <v>0.12929943502824859</v>
      </c>
      <c r="G171" s="575">
        <v>0.11899999999999999</v>
      </c>
      <c r="H171" s="785">
        <v>0.11899999999999999</v>
      </c>
      <c r="I171" s="335">
        <f>H172/G172</f>
        <v>1</v>
      </c>
      <c r="J171" s="492">
        <f>J172/J10</f>
        <v>0.12939008894536216</v>
      </c>
      <c r="K171" s="575">
        <f>K172/K10</f>
        <v>0.1150295995574377</v>
      </c>
      <c r="L171" s="785">
        <f>L172/L10</f>
        <v>0.1150295995574377</v>
      </c>
      <c r="M171" s="335">
        <f>L172/K172</f>
        <v>1</v>
      </c>
      <c r="N171" s="492">
        <f>N172/N10</f>
        <v>0.12869017632241814</v>
      </c>
      <c r="O171" s="575">
        <f>O172/O10</f>
        <v>0.11503945695111478</v>
      </c>
      <c r="P171" s="785">
        <f>P172/P10</f>
        <v>0.11503945695111478</v>
      </c>
      <c r="Q171" s="335">
        <f>P172/O172</f>
        <v>1</v>
      </c>
      <c r="R171" s="577">
        <f>R172/R10</f>
        <v>0.12911926605504587</v>
      </c>
      <c r="S171" s="578">
        <f>S172/S10</f>
        <v>0.13558318917274939</v>
      </c>
      <c r="T171" s="579">
        <f>T172/T10</f>
        <v>0.11649885793315905</v>
      </c>
      <c r="U171" s="580">
        <f>U172/U10</f>
        <v>0.11649885793315905</v>
      </c>
      <c r="V171" s="580">
        <f>U172/R172</f>
        <v>1.1296135320207665</v>
      </c>
      <c r="W171" s="581">
        <f>U172/S172</f>
        <v>0.99854538849658747</v>
      </c>
      <c r="X171" s="177">
        <f>U172/T172</f>
        <v>1</v>
      </c>
      <c r="Y171" s="492">
        <f>Y172/Y10</f>
        <v>0.13405541561712844</v>
      </c>
      <c r="Z171" s="785">
        <f>Z172/Z10</f>
        <v>0.11955190319873549</v>
      </c>
      <c r="AA171" s="785">
        <f>AA172/AA10</f>
        <v>0.11955190319873549</v>
      </c>
      <c r="AB171" s="335">
        <f>AA172/Z172</f>
        <v>1</v>
      </c>
      <c r="AC171" s="492">
        <f>AC172/AC10</f>
        <v>0.13487167630057803</v>
      </c>
      <c r="AD171" s="575">
        <f>AD172/AD10</f>
        <v>0.11785940375127947</v>
      </c>
      <c r="AE171" s="785">
        <f>AE172/AE10</f>
        <v>0.11785940375127947</v>
      </c>
      <c r="AF171" s="335">
        <f>AE172/AD172</f>
        <v>1</v>
      </c>
      <c r="AG171" s="492">
        <f>AG172/AG10</f>
        <v>0.13611612903225806</v>
      </c>
      <c r="AH171" s="575">
        <f>AH172/AH10</f>
        <v>0.12289293849658314</v>
      </c>
      <c r="AI171" s="865">
        <f>AI172/AI10</f>
        <v>0.12453751746548748</v>
      </c>
      <c r="AJ171" s="335">
        <f>AI172/AH172</f>
        <v>1.0612478259181988</v>
      </c>
      <c r="AK171" s="582">
        <f>AK172/AK10</f>
        <v>0.13506836616454229</v>
      </c>
      <c r="AL171" s="578">
        <f>AL172/AL10</f>
        <v>0.13576745458612974</v>
      </c>
      <c r="AM171" s="583">
        <f>AM172/AM10</f>
        <v>0.12002170640427695</v>
      </c>
      <c r="AN171" s="580">
        <f>AN172/AN10</f>
        <v>0.12057442158695751</v>
      </c>
      <c r="AO171" s="584">
        <f>AN172/AK172</f>
        <v>1.0176056039973957</v>
      </c>
      <c r="AP171" s="341">
        <f>AN172/AL172</f>
        <v>0.97726138279613817</v>
      </c>
      <c r="AQ171" s="178">
        <f>AN172/AM172</f>
        <v>1.0189229250317089</v>
      </c>
      <c r="AR171" s="582">
        <f>AR172/AR10</f>
        <v>0.13227675276752765</v>
      </c>
      <c r="AS171" s="585">
        <f>AS172/AS10</f>
        <v>0.1356791875874126</v>
      </c>
      <c r="AT171" s="586">
        <f>AT172/AT10</f>
        <v>0.11827370466829228</v>
      </c>
      <c r="AU171" s="587">
        <f>AU172/AU10</f>
        <v>0.1185665852130456</v>
      </c>
      <c r="AV171" s="584">
        <f>AU172/AR172</f>
        <v>1.0689106739381924</v>
      </c>
      <c r="AW171" s="580">
        <f>AU172/AS172</f>
        <v>0.98744965433345766</v>
      </c>
      <c r="AX171" s="589">
        <f>AU172/AT172</f>
        <v>1.0096744605559838</v>
      </c>
      <c r="AY171" s="590"/>
      <c r="AZ171" s="591"/>
      <c r="BA171" s="591"/>
      <c r="BF171" s="492">
        <f>BF172/BF10</f>
        <v>0.15290601265822781</v>
      </c>
      <c r="BG171" s="575">
        <f>BG172/BG10</f>
        <v>0.15290601265822781</v>
      </c>
      <c r="BH171" s="576" t="e">
        <f>BH172/BH10</f>
        <v>#DIV/0!</v>
      </c>
      <c r="BI171" s="335">
        <f>BH172/BG172</f>
        <v>0</v>
      </c>
      <c r="BJ171" s="492">
        <f>BJ172/BJ10</f>
        <v>0.15739396984924622</v>
      </c>
      <c r="BK171" s="575">
        <f>BK172/BK10</f>
        <v>0.15748743718592967</v>
      </c>
      <c r="BL171" s="576" t="e">
        <f>BL172/BL10</f>
        <v>#DIV/0!</v>
      </c>
      <c r="BM171" s="335">
        <f>BL172/BK172</f>
        <v>0</v>
      </c>
      <c r="BN171" s="492">
        <f>BN172/BN10</f>
        <v>0.15939211391018618</v>
      </c>
      <c r="BO171" s="575">
        <f>BO172/BO10</f>
        <v>0.15947426067907994</v>
      </c>
      <c r="BP171" s="576" t="e">
        <f>BP172/BP10</f>
        <v>#DIV/0!</v>
      </c>
      <c r="BQ171" s="335">
        <f>BP172/BO172</f>
        <v>0</v>
      </c>
      <c r="BR171" s="577">
        <f>BR172/BR10</f>
        <v>0.15654303221288512</v>
      </c>
      <c r="BS171" s="585">
        <f>BS172/BS10</f>
        <v>0.1566018557422969</v>
      </c>
      <c r="BT171" s="580" t="e">
        <f>BT172/BT10</f>
        <v>#DIV/0!</v>
      </c>
      <c r="BU171" s="580">
        <f>BT172/BR172</f>
        <v>0</v>
      </c>
      <c r="BV171" s="177">
        <f>BT172/BS172</f>
        <v>0</v>
      </c>
      <c r="BW171" s="492">
        <f>BW172/BW10</f>
        <v>0.15998058252427183</v>
      </c>
      <c r="BX171" s="575" t="e">
        <f>BX172/BX10</f>
        <v>#DIV/0!</v>
      </c>
      <c r="BY171" s="576" t="e">
        <f>BY172/BY10</f>
        <v>#DIV/0!</v>
      </c>
      <c r="BZ171" s="335" t="e">
        <f>BY172/BX172</f>
        <v>#DIV/0!</v>
      </c>
      <c r="CA171" s="492">
        <f>CA172/CA10</f>
        <v>0.16018009259259258</v>
      </c>
      <c r="CB171" s="575" t="e">
        <f>CB172/CB10</f>
        <v>#DIV/0!</v>
      </c>
      <c r="CC171" s="576" t="e">
        <f>CC172/CC10</f>
        <v>#DIV/0!</v>
      </c>
      <c r="CD171" s="335" t="e">
        <f>CC172/CB172</f>
        <v>#DIV/0!</v>
      </c>
      <c r="CE171" s="492">
        <f>CE172/CE10</f>
        <v>0.15888308823529412</v>
      </c>
      <c r="CF171" s="575" t="e">
        <f>CF172/CF10</f>
        <v>#DIV/0!</v>
      </c>
      <c r="CG171" s="576" t="e">
        <f>CG172/CG10</f>
        <v>#DIV/0!</v>
      </c>
      <c r="CH171" s="335" t="e">
        <f>CG172/CF172</f>
        <v>#DIV/0!</v>
      </c>
      <c r="CI171" s="582">
        <f>CI172/CI10</f>
        <v>0.1598199697428139</v>
      </c>
      <c r="CJ171" s="593" t="e">
        <f>CJ172/CJ10</f>
        <v>#DIV/0!</v>
      </c>
      <c r="CK171" s="580" t="e">
        <f>CK172/CK10</f>
        <v>#DIV/0!</v>
      </c>
      <c r="CL171" s="588">
        <f>CK172/CI172</f>
        <v>0</v>
      </c>
      <c r="CM171" s="178" t="e">
        <f>CK172/CJ172</f>
        <v>#DIV/0!</v>
      </c>
      <c r="CN171" s="582">
        <f>CN172/CN10</f>
        <v>0.15788590617896259</v>
      </c>
      <c r="CO171" s="586">
        <f>CO172/CO10</f>
        <v>0.1566018557422969</v>
      </c>
      <c r="CP171" s="587" t="e">
        <f>CP172/CP10</f>
        <v>#DIV/0!</v>
      </c>
      <c r="CQ171" s="588">
        <f>CP172/CN172</f>
        <v>0</v>
      </c>
      <c r="CR171" s="589">
        <f>CP172/CO172</f>
        <v>0</v>
      </c>
      <c r="CS171" s="590"/>
      <c r="CT171" s="591"/>
      <c r="CX171" s="492">
        <f>CX172/CX10</f>
        <v>0.15290601265822781</v>
      </c>
      <c r="CY171" s="575">
        <f>CY172/CY10</f>
        <v>0.15290601265822781</v>
      </c>
      <c r="CZ171" s="785" t="e">
        <f>CZ172/CZ10</f>
        <v>#DIV/0!</v>
      </c>
      <c r="DA171" s="335">
        <f>CZ172/CY172</f>
        <v>0</v>
      </c>
      <c r="DB171" s="492">
        <f>DB172/DB10</f>
        <v>0.15739396984924622</v>
      </c>
      <c r="DC171" s="575">
        <f>DC172/DC10</f>
        <v>0.15748743718592967</v>
      </c>
      <c r="DD171" s="576" t="e">
        <f>DD172/DD10</f>
        <v>#DIV/0!</v>
      </c>
      <c r="DE171" s="335">
        <f>DD172/DC172</f>
        <v>0</v>
      </c>
      <c r="DF171" s="492">
        <f>DF172/DF10</f>
        <v>0.15939211391018618</v>
      </c>
      <c r="DG171" s="575">
        <f>DG172/DG10</f>
        <v>0.15947426067907994</v>
      </c>
      <c r="DH171" s="576" t="e">
        <f>DH172/DH10</f>
        <v>#DIV/0!</v>
      </c>
      <c r="DI171" s="335">
        <f>DH172/DG172</f>
        <v>0</v>
      </c>
      <c r="DJ171" s="577">
        <f>DJ172/DJ10</f>
        <v>0.15654303221288512</v>
      </c>
      <c r="DK171" s="585">
        <f>DK172/DK10</f>
        <v>0.1566018557422969</v>
      </c>
      <c r="DL171" s="580" t="e">
        <f>DL172/DL10</f>
        <v>#DIV/0!</v>
      </c>
      <c r="DM171" s="580">
        <f>DL172/DJ172</f>
        <v>0</v>
      </c>
      <c r="DN171" s="177">
        <f>DL172/DK172</f>
        <v>0</v>
      </c>
      <c r="DO171" s="492">
        <f>DO172/DO10</f>
        <v>0.15998058252427183</v>
      </c>
      <c r="DP171" s="575" t="e">
        <f>DP172/DP10</f>
        <v>#DIV/0!</v>
      </c>
      <c r="DQ171" s="576" t="e">
        <f>DQ172/DQ10</f>
        <v>#DIV/0!</v>
      </c>
      <c r="DR171" s="335" t="e">
        <f>DQ172/DP172</f>
        <v>#DIV/0!</v>
      </c>
      <c r="DS171" s="492">
        <f>DS172/DS10</f>
        <v>0.16018009259259258</v>
      </c>
      <c r="DT171" s="575" t="e">
        <f>DT172/DT10</f>
        <v>#DIV/0!</v>
      </c>
      <c r="DU171" s="576" t="e">
        <f>DU172/DU10</f>
        <v>#DIV/0!</v>
      </c>
      <c r="DV171" s="335" t="e">
        <f>DU172/DT172</f>
        <v>#DIV/0!</v>
      </c>
      <c r="DW171" s="492">
        <f>DW172/DW10</f>
        <v>0.15888308823529412</v>
      </c>
      <c r="DX171" s="575" t="e">
        <f>DX172/DX10</f>
        <v>#DIV/0!</v>
      </c>
      <c r="DY171" s="576" t="e">
        <f>DY172/DY10</f>
        <v>#DIV/0!</v>
      </c>
      <c r="DZ171" s="335" t="e">
        <f>DY172/DX172</f>
        <v>#DIV/0!</v>
      </c>
      <c r="EA171" s="582">
        <f>EA172/EA10</f>
        <v>0.1598199697428139</v>
      </c>
      <c r="EB171" s="593" t="e">
        <f>EB172/EB10</f>
        <v>#DIV/0!</v>
      </c>
      <c r="EC171" s="580" t="e">
        <f>EC172/EC10</f>
        <v>#DIV/0!</v>
      </c>
      <c r="ED171" s="588">
        <f>EC172/EA172</f>
        <v>0</v>
      </c>
      <c r="EE171" s="178" t="e">
        <f>EC172/EB172</f>
        <v>#DIV/0!</v>
      </c>
      <c r="EF171" s="582">
        <f>EF172/EF10</f>
        <v>0.15788590617896259</v>
      </c>
      <c r="EG171" s="586">
        <f>EG172/EG10</f>
        <v>0.1566018557422969</v>
      </c>
      <c r="EH171" s="587" t="e">
        <f>EH172/EH10</f>
        <v>#DIV/0!</v>
      </c>
      <c r="EI171" s="588">
        <f>EH172/EF172</f>
        <v>0</v>
      </c>
      <c r="EJ171" s="589">
        <f>EH172/EG172</f>
        <v>0</v>
      </c>
      <c r="EK171" s="590"/>
      <c r="EL171" s="591"/>
    </row>
    <row r="172" spans="1:146" s="97" customFormat="1" ht="20.100000000000001" customHeight="1">
      <c r="A172" s="353"/>
      <c r="B172" s="354" t="s">
        <v>12</v>
      </c>
      <c r="C172" s="355"/>
      <c r="D172" s="355"/>
      <c r="E172" s="185"/>
      <c r="F172" s="356">
        <f>F170+F164</f>
        <v>7824.2735042735048</v>
      </c>
      <c r="G172" s="449">
        <f>G164+G170</f>
        <v>10501.33144</v>
      </c>
      <c r="H172" s="766">
        <f>H164+H170</f>
        <v>10501.33144</v>
      </c>
      <c r="I172" s="359">
        <f>H172-G172</f>
        <v>0</v>
      </c>
      <c r="J172" s="356">
        <f>J170+J164</f>
        <v>8703.4188034188046</v>
      </c>
      <c r="K172" s="449">
        <f>K170+K164</f>
        <v>9050.9866873896244</v>
      </c>
      <c r="L172" s="766">
        <f>L170+L164</f>
        <v>9050.9866873896244</v>
      </c>
      <c r="M172" s="359">
        <f>L172-K172</f>
        <v>0</v>
      </c>
      <c r="N172" s="356">
        <f>N170+N164</f>
        <v>8733.3333333333358</v>
      </c>
      <c r="O172" s="449">
        <f>O170+O164</f>
        <v>8982.8782694365018</v>
      </c>
      <c r="P172" s="766">
        <f>P170+P164</f>
        <v>8982.8782694365018</v>
      </c>
      <c r="Q172" s="359">
        <f>P172-O172</f>
        <v>0</v>
      </c>
      <c r="R172" s="361">
        <f>F172+J172+N172</f>
        <v>25261.025641025644</v>
      </c>
      <c r="S172" s="362">
        <f>S170+S164</f>
        <v>28576.764487179487</v>
      </c>
      <c r="T172" s="544">
        <f>H172+K172+O172</f>
        <v>28535.196396826126</v>
      </c>
      <c r="U172" s="113">
        <f>H172+L172+P172</f>
        <v>28535.196396826126</v>
      </c>
      <c r="V172" s="110">
        <f>U172-R172</f>
        <v>3274.1707558004819</v>
      </c>
      <c r="W172" s="108">
        <f t="shared" si="952"/>
        <v>-41.568090353361185</v>
      </c>
      <c r="X172" s="117">
        <f>U172-T172</f>
        <v>0</v>
      </c>
      <c r="Y172" s="356">
        <f>Y170+Y164</f>
        <v>9097.4358974358984</v>
      </c>
      <c r="Z172" s="766">
        <f>Z170+Z164</f>
        <v>11304.452961784616</v>
      </c>
      <c r="AA172" s="766">
        <f>AA170+AA164</f>
        <v>11304.452961784616</v>
      </c>
      <c r="AB172" s="359">
        <f>AA172-Z172</f>
        <v>0</v>
      </c>
      <c r="AC172" s="356">
        <f>AC170+AC164</f>
        <v>9971.2820512820508</v>
      </c>
      <c r="AD172" s="449">
        <f>AD170+AD164</f>
        <v>9322.8887866327896</v>
      </c>
      <c r="AE172" s="766">
        <f>AE170+AE164</f>
        <v>9322.8887866327896</v>
      </c>
      <c r="AF172" s="359">
        <f>AE172-AD172</f>
        <v>0</v>
      </c>
      <c r="AG172" s="356">
        <f>AG170+AG164</f>
        <v>10819.48717948718</v>
      </c>
      <c r="AH172" s="449">
        <f>AH170+AH164</f>
        <v>9222.2222222222226</v>
      </c>
      <c r="AI172" s="358">
        <f>AI170+AI164</f>
        <v>9787.0632834678327</v>
      </c>
      <c r="AJ172" s="359">
        <f>AI172-AH172</f>
        <v>564.84106124561004</v>
      </c>
      <c r="AK172" s="111">
        <f>Y172+AC172+AG172</f>
        <v>29888.205128205129</v>
      </c>
      <c r="AL172" s="362">
        <f>AL170+AL164</f>
        <v>31122.078051282053</v>
      </c>
      <c r="AM172" s="112">
        <f>Z172+AD172+AH172</f>
        <v>29849.563970639629</v>
      </c>
      <c r="AN172" s="113">
        <f>AA172+AE172+AI172</f>
        <v>30414.405031885239</v>
      </c>
      <c r="AO172" s="186">
        <f>AN172-AK172</f>
        <v>526.19990368010986</v>
      </c>
      <c r="AP172" s="108">
        <f t="shared" si="953"/>
        <v>-707.6730193968142</v>
      </c>
      <c r="AQ172" s="117">
        <f>AN172-AM172</f>
        <v>564.84106124561004</v>
      </c>
      <c r="AR172" s="111">
        <f>SUM(R172,AK172)</f>
        <v>55149.230769230773</v>
      </c>
      <c r="AS172" s="113">
        <f>AS170+AS164</f>
        <v>59698.84253846154</v>
      </c>
      <c r="AT172" s="594">
        <f>T172+AM172</f>
        <v>58384.760367465758</v>
      </c>
      <c r="AU172" s="187">
        <f>SUM(U172,AN172)</f>
        <v>58949.601428711365</v>
      </c>
      <c r="AV172" s="188">
        <f>AU172-AR172</f>
        <v>3800.3706594805917</v>
      </c>
      <c r="AW172" s="110">
        <f t="shared" si="954"/>
        <v>-749.24110975017538</v>
      </c>
      <c r="AX172" s="595">
        <f>AU172-AT172</f>
        <v>564.8410612456064</v>
      </c>
      <c r="AY172" s="96">
        <f>AR172/6</f>
        <v>9191.5384615384628</v>
      </c>
      <c r="AZ172" s="97">
        <f>AS172/6</f>
        <v>9949.80708974359</v>
      </c>
      <c r="BA172" s="97">
        <f>AU172/6</f>
        <v>9824.9335714518947</v>
      </c>
      <c r="BB172" s="123">
        <f>BA172/AY172</f>
        <v>1.0689106739381924</v>
      </c>
      <c r="BC172" s="98">
        <f>BA172-AY172</f>
        <v>633.39510991343195</v>
      </c>
      <c r="BD172" s="98">
        <f>BA172-AZ172</f>
        <v>-124.87351829169529</v>
      </c>
      <c r="BE172" s="98">
        <f>AX172/6</f>
        <v>94.140176874267738</v>
      </c>
      <c r="BF172" s="356">
        <f>BF170+BF164</f>
        <v>12389.30769230769</v>
      </c>
      <c r="BG172" s="449">
        <f>BG170+BG164</f>
        <v>12389.30769230769</v>
      </c>
      <c r="BH172" s="360">
        <f>BH170+BH164</f>
        <v>0</v>
      </c>
      <c r="BI172" s="359">
        <f>BH172-BG172</f>
        <v>-12389.30769230769</v>
      </c>
      <c r="BJ172" s="356">
        <f>BJ170+BJ164</f>
        <v>13385.213675213676</v>
      </c>
      <c r="BK172" s="449">
        <f>BK170+BK164</f>
        <v>13393.162393162394</v>
      </c>
      <c r="BL172" s="360">
        <f>BL170+BL164</f>
        <v>0</v>
      </c>
      <c r="BM172" s="359">
        <f>BL172-BK172</f>
        <v>-13393.162393162394</v>
      </c>
      <c r="BN172" s="356">
        <f>BN170+BN164</f>
        <v>12438.034188034189</v>
      </c>
      <c r="BO172" s="449">
        <f>BO170+BO164</f>
        <v>12444.444444444445</v>
      </c>
      <c r="BP172" s="360">
        <f>BP170+BP164</f>
        <v>0</v>
      </c>
      <c r="BQ172" s="359">
        <f>BP172-BO172</f>
        <v>-12444.444444444445</v>
      </c>
      <c r="BR172" s="361">
        <f>BF172+BJ172+BN172</f>
        <v>38212.555555555555</v>
      </c>
      <c r="BS172" s="110">
        <f>BG172+BK172+BO172</f>
        <v>38226.914529914531</v>
      </c>
      <c r="BT172" s="113">
        <f>BH172+BL172+BP172</f>
        <v>0</v>
      </c>
      <c r="BU172" s="110">
        <f>BT172-BR172</f>
        <v>-38212.555555555555</v>
      </c>
      <c r="BV172" s="117">
        <f>BT172-BS172</f>
        <v>-38226.914529914531</v>
      </c>
      <c r="BW172" s="356">
        <f>BW170+BW164</f>
        <v>12675.384615384615</v>
      </c>
      <c r="BX172" s="449">
        <f>BX170+BX164</f>
        <v>0</v>
      </c>
      <c r="BY172" s="360">
        <f>BY170+BY164</f>
        <v>0</v>
      </c>
      <c r="BZ172" s="359">
        <f>BY172-BX172</f>
        <v>0</v>
      </c>
      <c r="CA172" s="356">
        <f>CA170+CA164</f>
        <v>8871.5128205128203</v>
      </c>
      <c r="CB172" s="449">
        <f>CB170+CB164</f>
        <v>0</v>
      </c>
      <c r="CC172" s="360">
        <f>CC170+CC164</f>
        <v>0</v>
      </c>
      <c r="CD172" s="359">
        <f>CC172-CB172</f>
        <v>0</v>
      </c>
      <c r="CE172" s="356">
        <f>CE170+CE164</f>
        <v>5540.5384615384619</v>
      </c>
      <c r="CF172" s="449">
        <f>CF170+CF164</f>
        <v>0</v>
      </c>
      <c r="CG172" s="360">
        <f>CG170+CG164</f>
        <v>0</v>
      </c>
      <c r="CH172" s="359">
        <f>CG172-CF172</f>
        <v>0</v>
      </c>
      <c r="CI172" s="111">
        <f>BW172+CA172+CE172</f>
        <v>27087.435897435898</v>
      </c>
      <c r="CJ172" s="112">
        <f>BX172+CB172+CF172</f>
        <v>0</v>
      </c>
      <c r="CK172" s="113">
        <f>BY172+CC172+CG172</f>
        <v>0</v>
      </c>
      <c r="CL172" s="186">
        <f>CK172-CI172</f>
        <v>-27087.435897435898</v>
      </c>
      <c r="CM172" s="117">
        <f>CK172-CJ172</f>
        <v>0</v>
      </c>
      <c r="CN172" s="111">
        <f>SUM(BR172,CI172)</f>
        <v>65299.991452991453</v>
      </c>
      <c r="CO172" s="594">
        <f>BS172+CJ172</f>
        <v>38226.914529914531</v>
      </c>
      <c r="CP172" s="187">
        <f>SUM(BT172,CK172)</f>
        <v>0</v>
      </c>
      <c r="CQ172" s="188">
        <f>CP172-CN172</f>
        <v>-65299.991452991453</v>
      </c>
      <c r="CR172" s="595">
        <f>CP172-CO172</f>
        <v>-38226.914529914531</v>
      </c>
      <c r="CS172" s="96">
        <f>CN172/6</f>
        <v>10883.331908831909</v>
      </c>
      <c r="CT172" s="97">
        <f>CP172/6</f>
        <v>0</v>
      </c>
      <c r="CU172" s="123">
        <f>CT172/CS172</f>
        <v>0</v>
      </c>
      <c r="CV172" s="98">
        <f>CT172-CS172</f>
        <v>-10883.331908831909</v>
      </c>
      <c r="CW172" s="98">
        <f>CR172/6</f>
        <v>-6371.1524216524222</v>
      </c>
      <c r="CX172" s="356">
        <f>CX170+CX164</f>
        <v>12389.30769230769</v>
      </c>
      <c r="CY172" s="449">
        <f>CY170+CY164</f>
        <v>12389.30769230769</v>
      </c>
      <c r="CZ172" s="766">
        <f>CZ170+CZ164</f>
        <v>0</v>
      </c>
      <c r="DA172" s="359">
        <f>CZ172-CY172</f>
        <v>-12389.30769230769</v>
      </c>
      <c r="DB172" s="356">
        <f>DB170+DB164</f>
        <v>13385.213675213676</v>
      </c>
      <c r="DC172" s="449">
        <f>DC170+DC164</f>
        <v>13393.162393162394</v>
      </c>
      <c r="DD172" s="360">
        <f>DD170+DD164</f>
        <v>0</v>
      </c>
      <c r="DE172" s="359">
        <f>DD172-DC172</f>
        <v>-13393.162393162394</v>
      </c>
      <c r="DF172" s="356">
        <f>DF170+DF164</f>
        <v>12438.034188034189</v>
      </c>
      <c r="DG172" s="449">
        <f>DG170+DG164</f>
        <v>12444.444444444445</v>
      </c>
      <c r="DH172" s="360">
        <f>DH170+DH164</f>
        <v>0</v>
      </c>
      <c r="DI172" s="359">
        <f>DH172-DG172</f>
        <v>-12444.444444444445</v>
      </c>
      <c r="DJ172" s="361">
        <f>CX172+DB172+DF172</f>
        <v>38212.555555555555</v>
      </c>
      <c r="DK172" s="110">
        <f>CY172+DC172+DG172</f>
        <v>38226.914529914531</v>
      </c>
      <c r="DL172" s="113">
        <f>CZ172+DD172+DH172</f>
        <v>0</v>
      </c>
      <c r="DM172" s="110">
        <f>DL172-DJ172</f>
        <v>-38212.555555555555</v>
      </c>
      <c r="DN172" s="117">
        <f>DL172-DK172</f>
        <v>-38226.914529914531</v>
      </c>
      <c r="DO172" s="356">
        <f>DO170+DO164</f>
        <v>12675.384615384615</v>
      </c>
      <c r="DP172" s="449">
        <f>DP170+DP164</f>
        <v>0</v>
      </c>
      <c r="DQ172" s="360">
        <f>DQ170+DQ164</f>
        <v>0</v>
      </c>
      <c r="DR172" s="359">
        <f>DQ172-DP172</f>
        <v>0</v>
      </c>
      <c r="DS172" s="356">
        <f>DS170+DS164</f>
        <v>8871.5128205128203</v>
      </c>
      <c r="DT172" s="449">
        <f>DT170+DT164</f>
        <v>0</v>
      </c>
      <c r="DU172" s="360">
        <f>DU170+DU164</f>
        <v>0</v>
      </c>
      <c r="DV172" s="359">
        <f>DU172-DT172</f>
        <v>0</v>
      </c>
      <c r="DW172" s="356">
        <f>DW170+DW164</f>
        <v>5540.5384615384619</v>
      </c>
      <c r="DX172" s="449">
        <f>DX170+DX164</f>
        <v>0</v>
      </c>
      <c r="DY172" s="360">
        <f>DY170+DY164</f>
        <v>0</v>
      </c>
      <c r="DZ172" s="359">
        <f>DY172-DX172</f>
        <v>0</v>
      </c>
      <c r="EA172" s="111">
        <f>DO172+DS172+DW172</f>
        <v>27087.435897435898</v>
      </c>
      <c r="EB172" s="112">
        <f>DP172+DT172+DX172</f>
        <v>0</v>
      </c>
      <c r="EC172" s="113">
        <f>DQ172+DU172+DY172</f>
        <v>0</v>
      </c>
      <c r="ED172" s="186">
        <f>EC172-EA172</f>
        <v>-27087.435897435898</v>
      </c>
      <c r="EE172" s="117">
        <f>EC172-EB172</f>
        <v>0</v>
      </c>
      <c r="EF172" s="111">
        <f>SUM(DJ172,EA172)</f>
        <v>65299.991452991453</v>
      </c>
      <c r="EG172" s="594">
        <f>DK172+EB172</f>
        <v>38226.914529914531</v>
      </c>
      <c r="EH172" s="187">
        <f>SUM(DL172,EC172)</f>
        <v>0</v>
      </c>
      <c r="EI172" s="188">
        <f>EH172-EF172</f>
        <v>-65299.991452991453</v>
      </c>
      <c r="EJ172" s="595">
        <f>EH172-EG172</f>
        <v>-38226.914529914531</v>
      </c>
      <c r="EK172" s="96">
        <f>EF172/6</f>
        <v>10883.331908831909</v>
      </c>
      <c r="EL172" s="97">
        <f>EH172/6</f>
        <v>0</v>
      </c>
      <c r="EM172" s="123">
        <f>EL172/EK172</f>
        <v>0</v>
      </c>
      <c r="EN172" s="98">
        <f>EL172-EK172</f>
        <v>-10883.331908831909</v>
      </c>
      <c r="EO172" s="98">
        <f>EJ172/6</f>
        <v>-6371.1524216524222</v>
      </c>
    </row>
    <row r="173" spans="1:146" s="138" customFormat="1" ht="20.100000000000001" customHeight="1">
      <c r="A173" s="67"/>
      <c r="B173" s="184"/>
      <c r="C173" s="365"/>
      <c r="D173" s="843" t="s">
        <v>35</v>
      </c>
      <c r="E173" s="848"/>
      <c r="F173" s="550">
        <f>F223</f>
        <v>0.191</v>
      </c>
      <c r="G173" s="596">
        <v>0.18516159053198103</v>
      </c>
      <c r="H173" s="786">
        <v>0.18516159053198103</v>
      </c>
      <c r="I173" s="552"/>
      <c r="J173" s="550">
        <f t="shared" ref="J173:N173" si="964">J223</f>
        <v>0.191</v>
      </c>
      <c r="K173" s="596">
        <v>0.14749999999999999</v>
      </c>
      <c r="L173" s="786">
        <v>0.14749999999999999</v>
      </c>
      <c r="M173" s="552"/>
      <c r="N173" s="550">
        <f t="shared" si="964"/>
        <v>0.191</v>
      </c>
      <c r="O173" s="596">
        <v>0.17679112283749221</v>
      </c>
      <c r="P173" s="786">
        <v>0.17679112283749221</v>
      </c>
      <c r="Q173" s="552"/>
      <c r="R173" s="600">
        <f>R174/R11</f>
        <v>0.191</v>
      </c>
      <c r="S173" s="601">
        <v>0.17887401315789475</v>
      </c>
      <c r="T173" s="602">
        <f>T174/T11</f>
        <v>0.16826304204458603</v>
      </c>
      <c r="U173" s="556">
        <f>U174/U11</f>
        <v>0.16826304204458603</v>
      </c>
      <c r="V173" s="556"/>
      <c r="W173" s="603"/>
      <c r="X173" s="253"/>
      <c r="Y173" s="550">
        <v>0.191</v>
      </c>
      <c r="Z173" s="786">
        <v>0.1522392730731392</v>
      </c>
      <c r="AA173" s="786">
        <v>0.1522392730731392</v>
      </c>
      <c r="AB173" s="552"/>
      <c r="AC173" s="550">
        <v>0.191</v>
      </c>
      <c r="AD173" s="596">
        <v>0.16399624958525413</v>
      </c>
      <c r="AE173" s="786">
        <v>0.16399624958525413</v>
      </c>
      <c r="AF173" s="599"/>
      <c r="AG173" s="550">
        <v>0.191</v>
      </c>
      <c r="AH173" s="596">
        <v>0.18</v>
      </c>
      <c r="AI173" s="866">
        <v>0.17107692738599709</v>
      </c>
      <c r="AJ173" s="599"/>
      <c r="AK173" s="604">
        <f>AK174/AK11</f>
        <v>0.19100000000000003</v>
      </c>
      <c r="AL173" s="601">
        <v>0.20902591687041566</v>
      </c>
      <c r="AM173" s="603">
        <f>AM174/AM11</f>
        <v>0.16325029246503958</v>
      </c>
      <c r="AN173" s="605">
        <f>AN174/AN11</f>
        <v>0.16255557509157373</v>
      </c>
      <c r="AO173" s="603"/>
      <c r="AP173" s="606"/>
      <c r="AQ173" s="253"/>
      <c r="AR173" s="604">
        <f>AR174/AR11</f>
        <v>0.191</v>
      </c>
      <c r="AS173" s="605">
        <v>0.19100000000000003</v>
      </c>
      <c r="AT173" s="607">
        <f>AT174/AT11</f>
        <v>0.16629162179506146</v>
      </c>
      <c r="AU173" s="608">
        <f>AU174/AU11</f>
        <v>0.16578404058291624</v>
      </c>
      <c r="AV173" s="609"/>
      <c r="AW173" s="556"/>
      <c r="AX173" s="610"/>
      <c r="AY173" s="137"/>
      <c r="BF173" s="550">
        <v>0.19600000000000001</v>
      </c>
      <c r="BG173" s="596">
        <v>0.19600000000000001</v>
      </c>
      <c r="BH173" s="598"/>
      <c r="BI173" s="597"/>
      <c r="BJ173" s="550">
        <v>0.19600000000000001</v>
      </c>
      <c r="BK173" s="596">
        <v>0.19600000000000001</v>
      </c>
      <c r="BL173" s="598"/>
      <c r="BM173" s="597"/>
      <c r="BN173" s="550">
        <v>0.19500000000000001</v>
      </c>
      <c r="BO173" s="596">
        <v>0.19500000000000001</v>
      </c>
      <c r="BP173" s="598"/>
      <c r="BQ173" s="599"/>
      <c r="BR173" s="600">
        <f>BR174/BR11</f>
        <v>0.19584415584415585</v>
      </c>
      <c r="BS173" s="605">
        <f>BS174/BS11</f>
        <v>0.19584415584415585</v>
      </c>
      <c r="BT173" s="556" t="e">
        <f>BT174/BT11</f>
        <v>#DIV/0!</v>
      </c>
      <c r="BU173" s="556"/>
      <c r="BV173" s="603"/>
      <c r="BW173" s="550">
        <v>0.19600000000000001</v>
      </c>
      <c r="BX173" s="596"/>
      <c r="BY173" s="598"/>
      <c r="BZ173" s="599"/>
      <c r="CA173" s="550">
        <v>0.19600000000000001</v>
      </c>
      <c r="CB173" s="596"/>
      <c r="CC173" s="598"/>
      <c r="CD173" s="599"/>
      <c r="CE173" s="550">
        <v>0.19500000000000001</v>
      </c>
      <c r="CF173" s="596"/>
      <c r="CG173" s="598"/>
      <c r="CH173" s="599"/>
      <c r="CI173" s="604">
        <f>CI174/CI11</f>
        <v>0.19601470588235295</v>
      </c>
      <c r="CJ173" s="603" t="e">
        <f>CJ174/CJ11</f>
        <v>#DIV/0!</v>
      </c>
      <c r="CK173" s="605" t="e">
        <f>CK174/CK11</f>
        <v>#DIV/0!</v>
      </c>
      <c r="CL173" s="603"/>
      <c r="CM173" s="253"/>
      <c r="CN173" s="604">
        <f>CN174/CN11</f>
        <v>0.19593002149510391</v>
      </c>
      <c r="CO173" s="607">
        <f>CO174/CO11</f>
        <v>0.19584415584415585</v>
      </c>
      <c r="CP173" s="608" t="e">
        <f>CP174/CP11</f>
        <v>#DIV/0!</v>
      </c>
      <c r="CQ173" s="609"/>
      <c r="CR173" s="610">
        <f>CP174/CO174</f>
        <v>0</v>
      </c>
      <c r="CS173" s="137"/>
      <c r="CX173" s="550">
        <v>0.19600000000000001</v>
      </c>
      <c r="CY173" s="596">
        <v>0.19600000000000001</v>
      </c>
      <c r="CZ173" s="786"/>
      <c r="DA173" s="597"/>
      <c r="DB173" s="550">
        <v>0.19600000000000001</v>
      </c>
      <c r="DC173" s="596">
        <v>0.19600000000000001</v>
      </c>
      <c r="DD173" s="598"/>
      <c r="DE173" s="597"/>
      <c r="DF173" s="550">
        <v>0.19500000000000001</v>
      </c>
      <c r="DG173" s="596">
        <v>0.19500000000000001</v>
      </c>
      <c r="DH173" s="598"/>
      <c r="DI173" s="599"/>
      <c r="DJ173" s="600">
        <f>DJ174/DJ11</f>
        <v>0.19584415584415585</v>
      </c>
      <c r="DK173" s="605">
        <f>DK174/DK11</f>
        <v>0.19584415584415585</v>
      </c>
      <c r="DL173" s="556" t="e">
        <f>DL174/DL11</f>
        <v>#DIV/0!</v>
      </c>
      <c r="DM173" s="556"/>
      <c r="DN173" s="603"/>
      <c r="DO173" s="550">
        <v>0.19600000000000001</v>
      </c>
      <c r="DP173" s="596"/>
      <c r="DQ173" s="598"/>
      <c r="DR173" s="599"/>
      <c r="DS173" s="550">
        <v>0.19600000000000001</v>
      </c>
      <c r="DT173" s="596"/>
      <c r="DU173" s="598"/>
      <c r="DV173" s="599"/>
      <c r="DW173" s="550">
        <v>0.19500000000000001</v>
      </c>
      <c r="DX173" s="596"/>
      <c r="DY173" s="598"/>
      <c r="DZ173" s="599"/>
      <c r="EA173" s="604">
        <f>EA174/EA11</f>
        <v>0.19601470588235295</v>
      </c>
      <c r="EB173" s="603" t="e">
        <f>EB174/EB11</f>
        <v>#DIV/0!</v>
      </c>
      <c r="EC173" s="605" t="e">
        <f>EC174/EC11</f>
        <v>#DIV/0!</v>
      </c>
      <c r="ED173" s="603"/>
      <c r="EE173" s="253"/>
      <c r="EF173" s="604">
        <f>EF174/EF11</f>
        <v>0.19593002149510391</v>
      </c>
      <c r="EG173" s="607">
        <f>EG174/EG11</f>
        <v>0.19584415584415585</v>
      </c>
      <c r="EH173" s="608" t="e">
        <f>EH174/EH11</f>
        <v>#DIV/0!</v>
      </c>
      <c r="EI173" s="609"/>
      <c r="EJ173" s="610">
        <f>EH174/EG174</f>
        <v>0</v>
      </c>
      <c r="EK173" s="137"/>
    </row>
    <row r="174" spans="1:146" s="138" customFormat="1" ht="20.100000000000001" customHeight="1">
      <c r="A174" s="67"/>
      <c r="B174" s="184"/>
      <c r="C174" s="365"/>
      <c r="D174" s="844" t="s">
        <v>61</v>
      </c>
      <c r="E174" s="837"/>
      <c r="F174" s="264">
        <f>F11*F173</f>
        <v>1465.965811965812</v>
      </c>
      <c r="G174" s="415">
        <f>G11*G173</f>
        <v>1675.7772799999993</v>
      </c>
      <c r="H174" s="772">
        <f>H11*H173</f>
        <v>1675.7772799999993</v>
      </c>
      <c r="I174" s="419">
        <f>H174-G174</f>
        <v>0</v>
      </c>
      <c r="J174" s="264">
        <f>J11*J173</f>
        <v>1590.0341880341882</v>
      </c>
      <c r="K174" s="415">
        <f>K11*K173</f>
        <v>1524.5448717948718</v>
      </c>
      <c r="L174" s="772">
        <f>L11*L173</f>
        <v>1524.5448717948718</v>
      </c>
      <c r="M174" s="419">
        <f>L174-K174</f>
        <v>0</v>
      </c>
      <c r="N174" s="264">
        <f>N11*N173</f>
        <v>1591.6666666666667</v>
      </c>
      <c r="O174" s="415">
        <f>O11*O173</f>
        <v>1278.3835600000009</v>
      </c>
      <c r="P174" s="772">
        <f>P11*P173</f>
        <v>1278.3835600000009</v>
      </c>
      <c r="Q174" s="419">
        <f>P174-O174</f>
        <v>0</v>
      </c>
      <c r="R174" s="264">
        <f>F174+J174+N174</f>
        <v>4647.666666666667</v>
      </c>
      <c r="S174" s="567">
        <v>4647.666666666667</v>
      </c>
      <c r="T174" s="568">
        <f>H174+K174+O174</f>
        <v>4478.7057117948725</v>
      </c>
      <c r="U174" s="129">
        <f>H174+L174+P174</f>
        <v>4478.7057117948725</v>
      </c>
      <c r="V174" s="129">
        <f>U174-R174</f>
        <v>-168.96095487179446</v>
      </c>
      <c r="W174" s="134">
        <f t="shared" si="952"/>
        <v>-168.96095487179446</v>
      </c>
      <c r="X174" s="55">
        <f>U174-T174</f>
        <v>0</v>
      </c>
      <c r="Y174" s="264">
        <f>Y11*Y173</f>
        <v>1354.9572649572651</v>
      </c>
      <c r="Z174" s="772">
        <f>Z11*Z173</f>
        <v>1075.2816</v>
      </c>
      <c r="AA174" s="772">
        <f>AA11*AA173</f>
        <v>1075.2816</v>
      </c>
      <c r="AB174" s="419">
        <f>AA174-Z174</f>
        <v>0</v>
      </c>
      <c r="AC174" s="264">
        <f>AC11*AC173</f>
        <v>1257.0085470085471</v>
      </c>
      <c r="AD174" s="415">
        <f>AD11*AD173</f>
        <v>952.14176060272098</v>
      </c>
      <c r="AE174" s="772">
        <f>AE11*AE173</f>
        <v>952.14176060272098</v>
      </c>
      <c r="AF174" s="419">
        <f>AE174-AD174</f>
        <v>0</v>
      </c>
      <c r="AG174" s="264">
        <f>AG11*AG173</f>
        <v>1041.5213675213677</v>
      </c>
      <c r="AH174" s="415">
        <f>AH11*AH173</f>
        <v>789.23076923076928</v>
      </c>
      <c r="AI174" s="416">
        <f>AI11*AI173</f>
        <v>1294.93361</v>
      </c>
      <c r="AJ174" s="419">
        <f>AI174-AH174</f>
        <v>505.70284076923076</v>
      </c>
      <c r="AK174" s="127">
        <f>Y174+AC174+AG174</f>
        <v>3653.4871794871801</v>
      </c>
      <c r="AL174" s="567">
        <v>3653.4871794871801</v>
      </c>
      <c r="AM174" s="134">
        <f>Z174+AD174+AH174</f>
        <v>2816.6541298334905</v>
      </c>
      <c r="AN174" s="129">
        <f>AA174+AE174+AI174</f>
        <v>3322.356970602721</v>
      </c>
      <c r="AO174" s="134">
        <f>AN174-AK174</f>
        <v>-331.13020888445908</v>
      </c>
      <c r="AP174" s="128">
        <f t="shared" si="953"/>
        <v>-331.13020888445908</v>
      </c>
      <c r="AQ174" s="55">
        <f>AN174-AM174</f>
        <v>505.70284076923053</v>
      </c>
      <c r="AR174" s="130">
        <f>SUM(R174,AK174)</f>
        <v>8301.1538461538476</v>
      </c>
      <c r="AS174" s="129">
        <v>8301.1538461538476</v>
      </c>
      <c r="AT174" s="512">
        <f>T174+AM174</f>
        <v>7295.359841628363</v>
      </c>
      <c r="AU174" s="168">
        <f>SUM(U174,AN174)</f>
        <v>7801.0626823975936</v>
      </c>
      <c r="AV174" s="169">
        <f>AU174-AR174</f>
        <v>-500.09116375625399</v>
      </c>
      <c r="AW174" s="129">
        <f t="shared" si="954"/>
        <v>-500.09116375625399</v>
      </c>
      <c r="AX174" s="363">
        <f>AU174-AT174</f>
        <v>505.70284076923053</v>
      </c>
      <c r="AY174" s="137"/>
      <c r="BF174" s="264">
        <v>1280</v>
      </c>
      <c r="BG174" s="415">
        <v>1280</v>
      </c>
      <c r="BH174" s="418"/>
      <c r="BI174" s="419">
        <f>BH174-BG174</f>
        <v>-1280</v>
      </c>
      <c r="BJ174" s="264">
        <v>995</v>
      </c>
      <c r="BK174" s="415">
        <v>995</v>
      </c>
      <c r="BL174" s="418"/>
      <c r="BM174" s="419">
        <f>BL174-BK174</f>
        <v>-995</v>
      </c>
      <c r="BN174" s="264">
        <v>1205</v>
      </c>
      <c r="BO174" s="415">
        <v>1205</v>
      </c>
      <c r="BP174" s="418"/>
      <c r="BQ174" s="359">
        <f>BP174-BO174</f>
        <v>-1205</v>
      </c>
      <c r="BR174" s="264">
        <f>BF174+BJ174+BN174</f>
        <v>3480</v>
      </c>
      <c r="BS174" s="129">
        <f>BG174+BK174+BO174</f>
        <v>3480</v>
      </c>
      <c r="BT174" s="129">
        <f>BH174+BL174+BP174</f>
        <v>0</v>
      </c>
      <c r="BU174" s="129">
        <f>BT174-BR174</f>
        <v>-3480</v>
      </c>
      <c r="BV174" s="134">
        <f>BT174-BS174</f>
        <v>-3480</v>
      </c>
      <c r="BW174" s="264">
        <f>BW11*BW173</f>
        <v>1296.6153846153848</v>
      </c>
      <c r="BX174" s="415">
        <f>BX11*BX173</f>
        <v>0</v>
      </c>
      <c r="BY174" s="418">
        <f>BY11*BY173</f>
        <v>0</v>
      </c>
      <c r="BZ174" s="359">
        <v>0</v>
      </c>
      <c r="CA174" s="264">
        <v>1085</v>
      </c>
      <c r="CB174" s="415">
        <f>CB11*CB173</f>
        <v>0</v>
      </c>
      <c r="CC174" s="418">
        <f>CC11*CC173</f>
        <v>0</v>
      </c>
      <c r="CD174" s="359">
        <v>0</v>
      </c>
      <c r="CE174" s="264">
        <v>1150</v>
      </c>
      <c r="CF174" s="415">
        <f>CF11*CF173</f>
        <v>0</v>
      </c>
      <c r="CG174" s="418">
        <f>CG11*CG173</f>
        <v>0</v>
      </c>
      <c r="CH174" s="359">
        <f>CG174-CF174</f>
        <v>0</v>
      </c>
      <c r="CI174" s="127">
        <f>BW174+CA174+CE174</f>
        <v>3531.6153846153848</v>
      </c>
      <c r="CJ174" s="134">
        <f>BX174+CB174+CF174</f>
        <v>0</v>
      </c>
      <c r="CK174" s="129">
        <f>BY174+CC174+CG174</f>
        <v>0</v>
      </c>
      <c r="CL174" s="134">
        <f>CK174-CI174</f>
        <v>-3531.6153846153848</v>
      </c>
      <c r="CM174" s="55">
        <f>CK174-CJ174</f>
        <v>0</v>
      </c>
      <c r="CN174" s="130">
        <f>SUM(BR174,CI174)</f>
        <v>7011.6153846153848</v>
      </c>
      <c r="CO174" s="512">
        <f>BS174+CJ174</f>
        <v>3480</v>
      </c>
      <c r="CP174" s="168">
        <f>SUM(BT174,CK174)</f>
        <v>0</v>
      </c>
      <c r="CQ174" s="169">
        <f>CP174-CN174</f>
        <v>-7011.6153846153848</v>
      </c>
      <c r="CR174" s="363">
        <f>CP174-CO174</f>
        <v>-3480</v>
      </c>
      <c r="CS174" s="137"/>
      <c r="CX174" s="264">
        <v>1280</v>
      </c>
      <c r="CY174" s="415">
        <v>1280</v>
      </c>
      <c r="CZ174" s="772"/>
      <c r="DA174" s="419">
        <f>CZ174-CY174</f>
        <v>-1280</v>
      </c>
      <c r="DB174" s="264">
        <v>995</v>
      </c>
      <c r="DC174" s="415">
        <v>995</v>
      </c>
      <c r="DD174" s="418"/>
      <c r="DE174" s="419">
        <f>DD174-DC174</f>
        <v>-995</v>
      </c>
      <c r="DF174" s="264">
        <v>1205</v>
      </c>
      <c r="DG174" s="415">
        <v>1205</v>
      </c>
      <c r="DH174" s="418"/>
      <c r="DI174" s="359">
        <f>DH174-DG174</f>
        <v>-1205</v>
      </c>
      <c r="DJ174" s="264">
        <f>CX174+DB174+DF174</f>
        <v>3480</v>
      </c>
      <c r="DK174" s="129">
        <f>CY174+DC174+DG174</f>
        <v>3480</v>
      </c>
      <c r="DL174" s="129">
        <f>CZ174+DD174+DH174</f>
        <v>0</v>
      </c>
      <c r="DM174" s="129">
        <f>DL174-DJ174</f>
        <v>-3480</v>
      </c>
      <c r="DN174" s="134">
        <f>DL174-DK174</f>
        <v>-3480</v>
      </c>
      <c r="DO174" s="264">
        <f>DO11*DO173</f>
        <v>1296.6153846153848</v>
      </c>
      <c r="DP174" s="415">
        <f>DP11*DP173</f>
        <v>0</v>
      </c>
      <c r="DQ174" s="418">
        <f>DQ11*DQ173</f>
        <v>0</v>
      </c>
      <c r="DR174" s="359">
        <v>0</v>
      </c>
      <c r="DS174" s="264">
        <v>1085</v>
      </c>
      <c r="DT174" s="415">
        <f>DT11*DT173</f>
        <v>0</v>
      </c>
      <c r="DU174" s="418">
        <f>DU11*DU173</f>
        <v>0</v>
      </c>
      <c r="DV174" s="359">
        <v>0</v>
      </c>
      <c r="DW174" s="264">
        <v>1150</v>
      </c>
      <c r="DX174" s="415">
        <f>DX11*DX173</f>
        <v>0</v>
      </c>
      <c r="DY174" s="418">
        <f>DY11*DY173</f>
        <v>0</v>
      </c>
      <c r="DZ174" s="359">
        <f>DY174-DX174</f>
        <v>0</v>
      </c>
      <c r="EA174" s="127">
        <f>DO174+DS174+DW174</f>
        <v>3531.6153846153848</v>
      </c>
      <c r="EB174" s="134">
        <f>DP174+DT174+DX174</f>
        <v>0</v>
      </c>
      <c r="EC174" s="129">
        <f>DQ174+DU174+DY174</f>
        <v>0</v>
      </c>
      <c r="ED174" s="134">
        <f>EC174-EA174</f>
        <v>-3531.6153846153848</v>
      </c>
      <c r="EE174" s="55">
        <f>EC174-EB174</f>
        <v>0</v>
      </c>
      <c r="EF174" s="130">
        <f>SUM(DJ174,EA174)</f>
        <v>7011.6153846153848</v>
      </c>
      <c r="EG174" s="512">
        <f>DK174+EB174</f>
        <v>3480</v>
      </c>
      <c r="EH174" s="168">
        <f>SUM(DL174,EC174)</f>
        <v>0</v>
      </c>
      <c r="EI174" s="169">
        <f>EH174-EF174</f>
        <v>-7011.6153846153848</v>
      </c>
      <c r="EJ174" s="363">
        <f>EH174-EG174</f>
        <v>-3480</v>
      </c>
      <c r="EK174" s="137"/>
    </row>
    <row r="175" spans="1:146" s="138" customFormat="1" ht="20.100000000000001" customHeight="1">
      <c r="A175" s="67"/>
      <c r="B175" s="184"/>
      <c r="C175" s="365"/>
      <c r="D175" s="66" t="s">
        <v>35</v>
      </c>
      <c r="E175" s="538"/>
      <c r="F175" s="550">
        <v>0.230485</v>
      </c>
      <c r="G175" s="596">
        <v>0.22322690185842037</v>
      </c>
      <c r="H175" s="786">
        <v>0.22322690185842037</v>
      </c>
      <c r="I175" s="552"/>
      <c r="J175" s="550">
        <v>0.230485</v>
      </c>
      <c r="K175" s="596">
        <v>0.253</v>
      </c>
      <c r="L175" s="786">
        <v>0.253</v>
      </c>
      <c r="M175" s="552"/>
      <c r="N175" s="550">
        <v>0.230485</v>
      </c>
      <c r="O175" s="596">
        <v>0.25868627811973249</v>
      </c>
      <c r="P175" s="786">
        <v>0.25868627811973249</v>
      </c>
      <c r="Q175" s="552"/>
      <c r="R175" s="600">
        <f>R176/R12</f>
        <v>0.230485</v>
      </c>
      <c r="S175" s="601">
        <v>0.22999972202918692</v>
      </c>
      <c r="T175" s="602">
        <f>T176/T12</f>
        <v>0.24603401183407719</v>
      </c>
      <c r="U175" s="605">
        <f>U176/U12</f>
        <v>0.24603401183407719</v>
      </c>
      <c r="V175" s="605"/>
      <c r="W175" s="603"/>
      <c r="X175" s="253"/>
      <c r="Y175" s="550">
        <v>0.24392</v>
      </c>
      <c r="Z175" s="786">
        <v>0.25184608235819828</v>
      </c>
      <c r="AA175" s="786">
        <v>0.25184608235819828</v>
      </c>
      <c r="AB175" s="552"/>
      <c r="AC175" s="550">
        <v>0.24392</v>
      </c>
      <c r="AD175" s="596">
        <v>0.23043774031978506</v>
      </c>
      <c r="AE175" s="786">
        <v>0.23043774031978506</v>
      </c>
      <c r="AF175" s="597"/>
      <c r="AG175" s="550">
        <v>0.24392</v>
      </c>
      <c r="AH175" s="596">
        <v>0.24</v>
      </c>
      <c r="AI175" s="866">
        <v>0.24753075124215487</v>
      </c>
      <c r="AJ175" s="597"/>
      <c r="AK175" s="604">
        <f>AK176/AK12</f>
        <v>0.24391999999999997</v>
      </c>
      <c r="AL175" s="601">
        <v>0.24281817082022744</v>
      </c>
      <c r="AM175" s="603">
        <f>AM176/AM12</f>
        <v>0.24160086865396793</v>
      </c>
      <c r="AN175" s="605">
        <f>AN176/AN12</f>
        <v>0.24372254284239953</v>
      </c>
      <c r="AO175" s="603"/>
      <c r="AP175" s="606"/>
      <c r="AQ175" s="253"/>
      <c r="AR175" s="604">
        <f>AR176/AR12</f>
        <v>0.23639631169898123</v>
      </c>
      <c r="AS175" s="605">
        <v>0.23535705329153603</v>
      </c>
      <c r="AT175" s="607">
        <f>AT176/AT12</f>
        <v>0.24416684116945075</v>
      </c>
      <c r="AU175" s="608">
        <f>AU176/AU12</f>
        <v>0.24506660382288048</v>
      </c>
      <c r="AV175" s="609"/>
      <c r="AW175" s="605"/>
      <c r="AX175" s="610"/>
      <c r="AY175" s="137"/>
      <c r="BF175" s="550">
        <v>0.25</v>
      </c>
      <c r="BG175" s="596">
        <v>0.25</v>
      </c>
      <c r="BH175" s="598"/>
      <c r="BI175" s="597"/>
      <c r="BJ175" s="550">
        <v>0.25</v>
      </c>
      <c r="BK175" s="596">
        <v>0.25</v>
      </c>
      <c r="BL175" s="598"/>
      <c r="BM175" s="597"/>
      <c r="BN175" s="550">
        <v>0.25</v>
      </c>
      <c r="BO175" s="596">
        <v>0.25</v>
      </c>
      <c r="BP175" s="598"/>
      <c r="BQ175" s="599"/>
      <c r="BR175" s="600">
        <f>BR176/BR12</f>
        <v>0.25</v>
      </c>
      <c r="BS175" s="605">
        <f>BS176/BS12</f>
        <v>0.25</v>
      </c>
      <c r="BT175" s="605" t="e">
        <f>BT176/BT12</f>
        <v>#DIV/0!</v>
      </c>
      <c r="BU175" s="605"/>
      <c r="BV175" s="603"/>
      <c r="BW175" s="550">
        <v>0.25</v>
      </c>
      <c r="BX175" s="596"/>
      <c r="BY175" s="598"/>
      <c r="BZ175" s="599"/>
      <c r="CA175" s="550">
        <v>0.25</v>
      </c>
      <c r="CB175" s="596"/>
      <c r="CC175" s="598"/>
      <c r="CD175" s="599"/>
      <c r="CE175" s="550">
        <v>0.25</v>
      </c>
      <c r="CF175" s="596"/>
      <c r="CG175" s="598"/>
      <c r="CH175" s="599"/>
      <c r="CI175" s="604">
        <f>CI176/CI12</f>
        <v>0.25</v>
      </c>
      <c r="CJ175" s="603" t="e">
        <f>CJ176/CJ12</f>
        <v>#DIV/0!</v>
      </c>
      <c r="CK175" s="605" t="e">
        <f>CK176/CK12</f>
        <v>#DIV/0!</v>
      </c>
      <c r="CL175" s="603"/>
      <c r="CM175" s="253"/>
      <c r="CN175" s="604">
        <f>CN176/CN12</f>
        <v>0.25</v>
      </c>
      <c r="CO175" s="607">
        <f>CO176/CO12</f>
        <v>0.25</v>
      </c>
      <c r="CP175" s="608" t="e">
        <f>CP176/CP12</f>
        <v>#DIV/0!</v>
      </c>
      <c r="CQ175" s="609"/>
      <c r="CR175" s="610">
        <f>CP176/CO176</f>
        <v>0</v>
      </c>
      <c r="CS175" s="137"/>
      <c r="CX175" s="550">
        <v>0.25</v>
      </c>
      <c r="CY175" s="596">
        <v>0.25</v>
      </c>
      <c r="CZ175" s="786"/>
      <c r="DA175" s="597"/>
      <c r="DB175" s="550">
        <v>0.25</v>
      </c>
      <c r="DC175" s="596">
        <v>0.25</v>
      </c>
      <c r="DD175" s="598"/>
      <c r="DE175" s="597"/>
      <c r="DF175" s="550">
        <v>0.25</v>
      </c>
      <c r="DG175" s="596">
        <v>0.25</v>
      </c>
      <c r="DH175" s="598"/>
      <c r="DI175" s="599"/>
      <c r="DJ175" s="600">
        <f>DJ176/DJ12</f>
        <v>0.25</v>
      </c>
      <c r="DK175" s="605">
        <f>DK176/DK12</f>
        <v>0.25</v>
      </c>
      <c r="DL175" s="605" t="e">
        <f>DL176/DL12</f>
        <v>#DIV/0!</v>
      </c>
      <c r="DM175" s="605"/>
      <c r="DN175" s="603"/>
      <c r="DO175" s="550">
        <v>0.25</v>
      </c>
      <c r="DP175" s="596"/>
      <c r="DQ175" s="598"/>
      <c r="DR175" s="599"/>
      <c r="DS175" s="550">
        <v>0.25</v>
      </c>
      <c r="DT175" s="596"/>
      <c r="DU175" s="598"/>
      <c r="DV175" s="599"/>
      <c r="DW175" s="550">
        <v>0.25</v>
      </c>
      <c r="DX175" s="596"/>
      <c r="DY175" s="598"/>
      <c r="DZ175" s="599"/>
      <c r="EA175" s="604">
        <f>EA176/EA12</f>
        <v>0.25</v>
      </c>
      <c r="EB175" s="603" t="e">
        <f>EB176/EB12</f>
        <v>#DIV/0!</v>
      </c>
      <c r="EC175" s="605" t="e">
        <f>EC176/EC12</f>
        <v>#DIV/0!</v>
      </c>
      <c r="ED175" s="603"/>
      <c r="EE175" s="253"/>
      <c r="EF175" s="604">
        <f>EF176/EF12</f>
        <v>0.25</v>
      </c>
      <c r="EG175" s="607">
        <f>EG176/EG12</f>
        <v>0.25</v>
      </c>
      <c r="EH175" s="608" t="e">
        <f>EH176/EH12</f>
        <v>#DIV/0!</v>
      </c>
      <c r="EI175" s="609"/>
      <c r="EJ175" s="610">
        <f>EH176/EG176</f>
        <v>0</v>
      </c>
      <c r="EK175" s="137"/>
    </row>
    <row r="176" spans="1:146" s="138" customFormat="1" ht="20.100000000000001" customHeight="1">
      <c r="A176" s="67"/>
      <c r="B176" s="184"/>
      <c r="C176" s="365"/>
      <c r="D176" s="844" t="s">
        <v>64</v>
      </c>
      <c r="E176" s="837"/>
      <c r="F176" s="264">
        <f>F12*F175</f>
        <v>31347.929957264962</v>
      </c>
      <c r="G176" s="462">
        <f>G12*G175</f>
        <v>45271.909600000086</v>
      </c>
      <c r="H176" s="774">
        <f>H12*H175</f>
        <v>45271.909600000086</v>
      </c>
      <c r="I176" s="419">
        <f>H176-G176</f>
        <v>0</v>
      </c>
      <c r="J176" s="264">
        <f>J12*J175</f>
        <v>34681.09764957265</v>
      </c>
      <c r="K176" s="462">
        <f>K12*K175</f>
        <v>61878.177777777782</v>
      </c>
      <c r="L176" s="774">
        <f>L12*L175</f>
        <v>61878.177777777782</v>
      </c>
      <c r="M176" s="419">
        <f>L176-K176</f>
        <v>0</v>
      </c>
      <c r="N176" s="264">
        <f>N12*N175</f>
        <v>34681.09764957265</v>
      </c>
      <c r="O176" s="462">
        <f>O12*O175</f>
        <v>59736.80240999996</v>
      </c>
      <c r="P176" s="774">
        <f>P12*P175</f>
        <v>59736.80240999996</v>
      </c>
      <c r="Q176" s="419">
        <f>P176-O176</f>
        <v>0</v>
      </c>
      <c r="R176" s="375">
        <f>F176+J176+N176</f>
        <v>100710.12525641026</v>
      </c>
      <c r="S176" s="491">
        <v>113152</v>
      </c>
      <c r="T176" s="568">
        <f>H176+K176+O176</f>
        <v>166886.88978777785</v>
      </c>
      <c r="U176" s="129">
        <f>H176+L176+P176</f>
        <v>166886.88978777785</v>
      </c>
      <c r="V176" s="129">
        <f>U176-R176</f>
        <v>66176.764531367589</v>
      </c>
      <c r="W176" s="70">
        <f t="shared" si="952"/>
        <v>53734.889787777851</v>
      </c>
      <c r="X176" s="241">
        <f>U176-T176</f>
        <v>0</v>
      </c>
      <c r="Y176" s="264">
        <f>Y12*Y175</f>
        <v>30854.837606837609</v>
      </c>
      <c r="Z176" s="774">
        <f>Z12*Z175</f>
        <v>48870.654359999993</v>
      </c>
      <c r="AA176" s="774">
        <f>AA12*AA175</f>
        <v>48870.654359999993</v>
      </c>
      <c r="AB176" s="419">
        <f>AA176-Z176</f>
        <v>0</v>
      </c>
      <c r="AC176" s="264">
        <f>AC12*AC175</f>
        <v>29187.008547008551</v>
      </c>
      <c r="AD176" s="462">
        <f>AD12*AD175</f>
        <v>36354.508279056397</v>
      </c>
      <c r="AE176" s="774">
        <f>AE12*AE175</f>
        <v>36354.508279056397</v>
      </c>
      <c r="AF176" s="419">
        <f>AE176-AD176</f>
        <v>0</v>
      </c>
      <c r="AG176" s="264">
        <f>AG12*AG175</f>
        <v>23697.766153846154</v>
      </c>
      <c r="AH176" s="462">
        <f>AH12*AH175</f>
        <v>34024.615384615383</v>
      </c>
      <c r="AI176" s="463">
        <f>AI12*AI175</f>
        <v>33765.663430000008</v>
      </c>
      <c r="AJ176" s="419">
        <f>AI176-AH176</f>
        <v>-258.95195461537514</v>
      </c>
      <c r="AK176" s="127">
        <f>Y176+AC176+AG176</f>
        <v>83739.61230769231</v>
      </c>
      <c r="AL176" s="491">
        <v>85775</v>
      </c>
      <c r="AM176" s="70">
        <f>Z176+AD176+AH176</f>
        <v>119249.77802367177</v>
      </c>
      <c r="AN176" s="239">
        <f>AA176+AE176+AI176</f>
        <v>118990.82606905641</v>
      </c>
      <c r="AO176" s="70">
        <f>AN176-AK176</f>
        <v>35251.213761364095</v>
      </c>
      <c r="AP176" s="129">
        <f t="shared" si="953"/>
        <v>33215.826069056406</v>
      </c>
      <c r="AQ176" s="241">
        <f>AN176-AM176</f>
        <v>-258.95195461536059</v>
      </c>
      <c r="AR176" s="130">
        <f>SUM(R176,AK176)</f>
        <v>184449.73756410257</v>
      </c>
      <c r="AS176" s="239">
        <v>198927</v>
      </c>
      <c r="AT176" s="512">
        <f>T176+AM176</f>
        <v>286136.66781144962</v>
      </c>
      <c r="AU176" s="168">
        <f>SUM(U176,AN176)</f>
        <v>285877.71585683426</v>
      </c>
      <c r="AV176" s="169">
        <f>AU176-AR176</f>
        <v>101427.97829273168</v>
      </c>
      <c r="AW176" s="239">
        <f t="shared" si="954"/>
        <v>86950.715856834257</v>
      </c>
      <c r="AX176" s="611">
        <v>34069.743589743593</v>
      </c>
      <c r="AY176" s="137"/>
      <c r="BF176" s="264">
        <f>BF12*BF175</f>
        <v>33848.290598290601</v>
      </c>
      <c r="BG176" s="462">
        <f>BG12*BG175</f>
        <v>33848.290598290601</v>
      </c>
      <c r="BH176" s="464">
        <f>BH12*BH175</f>
        <v>0</v>
      </c>
      <c r="BI176" s="419">
        <f>BH176-BG176</f>
        <v>-33848.290598290601</v>
      </c>
      <c r="BJ176" s="264">
        <f>BJ12*BJ175</f>
        <v>26326.923076923078</v>
      </c>
      <c r="BK176" s="462">
        <f>BK12*BK175</f>
        <v>26326.923076923078</v>
      </c>
      <c r="BL176" s="464">
        <f>BL12*BL175</f>
        <v>0</v>
      </c>
      <c r="BM176" s="419">
        <f>BL176-BK176</f>
        <v>-26326.923076923078</v>
      </c>
      <c r="BN176" s="264">
        <f>BN12*BN175</f>
        <v>31967.948717948719</v>
      </c>
      <c r="BO176" s="462">
        <f>BO12*BO175</f>
        <v>31967.948717948719</v>
      </c>
      <c r="BP176" s="464">
        <f>BP12*BP175</f>
        <v>0</v>
      </c>
      <c r="BQ176" s="359">
        <f>BP176-BO176</f>
        <v>-31967.948717948719</v>
      </c>
      <c r="BR176" s="375">
        <f>BF176+BJ176+BN176</f>
        <v>92143.162393162405</v>
      </c>
      <c r="BS176" s="129">
        <f>BG176+BK176+BO176</f>
        <v>92143.162393162405</v>
      </c>
      <c r="BT176" s="129">
        <f>BH176+BL176+BP176</f>
        <v>0</v>
      </c>
      <c r="BU176" s="129">
        <f>BT176-BR176</f>
        <v>-92143.162393162405</v>
      </c>
      <c r="BV176" s="70">
        <f>BT176-BS176</f>
        <v>-92143.162393162405</v>
      </c>
      <c r="BW176" s="264">
        <f>BW12*BW175</f>
        <v>33824.786324786328</v>
      </c>
      <c r="BX176" s="462">
        <f>BX12*BX175</f>
        <v>0</v>
      </c>
      <c r="BY176" s="464">
        <f>BY12*BY175</f>
        <v>0</v>
      </c>
      <c r="BZ176" s="359">
        <v>0</v>
      </c>
      <c r="CA176" s="264">
        <f>CA12*CA175</f>
        <v>28188.034188034191</v>
      </c>
      <c r="CB176" s="462">
        <f>CB12*CB175</f>
        <v>0</v>
      </c>
      <c r="CC176" s="464">
        <f>CC12*CC175</f>
        <v>0</v>
      </c>
      <c r="CD176" s="359">
        <v>0</v>
      </c>
      <c r="CE176" s="264">
        <f>CE12*CE175</f>
        <v>30066.239316239316</v>
      </c>
      <c r="CF176" s="462">
        <f>CF12*CF175</f>
        <v>0</v>
      </c>
      <c r="CG176" s="464">
        <f>CG12*CG175</f>
        <v>0</v>
      </c>
      <c r="CH176" s="359">
        <f>CG176-CF176</f>
        <v>0</v>
      </c>
      <c r="CI176" s="127">
        <f>BW176+CA176+CE176</f>
        <v>92079.059829059828</v>
      </c>
      <c r="CJ176" s="70">
        <f>BX176+CB176+CF176</f>
        <v>0</v>
      </c>
      <c r="CK176" s="239">
        <f>BY176+CC176+CG176</f>
        <v>0</v>
      </c>
      <c r="CL176" s="70">
        <f>CK176-CI176</f>
        <v>-92079.059829059828</v>
      </c>
      <c r="CM176" s="241">
        <f>CK176-CJ176</f>
        <v>0</v>
      </c>
      <c r="CN176" s="130">
        <f>SUM(BR176,CI176)</f>
        <v>184222.22222222225</v>
      </c>
      <c r="CO176" s="512">
        <f>BS176+CJ176</f>
        <v>92143.162393162405</v>
      </c>
      <c r="CP176" s="168">
        <f>SUM(BT176,CK176)</f>
        <v>0</v>
      </c>
      <c r="CQ176" s="169">
        <f>CP176-CN176</f>
        <v>-184222.22222222225</v>
      </c>
      <c r="CR176" s="611">
        <v>34069.743589743593</v>
      </c>
      <c r="CS176" s="137"/>
      <c r="CX176" s="264">
        <f>CX12*CX175</f>
        <v>33848.290598290601</v>
      </c>
      <c r="CY176" s="462">
        <f>CY12*CY175</f>
        <v>33848.290598290601</v>
      </c>
      <c r="CZ176" s="774">
        <f>CZ12*CZ175</f>
        <v>0</v>
      </c>
      <c r="DA176" s="419">
        <f>CZ176-CY176</f>
        <v>-33848.290598290601</v>
      </c>
      <c r="DB176" s="264">
        <f>DB12*DB175</f>
        <v>26326.923076923078</v>
      </c>
      <c r="DC176" s="462">
        <f>DC12*DC175</f>
        <v>26326.923076923078</v>
      </c>
      <c r="DD176" s="464">
        <f>DD12*DD175</f>
        <v>0</v>
      </c>
      <c r="DE176" s="419">
        <f>DD176-DC176</f>
        <v>-26326.923076923078</v>
      </c>
      <c r="DF176" s="264">
        <f>DF12*DF175</f>
        <v>31967.948717948719</v>
      </c>
      <c r="DG176" s="462">
        <f>DG12*DG175</f>
        <v>31967.948717948719</v>
      </c>
      <c r="DH176" s="464">
        <f>DH12*DH175</f>
        <v>0</v>
      </c>
      <c r="DI176" s="359">
        <f>DH176-DG176</f>
        <v>-31967.948717948719</v>
      </c>
      <c r="DJ176" s="375">
        <f>CX176+DB176+DF176</f>
        <v>92143.162393162405</v>
      </c>
      <c r="DK176" s="129">
        <f>CY176+DC176+DG176</f>
        <v>92143.162393162405</v>
      </c>
      <c r="DL176" s="129">
        <f>CZ176+DD176+DH176</f>
        <v>0</v>
      </c>
      <c r="DM176" s="129">
        <f>DL176-DJ176</f>
        <v>-92143.162393162405</v>
      </c>
      <c r="DN176" s="70">
        <f>DL176-DK176</f>
        <v>-92143.162393162405</v>
      </c>
      <c r="DO176" s="264">
        <f>DO12*DO175</f>
        <v>33824.786324786328</v>
      </c>
      <c r="DP176" s="462">
        <f>DP12*DP175</f>
        <v>0</v>
      </c>
      <c r="DQ176" s="464">
        <f>DQ12*DQ175</f>
        <v>0</v>
      </c>
      <c r="DR176" s="359">
        <v>0</v>
      </c>
      <c r="DS176" s="264">
        <f>DS12*DS175</f>
        <v>28188.034188034191</v>
      </c>
      <c r="DT176" s="462">
        <f>DT12*DT175</f>
        <v>0</v>
      </c>
      <c r="DU176" s="464">
        <f>DU12*DU175</f>
        <v>0</v>
      </c>
      <c r="DV176" s="359">
        <v>0</v>
      </c>
      <c r="DW176" s="264">
        <f>DW12*DW175</f>
        <v>30066.239316239316</v>
      </c>
      <c r="DX176" s="462">
        <f>DX12*DX175</f>
        <v>0</v>
      </c>
      <c r="DY176" s="464">
        <f>DY12*DY175</f>
        <v>0</v>
      </c>
      <c r="DZ176" s="359">
        <f>DY176-DX176</f>
        <v>0</v>
      </c>
      <c r="EA176" s="127">
        <f>DO176+DS176+DW176</f>
        <v>92079.059829059828</v>
      </c>
      <c r="EB176" s="70">
        <f>DP176+DT176+DX176</f>
        <v>0</v>
      </c>
      <c r="EC176" s="239">
        <f>DQ176+DU176+DY176</f>
        <v>0</v>
      </c>
      <c r="ED176" s="70">
        <f>EC176-EA176</f>
        <v>-92079.059829059828</v>
      </c>
      <c r="EE176" s="241">
        <f>EC176-EB176</f>
        <v>0</v>
      </c>
      <c r="EF176" s="130">
        <f>SUM(DJ176,EA176)</f>
        <v>184222.22222222225</v>
      </c>
      <c r="EG176" s="512">
        <f>DK176+EB176</f>
        <v>92143.162393162405</v>
      </c>
      <c r="EH176" s="168">
        <f>SUM(DL176,EC176)</f>
        <v>0</v>
      </c>
      <c r="EI176" s="169">
        <f>EH176-EF176</f>
        <v>-184222.22222222225</v>
      </c>
      <c r="EJ176" s="611">
        <v>34069.743589743593</v>
      </c>
      <c r="EK176" s="137"/>
    </row>
    <row r="177" spans="1:145" s="617" customFormat="1" ht="20.100000000000001" customHeight="1">
      <c r="A177" s="571"/>
      <c r="B177" s="572" t="str">
        <f>B171</f>
        <v>%=粗利率</v>
      </c>
      <c r="C177" s="573"/>
      <c r="D177" s="573"/>
      <c r="E177" s="574"/>
      <c r="F177" s="492">
        <f>F178/F14</f>
        <v>0.21838816666666666</v>
      </c>
      <c r="G177" s="612">
        <f>G178/G14</f>
        <v>0.21596078941825081</v>
      </c>
      <c r="H177" s="787">
        <f>H178/H14</f>
        <v>0.21596078941825081</v>
      </c>
      <c r="I177" s="335">
        <f>H178/G178</f>
        <v>1</v>
      </c>
      <c r="J177" s="492">
        <f>J178/J14</f>
        <v>0.21860889999999999</v>
      </c>
      <c r="K177" s="612">
        <f>K178/K14</f>
        <v>0.24116797586076205</v>
      </c>
      <c r="L177" s="787">
        <f>L178/L14</f>
        <v>0.24116797586076205</v>
      </c>
      <c r="M177" s="335">
        <f>L178/K178</f>
        <v>1</v>
      </c>
      <c r="N177" s="492">
        <f>N178/N14</f>
        <v>0.21860889999999999</v>
      </c>
      <c r="O177" s="612">
        <f>O178/O14</f>
        <v>0.24182687351071722</v>
      </c>
      <c r="P177" s="787">
        <f>P178/P14</f>
        <v>0.24182687351071722</v>
      </c>
      <c r="Q177" s="335">
        <f>P178/O178</f>
        <v>1</v>
      </c>
      <c r="R177" s="492">
        <f>R178/R14</f>
        <v>0.21854039655172414</v>
      </c>
      <c r="S177" s="614">
        <f>S178/S14</f>
        <v>0.22218798742138363</v>
      </c>
      <c r="T177" s="579">
        <f>T178/T14</f>
        <v>0.23362748218037374</v>
      </c>
      <c r="U177" s="615">
        <f>U178/U14</f>
        <v>0.23362748218037374</v>
      </c>
      <c r="V177" s="580">
        <f>U178/R178</f>
        <v>1.6242528566903485</v>
      </c>
      <c r="W177" s="581">
        <f>U178/S178</f>
        <v>1.4569198781246213</v>
      </c>
      <c r="X177" s="177">
        <f>U178/T178</f>
        <v>1</v>
      </c>
      <c r="Y177" s="492">
        <f>Y178/Y14</f>
        <v>0.2294845445539857</v>
      </c>
      <c r="Z177" s="787">
        <f>Z178/Z14</f>
        <v>0.23457769696998815</v>
      </c>
      <c r="AA177" s="787">
        <f>AA178/AA14</f>
        <v>0.23457769696998815</v>
      </c>
      <c r="AB177" s="335">
        <f>AA178/Z178</f>
        <v>1</v>
      </c>
      <c r="AC177" s="492">
        <f>AC178/AC14</f>
        <v>0.22928841832994343</v>
      </c>
      <c r="AD177" s="612">
        <f>AD178/AD14</f>
        <v>0.21913082236409351</v>
      </c>
      <c r="AE177" s="787">
        <f>AE178/AE14</f>
        <v>0.21913082236409351</v>
      </c>
      <c r="AF177" s="599">
        <f>AE178/AD178</f>
        <v>1</v>
      </c>
      <c r="AG177" s="492">
        <f>AG178/AG14</f>
        <v>0.22816216840793443</v>
      </c>
      <c r="AH177" s="612">
        <v>0.23599999999999999</v>
      </c>
      <c r="AI177" s="867">
        <v>0.23068959561522376</v>
      </c>
      <c r="AJ177" s="599">
        <f>AI178/AH178</f>
        <v>0.97784468644067801</v>
      </c>
      <c r="AK177" s="616">
        <f>AK178/AK14</f>
        <v>0.2290426117391304</v>
      </c>
      <c r="AL177" s="614">
        <f>AL178/AL14</f>
        <v>0.2244604270833333</v>
      </c>
      <c r="AM177" s="593">
        <f>AM178/AM14</f>
        <v>0.23008342114297367</v>
      </c>
      <c r="AN177" s="615">
        <f>AN178/AN14</f>
        <v>0.22857995248569438</v>
      </c>
      <c r="AO177" s="584">
        <f>AN178/AK178</f>
        <v>1.3707820054452107</v>
      </c>
      <c r="AP177" s="341">
        <f>AN178/AL178</f>
        <v>1.3404835577689294</v>
      </c>
      <c r="AQ177" s="178">
        <f>AN178/AM178</f>
        <v>0.99352560844365756</v>
      </c>
      <c r="AR177" s="616">
        <f>AR178/AR14</f>
        <v>0.2231856071153846</v>
      </c>
      <c r="AS177" s="580">
        <f>AS178/AS14</f>
        <v>0.22316538082437276</v>
      </c>
      <c r="AT177" s="587">
        <f>AT178/AT14</f>
        <v>0.23214758238564881</v>
      </c>
      <c r="AU177" s="587">
        <f>AU178/AU14</f>
        <v>0.23151970212635786</v>
      </c>
      <c r="AV177" s="584">
        <f>AU178/AR178</f>
        <v>1.509198619137935</v>
      </c>
      <c r="AW177" s="580">
        <f>AU178/AS178</f>
        <v>1.406549121358377</v>
      </c>
      <c r="AX177" s="589">
        <f>AU178/AT178</f>
        <v>0.99732051556153611</v>
      </c>
      <c r="AY177" s="590"/>
      <c r="AZ177" s="591"/>
      <c r="BA177" s="591"/>
      <c r="BF177" s="492">
        <f>BF178/BF14</f>
        <v>0.23400000000000001</v>
      </c>
      <c r="BG177" s="612">
        <f>BG178/BG14</f>
        <v>0.23600000000000004</v>
      </c>
      <c r="BH177" s="613" t="e">
        <f>BH178/BH14</f>
        <v>#DIV/0!</v>
      </c>
      <c r="BI177" s="335">
        <f>BH178/BG178</f>
        <v>0</v>
      </c>
      <c r="BJ177" s="492">
        <f>BJ178/BJ14</f>
        <v>0.23400000000000001</v>
      </c>
      <c r="BK177" s="612">
        <f>BK178/BK14</f>
        <v>0.23499999999999999</v>
      </c>
      <c r="BL177" s="613" t="e">
        <f>BL178/BL14</f>
        <v>#DIV/0!</v>
      </c>
      <c r="BM177" s="335">
        <f>BL178/BK178</f>
        <v>0</v>
      </c>
      <c r="BN177" s="492">
        <f>BN178/BN14</f>
        <v>0.23399999999999999</v>
      </c>
      <c r="BO177" s="612">
        <f>BO178/BO14</f>
        <v>0.23399999999999999</v>
      </c>
      <c r="BP177" s="613" t="e">
        <f>BP178/BP14</f>
        <v>#DIV/0!</v>
      </c>
      <c r="BQ177" s="599">
        <f>BP178/BO178</f>
        <v>0</v>
      </c>
      <c r="BR177" s="492">
        <f>BR178/BR14</f>
        <v>0.23399999999999999</v>
      </c>
      <c r="BS177" s="585">
        <f>BS178/BS14</f>
        <v>0.23502040816326533</v>
      </c>
      <c r="BT177" s="615" t="e">
        <f>BT178/BT14</f>
        <v>#DIV/0!</v>
      </c>
      <c r="BU177" s="580">
        <f>BT178/BR178</f>
        <v>0</v>
      </c>
      <c r="BV177" s="177">
        <f>BT178/BS178</f>
        <v>0</v>
      </c>
      <c r="BW177" s="492">
        <f>BW178/BW14</f>
        <v>0.23400000000000001</v>
      </c>
      <c r="BX177" s="612" t="e">
        <f>BX178/BX14</f>
        <v>#DIV/0!</v>
      </c>
      <c r="BY177" s="613" t="e">
        <f>BY178/BY14</f>
        <v>#DIV/0!</v>
      </c>
      <c r="BZ177" s="599" t="e">
        <f>BY178/BX178</f>
        <v>#DIV/0!</v>
      </c>
      <c r="CA177" s="492">
        <f>CA178/CA14</f>
        <v>0.23400000000000001</v>
      </c>
      <c r="CB177" s="612" t="e">
        <f>CB178/CB14</f>
        <v>#DIV/0!</v>
      </c>
      <c r="CC177" s="613" t="e">
        <f>CC178/CC14</f>
        <v>#DIV/0!</v>
      </c>
      <c r="CD177" s="599" t="e">
        <f>CC178/CB178</f>
        <v>#DIV/0!</v>
      </c>
      <c r="CE177" s="492">
        <f>CE178/CE14</f>
        <v>0.23385375</v>
      </c>
      <c r="CF177" s="612" t="e">
        <f>CF178/CF14</f>
        <v>#DIV/0!</v>
      </c>
      <c r="CG177" s="613" t="e">
        <f>CG178/CG14</f>
        <v>#DIV/0!</v>
      </c>
      <c r="CH177" s="599" t="e">
        <f>CG178/CF178</f>
        <v>#DIV/0!</v>
      </c>
      <c r="CI177" s="616">
        <f>CI178/CI14</f>
        <v>0.23395224489795918</v>
      </c>
      <c r="CJ177" s="593" t="e">
        <f>CJ178/CJ14</f>
        <v>#DIV/0!</v>
      </c>
      <c r="CK177" s="615" t="e">
        <f>CK178/CK14</f>
        <v>#DIV/0!</v>
      </c>
      <c r="CL177" s="588">
        <f>CK178/CI178</f>
        <v>0</v>
      </c>
      <c r="CM177" s="178" t="e">
        <f>CK178/CJ178</f>
        <v>#DIV/0!</v>
      </c>
      <c r="CN177" s="616">
        <f>CN178/CN14</f>
        <v>0.23397612244897958</v>
      </c>
      <c r="CO177" s="587">
        <f>CO178/CO14</f>
        <v>0.23502040816326533</v>
      </c>
      <c r="CP177" s="587" t="e">
        <f>CP178/CP14</f>
        <v>#DIV/0!</v>
      </c>
      <c r="CQ177" s="588">
        <f>CP178/CN178</f>
        <v>0</v>
      </c>
      <c r="CR177" s="589">
        <f>CP178/CO178</f>
        <v>0</v>
      </c>
      <c r="CS177" s="590"/>
      <c r="CT177" s="591"/>
      <c r="CX177" s="492">
        <f>CX178/CX14</f>
        <v>0.23400000000000001</v>
      </c>
      <c r="CY177" s="612">
        <f>CY178/CY14</f>
        <v>0.23600000000000004</v>
      </c>
      <c r="CZ177" s="787" t="e">
        <f>CZ178/CZ14</f>
        <v>#DIV/0!</v>
      </c>
      <c r="DA177" s="335">
        <f>CZ178/CY178</f>
        <v>0</v>
      </c>
      <c r="DB177" s="492">
        <f>DB178/DB14</f>
        <v>0.23400000000000001</v>
      </c>
      <c r="DC177" s="612">
        <f>DC178/DC14</f>
        <v>0.23499999999999999</v>
      </c>
      <c r="DD177" s="613" t="e">
        <f>DD178/DD14</f>
        <v>#DIV/0!</v>
      </c>
      <c r="DE177" s="335">
        <f>DD178/DC178</f>
        <v>0</v>
      </c>
      <c r="DF177" s="492">
        <f>DF178/DF14</f>
        <v>0.23399999999999999</v>
      </c>
      <c r="DG177" s="612">
        <f>DG178/DG14</f>
        <v>0.23399999999999999</v>
      </c>
      <c r="DH177" s="613" t="e">
        <f>DH178/DH14</f>
        <v>#DIV/0!</v>
      </c>
      <c r="DI177" s="599">
        <f>DH178/DG178</f>
        <v>0</v>
      </c>
      <c r="DJ177" s="492">
        <f>DJ178/DJ14</f>
        <v>0.23399999999999999</v>
      </c>
      <c r="DK177" s="585">
        <f>DK178/DK14</f>
        <v>0.23502040816326533</v>
      </c>
      <c r="DL177" s="615" t="e">
        <f>DL178/DL14</f>
        <v>#DIV/0!</v>
      </c>
      <c r="DM177" s="580">
        <f>DL178/DJ178</f>
        <v>0</v>
      </c>
      <c r="DN177" s="177">
        <f>DL178/DK178</f>
        <v>0</v>
      </c>
      <c r="DO177" s="492">
        <f>DO178/DO14</f>
        <v>0.23400000000000001</v>
      </c>
      <c r="DP177" s="612" t="e">
        <f>DP178/DP14</f>
        <v>#DIV/0!</v>
      </c>
      <c r="DQ177" s="613" t="e">
        <f>DQ178/DQ14</f>
        <v>#DIV/0!</v>
      </c>
      <c r="DR177" s="599" t="e">
        <f>DQ178/DP178</f>
        <v>#DIV/0!</v>
      </c>
      <c r="DS177" s="492">
        <f>DS178/DS14</f>
        <v>0.23400000000000001</v>
      </c>
      <c r="DT177" s="612" t="e">
        <f>DT178/DT14</f>
        <v>#DIV/0!</v>
      </c>
      <c r="DU177" s="613" t="e">
        <f>DU178/DU14</f>
        <v>#DIV/0!</v>
      </c>
      <c r="DV177" s="599" t="e">
        <f>DU178/DT178</f>
        <v>#DIV/0!</v>
      </c>
      <c r="DW177" s="492">
        <f>DW178/DW14</f>
        <v>0.23385375</v>
      </c>
      <c r="DX177" s="612" t="e">
        <f>DX178/DX14</f>
        <v>#DIV/0!</v>
      </c>
      <c r="DY177" s="613" t="e">
        <f>DY178/DY14</f>
        <v>#DIV/0!</v>
      </c>
      <c r="DZ177" s="599" t="e">
        <f>DY178/DX178</f>
        <v>#DIV/0!</v>
      </c>
      <c r="EA177" s="616">
        <f>EA178/EA14</f>
        <v>0.23395224489795918</v>
      </c>
      <c r="EB177" s="593" t="e">
        <f>EB178/EB14</f>
        <v>#DIV/0!</v>
      </c>
      <c r="EC177" s="615" t="e">
        <f>EC178/EC14</f>
        <v>#DIV/0!</v>
      </c>
      <c r="ED177" s="588">
        <f>EC178/EA178</f>
        <v>0</v>
      </c>
      <c r="EE177" s="178" t="e">
        <f>EC178/EB178</f>
        <v>#DIV/0!</v>
      </c>
      <c r="EF177" s="616">
        <f>EF178/EF14</f>
        <v>0.23397612244897958</v>
      </c>
      <c r="EG177" s="587">
        <f>EG178/EG14</f>
        <v>0.23502040816326533</v>
      </c>
      <c r="EH177" s="587" t="e">
        <f>EH178/EH14</f>
        <v>#DIV/0!</v>
      </c>
      <c r="EI177" s="588">
        <f>EH178/EF178</f>
        <v>0</v>
      </c>
      <c r="EJ177" s="589">
        <f>EH178/EG178</f>
        <v>0</v>
      </c>
      <c r="EK177" s="590"/>
      <c r="EL177" s="591"/>
    </row>
    <row r="178" spans="1:145" s="97" customFormat="1" ht="20.100000000000001" customHeight="1">
      <c r="A178" s="353"/>
      <c r="B178" s="354" t="s">
        <v>6</v>
      </c>
      <c r="C178" s="355"/>
      <c r="D178" s="355"/>
      <c r="E178" s="185"/>
      <c r="F178" s="356">
        <f t="shared" ref="F178:N178" si="965">F228</f>
        <v>33598.179487179485</v>
      </c>
      <c r="G178" s="449">
        <v>50110.429840000099</v>
      </c>
      <c r="H178" s="766">
        <v>50110.429840000099</v>
      </c>
      <c r="I178" s="359">
        <f>H178-G178</f>
        <v>0</v>
      </c>
      <c r="J178" s="356">
        <f t="shared" si="965"/>
        <v>37369.042735042734</v>
      </c>
      <c r="K178" s="449">
        <v>63633.097999999998</v>
      </c>
      <c r="L178" s="766">
        <v>63633.097999999998</v>
      </c>
      <c r="M178" s="359">
        <f>L178-K178</f>
        <v>0</v>
      </c>
      <c r="N178" s="356">
        <f t="shared" si="965"/>
        <v>37369.042735042734</v>
      </c>
      <c r="O178" s="449">
        <v>62221.96</v>
      </c>
      <c r="P178" s="766">
        <v>62221.96</v>
      </c>
      <c r="Q178" s="359">
        <f>P178-O178</f>
        <v>0</v>
      </c>
      <c r="R178" s="361">
        <f>F178+J178+N178</f>
        <v>108336.26495726495</v>
      </c>
      <c r="S178" s="362">
        <f>S228</f>
        <v>120779.11111111111</v>
      </c>
      <c r="T178" s="186">
        <f>H178+K178+O178</f>
        <v>175965.4878400001</v>
      </c>
      <c r="U178" s="114">
        <f>H178+L178+P178</f>
        <v>175965.4878400001</v>
      </c>
      <c r="V178" s="110">
        <f>U178-R178</f>
        <v>67629.22288273515</v>
      </c>
      <c r="W178" s="108">
        <f t="shared" si="952"/>
        <v>55186.376728888994</v>
      </c>
      <c r="X178" s="117">
        <f>U178-T178</f>
        <v>0</v>
      </c>
      <c r="Y178" s="356">
        <f>Y228</f>
        <v>33343.908183057756</v>
      </c>
      <c r="Z178" s="766">
        <v>50404.542999999998</v>
      </c>
      <c r="AA178" s="766">
        <v>50404.542999999998</v>
      </c>
      <c r="AB178" s="359">
        <f t="shared" ref="AB178:AC182" si="966">AB228</f>
        <v>0</v>
      </c>
      <c r="AC178" s="356">
        <f t="shared" si="966"/>
        <v>31355.681139137563</v>
      </c>
      <c r="AD178" s="449">
        <v>37532.383000000002</v>
      </c>
      <c r="AE178" s="766">
        <v>37532.383000000002</v>
      </c>
      <c r="AF178" s="359">
        <f>AE178-AD178</f>
        <v>0</v>
      </c>
      <c r="AG178" s="356">
        <f>AG228</f>
        <v>25351.35204532605</v>
      </c>
      <c r="AH178" s="449">
        <f>AH177*AH14</f>
        <v>36307.692307692305</v>
      </c>
      <c r="AI178" s="358">
        <v>35503.284</v>
      </c>
      <c r="AJ178" s="359">
        <f>AI178-AH178</f>
        <v>-804.40830769230524</v>
      </c>
      <c r="AK178" s="111">
        <f>Y178+AC178+AG178</f>
        <v>90050.941367521358</v>
      </c>
      <c r="AL178" s="362">
        <f>AL228</f>
        <v>92086.329059829062</v>
      </c>
      <c r="AM178" s="112">
        <f>Z178+AD178+AH178</f>
        <v>124244.61830769232</v>
      </c>
      <c r="AN178" s="114">
        <f>AA178+AE178+AI178</f>
        <v>123440.21</v>
      </c>
      <c r="AO178" s="186">
        <f>AN178-AK178</f>
        <v>33389.268632478648</v>
      </c>
      <c r="AP178" s="108">
        <f t="shared" si="953"/>
        <v>31353.880940170944</v>
      </c>
      <c r="AQ178" s="117">
        <f>AN178-AM178</f>
        <v>-804.40830769231252</v>
      </c>
      <c r="AR178" s="111">
        <f>SUM(R178,AK178)</f>
        <v>198387.2063247863</v>
      </c>
      <c r="AS178" s="113">
        <f>S178+AL178</f>
        <v>212865.44017094019</v>
      </c>
      <c r="AT178" s="594">
        <f>T178+AM178</f>
        <v>300210.10614769242</v>
      </c>
      <c r="AU178" s="187">
        <f>SUM(U178,AN178)</f>
        <v>299405.6978400001</v>
      </c>
      <c r="AV178" s="188">
        <f>AU178-AR178</f>
        <v>101018.4915152138</v>
      </c>
      <c r="AW178" s="110">
        <f t="shared" si="954"/>
        <v>86540.257669059909</v>
      </c>
      <c r="AX178" s="595">
        <f>AU178-AT178</f>
        <v>-804.40830769232707</v>
      </c>
      <c r="AY178" s="96">
        <f>AR178/6</f>
        <v>33064.53438746438</v>
      </c>
      <c r="AZ178" s="97">
        <f>AS178/6</f>
        <v>35477.573361823364</v>
      </c>
      <c r="BA178" s="97">
        <f>AU178/6</f>
        <v>49900.949640000013</v>
      </c>
      <c r="BB178" s="123">
        <f>BA178/AY178</f>
        <v>1.5091986191379352</v>
      </c>
      <c r="BC178" s="98">
        <f>BA178-AY178</f>
        <v>16836.415252535633</v>
      </c>
      <c r="BD178" s="98">
        <f>BA178-AZ178</f>
        <v>14423.376278176649</v>
      </c>
      <c r="BE178" s="98">
        <f>AX178/6</f>
        <v>-134.06805128205451</v>
      </c>
      <c r="BF178" s="356">
        <f>180000*0.234/1.17</f>
        <v>36000</v>
      </c>
      <c r="BG178" s="449">
        <v>36307.692307692312</v>
      </c>
      <c r="BH178" s="360"/>
      <c r="BI178" s="359">
        <f>BH178-BG178</f>
        <v>-36307.692307692312</v>
      </c>
      <c r="BJ178" s="356">
        <v>28000.000000000004</v>
      </c>
      <c r="BK178" s="449">
        <v>28119.658119658121</v>
      </c>
      <c r="BL178" s="360"/>
      <c r="BM178" s="359">
        <f>BL178-BK178</f>
        <v>-28119.658119658121</v>
      </c>
      <c r="BN178" s="356">
        <v>34000</v>
      </c>
      <c r="BO178" s="449">
        <v>34000</v>
      </c>
      <c r="BP178" s="360"/>
      <c r="BQ178" s="359">
        <f>BP178-BO178</f>
        <v>-34000</v>
      </c>
      <c r="BR178" s="111">
        <f>BF178+BJ178+BN178</f>
        <v>98000</v>
      </c>
      <c r="BS178" s="186">
        <f>BG178+BK178+BO178</f>
        <v>98427.350427350437</v>
      </c>
      <c r="BT178" s="114">
        <f>BH178+BL178+BP178</f>
        <v>0</v>
      </c>
      <c r="BU178" s="110">
        <f>BT178-BR178</f>
        <v>-98000</v>
      </c>
      <c r="BV178" s="117">
        <f>BT178-BS178</f>
        <v>-98427.350427350437</v>
      </c>
      <c r="BW178" s="356">
        <v>36000</v>
      </c>
      <c r="BX178" s="449"/>
      <c r="BY178" s="360"/>
      <c r="BZ178" s="359">
        <v>0</v>
      </c>
      <c r="CA178" s="356">
        <v>30000.000000000004</v>
      </c>
      <c r="CB178" s="449"/>
      <c r="CC178" s="360"/>
      <c r="CD178" s="359">
        <v>0</v>
      </c>
      <c r="CE178" s="356">
        <v>31980</v>
      </c>
      <c r="CF178" s="449"/>
      <c r="CG178" s="360"/>
      <c r="CH178" s="359">
        <f>CG178-CF178</f>
        <v>0</v>
      </c>
      <c r="CI178" s="111">
        <f>BW178+CA178+CE178</f>
        <v>97980</v>
      </c>
      <c r="CJ178" s="112">
        <f>BX178+CB178+CF178</f>
        <v>0</v>
      </c>
      <c r="CK178" s="114">
        <f>BY178+CC178+CG178</f>
        <v>0</v>
      </c>
      <c r="CL178" s="186">
        <f>CK178-CI178</f>
        <v>-97980</v>
      </c>
      <c r="CM178" s="117">
        <f>CK178-CJ178</f>
        <v>0</v>
      </c>
      <c r="CN178" s="111">
        <f>SUM(BR178,CI178)</f>
        <v>195980</v>
      </c>
      <c r="CO178" s="594">
        <f>BS178+CJ178</f>
        <v>98427.350427350437</v>
      </c>
      <c r="CP178" s="187">
        <f>SUM(BT178,CK178)</f>
        <v>0</v>
      </c>
      <c r="CQ178" s="188">
        <f>CP178-CN178</f>
        <v>-195980</v>
      </c>
      <c r="CR178" s="595">
        <f>CP178-CO178</f>
        <v>-98427.350427350437</v>
      </c>
      <c r="CS178" s="96">
        <f t="shared" ref="CS178:CS216" si="967">CN178/6</f>
        <v>32663.333333333332</v>
      </c>
      <c r="CT178" s="97">
        <f>CP178/6</f>
        <v>0</v>
      </c>
      <c r="CU178" s="123">
        <f>CT178/CS178</f>
        <v>0</v>
      </c>
      <c r="CV178" s="98">
        <f>CT178-CS178</f>
        <v>-32663.333333333332</v>
      </c>
      <c r="CW178" s="98">
        <f>CR178/6</f>
        <v>-16404.558404558407</v>
      </c>
      <c r="CX178" s="356">
        <f>180000*0.234/1.17</f>
        <v>36000</v>
      </c>
      <c r="CY178" s="449">
        <v>36307.692307692312</v>
      </c>
      <c r="CZ178" s="766"/>
      <c r="DA178" s="359">
        <f>CZ178-CY178</f>
        <v>-36307.692307692312</v>
      </c>
      <c r="DB178" s="356">
        <v>28000.000000000004</v>
      </c>
      <c r="DC178" s="449">
        <v>28119.658119658121</v>
      </c>
      <c r="DD178" s="360"/>
      <c r="DE178" s="359">
        <f>DD178-DC178</f>
        <v>-28119.658119658121</v>
      </c>
      <c r="DF178" s="356">
        <v>34000</v>
      </c>
      <c r="DG178" s="449">
        <v>34000</v>
      </c>
      <c r="DH178" s="360"/>
      <c r="DI178" s="359">
        <f>DH178-DG178</f>
        <v>-34000</v>
      </c>
      <c r="DJ178" s="111">
        <f>CX178+DB178+DF178</f>
        <v>98000</v>
      </c>
      <c r="DK178" s="186">
        <f>CY178+DC178+DG178</f>
        <v>98427.350427350437</v>
      </c>
      <c r="DL178" s="114">
        <f>CZ178+DD178+DH178</f>
        <v>0</v>
      </c>
      <c r="DM178" s="110">
        <f>DL178-DJ178</f>
        <v>-98000</v>
      </c>
      <c r="DN178" s="117">
        <f>DL178-DK178</f>
        <v>-98427.350427350437</v>
      </c>
      <c r="DO178" s="356">
        <v>36000</v>
      </c>
      <c r="DP178" s="449"/>
      <c r="DQ178" s="360"/>
      <c r="DR178" s="359">
        <v>0</v>
      </c>
      <c r="DS178" s="356">
        <v>30000.000000000004</v>
      </c>
      <c r="DT178" s="449"/>
      <c r="DU178" s="360"/>
      <c r="DV178" s="359">
        <v>0</v>
      </c>
      <c r="DW178" s="356">
        <v>31980</v>
      </c>
      <c r="DX178" s="449"/>
      <c r="DY178" s="360"/>
      <c r="DZ178" s="359">
        <f>DY178-DX178</f>
        <v>0</v>
      </c>
      <c r="EA178" s="111">
        <f>DO178+DS178+DW178</f>
        <v>97980</v>
      </c>
      <c r="EB178" s="112">
        <f>DP178+DT178+DX178</f>
        <v>0</v>
      </c>
      <c r="EC178" s="114">
        <f>DQ178+DU178+DY178</f>
        <v>0</v>
      </c>
      <c r="ED178" s="186">
        <f>EC178-EA178</f>
        <v>-97980</v>
      </c>
      <c r="EE178" s="117">
        <f>EC178-EB178</f>
        <v>0</v>
      </c>
      <c r="EF178" s="111">
        <f>SUM(DJ178,EA178)</f>
        <v>195980</v>
      </c>
      <c r="EG178" s="594">
        <f>DK178+EB178</f>
        <v>98427.350427350437</v>
      </c>
      <c r="EH178" s="187">
        <f>SUM(DL178,EC178)</f>
        <v>0</v>
      </c>
      <c r="EI178" s="188">
        <f>EH178-EF178</f>
        <v>-195980</v>
      </c>
      <c r="EJ178" s="595">
        <f>EH178-EG178</f>
        <v>-98427.350427350437</v>
      </c>
      <c r="EK178" s="96">
        <f t="shared" ref="EK178" si="968">EF178/6</f>
        <v>32663.333333333332</v>
      </c>
      <c r="EL178" s="97">
        <f>EH178/6</f>
        <v>0</v>
      </c>
      <c r="EM178" s="123">
        <f>EL178/EK178</f>
        <v>0</v>
      </c>
      <c r="EN178" s="98">
        <f>EL178-EK178</f>
        <v>-32663.333333333332</v>
      </c>
      <c r="EO178" s="98">
        <f>EJ178/6</f>
        <v>-16404.558404558407</v>
      </c>
    </row>
    <row r="179" spans="1:145" s="138" customFormat="1" ht="20.100000000000001" customHeight="1">
      <c r="A179" s="66"/>
      <c r="B179" s="66"/>
      <c r="C179" s="414"/>
      <c r="D179" s="66" t="s">
        <v>35</v>
      </c>
      <c r="E179" s="538"/>
      <c r="F179" s="600">
        <f>F180/F15</f>
        <v>0.10334566987416727</v>
      </c>
      <c r="G179" s="596">
        <f>G180/G15</f>
        <v>0.11960128776622089</v>
      </c>
      <c r="H179" s="786">
        <f>H180/H15</f>
        <v>0.11960128776622089</v>
      </c>
      <c r="I179" s="471"/>
      <c r="J179" s="600">
        <f>J180/J15</f>
        <v>0.10334566987416727</v>
      </c>
      <c r="K179" s="596">
        <f>K180/K15</f>
        <v>0.10604487283330634</v>
      </c>
      <c r="L179" s="786">
        <f>L180/L15</f>
        <v>0.10604487283330634</v>
      </c>
      <c r="M179" s="471"/>
      <c r="N179" s="600">
        <f>N180/N15</f>
        <v>0.10334566987416727</v>
      </c>
      <c r="O179" s="596">
        <f>O180/O15</f>
        <v>0.12489500762967064</v>
      </c>
      <c r="P179" s="786">
        <f>P180/P15</f>
        <v>0.12489500762967064</v>
      </c>
      <c r="Q179" s="471"/>
      <c r="R179" s="550">
        <f>R180/R15</f>
        <v>0.10334566987416728</v>
      </c>
      <c r="S179" s="554">
        <f>S180/S15</f>
        <v>0.10783325482807347</v>
      </c>
      <c r="T179" s="555">
        <f>T180/T15</f>
        <v>0.11818657869376557</v>
      </c>
      <c r="U179" s="556">
        <f>U180/U15</f>
        <v>0.11818657869376557</v>
      </c>
      <c r="V179" s="618"/>
      <c r="W179" s="619"/>
      <c r="X179" s="253"/>
      <c r="Y179" s="600">
        <f>Y180/Y15</f>
        <v>0.1123052957405289</v>
      </c>
      <c r="Z179" s="786">
        <f>Z180/Z15</f>
        <v>0.10221087292520663</v>
      </c>
      <c r="AA179" s="786">
        <f>AA180/AA15</f>
        <v>0.10221087292520663</v>
      </c>
      <c r="AB179" s="471"/>
      <c r="AC179" s="600">
        <f>AC180/AC15</f>
        <v>0.1123052957405289</v>
      </c>
      <c r="AD179" s="596">
        <f>AD180/AD15</f>
        <v>0.13822505408637389</v>
      </c>
      <c r="AE179" s="786">
        <f>AE180/AE15</f>
        <v>0.13822505408637389</v>
      </c>
      <c r="AF179" s="471"/>
      <c r="AG179" s="600">
        <f>AG180/AG15</f>
        <v>0.1123052957405289</v>
      </c>
      <c r="AH179" s="596">
        <f>AH180/AH15</f>
        <v>0.12338181818181819</v>
      </c>
      <c r="AI179" s="866">
        <f>AI180/AI15</f>
        <v>0.10785547959493658</v>
      </c>
      <c r="AJ179" s="471"/>
      <c r="AK179" s="550">
        <f>AK180/AK15</f>
        <v>0.1123052957405289</v>
      </c>
      <c r="AL179" s="554">
        <f>AL180/AL15</f>
        <v>0.10783325482807347</v>
      </c>
      <c r="AM179" s="557">
        <f>AM180/AM15</f>
        <v>0.12074053072254465</v>
      </c>
      <c r="AN179" s="556">
        <f>AN180/AN15</f>
        <v>0.11589645720060897</v>
      </c>
      <c r="AO179" s="620"/>
      <c r="AP179" s="621"/>
      <c r="AQ179" s="202"/>
      <c r="AR179" s="550">
        <f>AR180/AR15</f>
        <v>0.10782548280734809</v>
      </c>
      <c r="AS179" s="556">
        <f>AS180/AS15</f>
        <v>0.10783325482807347</v>
      </c>
      <c r="AT179" s="622">
        <f>AT180/AT15</f>
        <v>0.11936981844104774</v>
      </c>
      <c r="AU179" s="561">
        <f>AU180/AU15</f>
        <v>0.1171398995150942</v>
      </c>
      <c r="AV179" s="623"/>
      <c r="AW179" s="641"/>
      <c r="AX179" s="206"/>
      <c r="AY179" s="137"/>
      <c r="BF179" s="600">
        <f>BF180/BF15</f>
        <v>0.12589681903234429</v>
      </c>
      <c r="BG179" s="596">
        <f>BG180/BG15</f>
        <v>0.12623684210526315</v>
      </c>
      <c r="BH179" s="598" t="e">
        <f>BH180/BH15</f>
        <v>#DIV/0!</v>
      </c>
      <c r="BI179" s="471"/>
      <c r="BJ179" s="600">
        <f>BJ180/BJ15</f>
        <v>0.12589681903234429</v>
      </c>
      <c r="BK179" s="596">
        <f>BK180/BK15</f>
        <v>0.12450566037735848</v>
      </c>
      <c r="BL179" s="598" t="e">
        <f>BL180/BL15</f>
        <v>#DIV/0!</v>
      </c>
      <c r="BM179" s="471"/>
      <c r="BN179" s="600">
        <f>BN180/BN15</f>
        <v>0.12589681903234429</v>
      </c>
      <c r="BO179" s="596">
        <f>BO180/BO15</f>
        <v>0.1265</v>
      </c>
      <c r="BP179" s="598" t="e">
        <f>BP180/BP15</f>
        <v>#DIV/0!</v>
      </c>
      <c r="BQ179" s="471"/>
      <c r="BR179" s="550">
        <f>BR180/BR15</f>
        <v>0.12589681903234429</v>
      </c>
      <c r="BS179" s="556"/>
      <c r="BT179" s="556" t="e">
        <f>BT180/BT15</f>
        <v>#DIV/0!</v>
      </c>
      <c r="BU179" s="618"/>
      <c r="BV179" s="603"/>
      <c r="BW179" s="600">
        <f>BW180/BW15</f>
        <v>0.12580026631158456</v>
      </c>
      <c r="BX179" s="596" t="e">
        <f>BX180/BX15</f>
        <v>#DIV/0!</v>
      </c>
      <c r="BY179" s="598" t="e">
        <f>BY180/BY15</f>
        <v>#DIV/0!</v>
      </c>
      <c r="BZ179" s="471"/>
      <c r="CA179" s="600">
        <f>CA180/CA15</f>
        <v>0.12580026631158456</v>
      </c>
      <c r="CB179" s="596" t="e">
        <f>CB180/CB15</f>
        <v>#DIV/0!</v>
      </c>
      <c r="CC179" s="598" t="e">
        <f>CC180/CC15</f>
        <v>#DIV/0!</v>
      </c>
      <c r="CD179" s="471"/>
      <c r="CE179" s="600">
        <f>CE180/CE15</f>
        <v>0.12580026631158456</v>
      </c>
      <c r="CF179" s="596" t="e">
        <f>CF180/CF15</f>
        <v>#DIV/0!</v>
      </c>
      <c r="CG179" s="598" t="e">
        <f>CG180/CG15</f>
        <v>#DIV/0!</v>
      </c>
      <c r="CH179" s="471"/>
      <c r="CI179" s="550">
        <f>CI180/CI15</f>
        <v>0.12580026631158456</v>
      </c>
      <c r="CJ179" s="557"/>
      <c r="CK179" s="556" t="e">
        <f>CK180/CK15</f>
        <v>#DIV/0!</v>
      </c>
      <c r="CL179" s="624"/>
      <c r="CM179" s="202"/>
      <c r="CN179" s="550">
        <f>CN180/CN15</f>
        <v>0.12584845250800425</v>
      </c>
      <c r="CO179" s="622"/>
      <c r="CP179" s="561" t="e">
        <f>CP180/CP15</f>
        <v>#DIV/0!</v>
      </c>
      <c r="CQ179" s="623"/>
      <c r="CR179" s="206"/>
      <c r="CS179" s="137"/>
      <c r="CX179" s="600">
        <f>CX180/CX15</f>
        <v>0.12589681903234429</v>
      </c>
      <c r="CY179" s="596">
        <f>CY180/CY15</f>
        <v>0.12623684210526315</v>
      </c>
      <c r="CZ179" s="786" t="e">
        <f>CZ180/CZ15</f>
        <v>#DIV/0!</v>
      </c>
      <c r="DA179" s="471"/>
      <c r="DB179" s="600">
        <f>DB180/DB15</f>
        <v>0.12589681903234429</v>
      </c>
      <c r="DC179" s="596">
        <f>DC180/DC15</f>
        <v>0.12450566037735848</v>
      </c>
      <c r="DD179" s="598" t="e">
        <f>DD180/DD15</f>
        <v>#DIV/0!</v>
      </c>
      <c r="DE179" s="471"/>
      <c r="DF179" s="600">
        <f>DF180/DF15</f>
        <v>0.12589681903234429</v>
      </c>
      <c r="DG179" s="596">
        <f>DG180/DG15</f>
        <v>0.1265</v>
      </c>
      <c r="DH179" s="598" t="e">
        <f>DH180/DH15</f>
        <v>#DIV/0!</v>
      </c>
      <c r="DI179" s="471"/>
      <c r="DJ179" s="550">
        <f>DJ180/DJ15</f>
        <v>0.12589681903234429</v>
      </c>
      <c r="DK179" s="556"/>
      <c r="DL179" s="556" t="e">
        <f>DL180/DL15</f>
        <v>#DIV/0!</v>
      </c>
      <c r="DM179" s="618"/>
      <c r="DN179" s="603"/>
      <c r="DO179" s="600">
        <f>DO180/DO15</f>
        <v>0.12580026631158456</v>
      </c>
      <c r="DP179" s="596" t="e">
        <f>DP180/DP15</f>
        <v>#DIV/0!</v>
      </c>
      <c r="DQ179" s="598" t="e">
        <f>DQ180/DQ15</f>
        <v>#DIV/0!</v>
      </c>
      <c r="DR179" s="471"/>
      <c r="DS179" s="600">
        <f>DS180/DS15</f>
        <v>0.12580026631158456</v>
      </c>
      <c r="DT179" s="596" t="e">
        <f>DT180/DT15</f>
        <v>#DIV/0!</v>
      </c>
      <c r="DU179" s="598" t="e">
        <f>DU180/DU15</f>
        <v>#DIV/0!</v>
      </c>
      <c r="DV179" s="471"/>
      <c r="DW179" s="600">
        <f>DW180/DW15</f>
        <v>0.12580026631158456</v>
      </c>
      <c r="DX179" s="596" t="e">
        <f>DX180/DX15</f>
        <v>#DIV/0!</v>
      </c>
      <c r="DY179" s="598" t="e">
        <f>DY180/DY15</f>
        <v>#DIV/0!</v>
      </c>
      <c r="DZ179" s="471"/>
      <c r="EA179" s="550">
        <f>EA180/EA15</f>
        <v>0.12580026631158456</v>
      </c>
      <c r="EB179" s="557"/>
      <c r="EC179" s="556" t="e">
        <f>EC180/EC15</f>
        <v>#DIV/0!</v>
      </c>
      <c r="ED179" s="624"/>
      <c r="EE179" s="202"/>
      <c r="EF179" s="550">
        <f>EF180/EF15</f>
        <v>0.12584845250800425</v>
      </c>
      <c r="EG179" s="622"/>
      <c r="EH179" s="561" t="e">
        <f>EH180/EH15</f>
        <v>#DIV/0!</v>
      </c>
      <c r="EI179" s="623"/>
      <c r="EJ179" s="206"/>
      <c r="EK179" s="137"/>
    </row>
    <row r="180" spans="1:145" s="138" customFormat="1" ht="19.5" customHeight="1">
      <c r="A180" s="66"/>
      <c r="B180" s="66"/>
      <c r="C180" s="414"/>
      <c r="D180" s="844" t="s">
        <v>51</v>
      </c>
      <c r="E180" s="538"/>
      <c r="F180" s="375">
        <v>3938</v>
      </c>
      <c r="G180" s="462">
        <v>7430</v>
      </c>
      <c r="H180" s="774">
        <v>7430</v>
      </c>
      <c r="I180" s="419">
        <f>H180-G180</f>
        <v>0</v>
      </c>
      <c r="J180" s="375">
        <v>3938</v>
      </c>
      <c r="K180" s="462">
        <v>4476</v>
      </c>
      <c r="L180" s="774">
        <v>4476</v>
      </c>
      <c r="M180" s="419">
        <f>L180-K180</f>
        <v>0</v>
      </c>
      <c r="N180" s="375">
        <v>3938</v>
      </c>
      <c r="O180" s="462">
        <v>7905</v>
      </c>
      <c r="P180" s="774">
        <v>7905</v>
      </c>
      <c r="Q180" s="419">
        <f>P180-O180</f>
        <v>0</v>
      </c>
      <c r="R180" s="264">
        <f>F180+J180+N180</f>
        <v>11814</v>
      </c>
      <c r="S180" s="567">
        <f>4109*3</f>
        <v>12327</v>
      </c>
      <c r="T180" s="568">
        <f>H180+K180+O180</f>
        <v>19811</v>
      </c>
      <c r="U180" s="129">
        <f>H180+L180+P180</f>
        <v>19811</v>
      </c>
      <c r="V180" s="129">
        <f>U180-R180</f>
        <v>7997</v>
      </c>
      <c r="W180" s="134">
        <f t="shared" si="952"/>
        <v>7484</v>
      </c>
      <c r="X180" s="55">
        <f>U180-T180</f>
        <v>0</v>
      </c>
      <c r="Y180" s="375">
        <v>4279.4076923076927</v>
      </c>
      <c r="Z180" s="774">
        <v>5200</v>
      </c>
      <c r="AA180" s="774">
        <v>5200</v>
      </c>
      <c r="AB180" s="419">
        <f t="shared" si="966"/>
        <v>0</v>
      </c>
      <c r="AC180" s="375">
        <v>4279.4076923076927</v>
      </c>
      <c r="AD180" s="462">
        <v>6471</v>
      </c>
      <c r="AE180" s="774">
        <v>6471</v>
      </c>
      <c r="AF180" s="419">
        <f>AE180-AD180</f>
        <v>0</v>
      </c>
      <c r="AG180" s="375">
        <v>4279.4076923076927</v>
      </c>
      <c r="AH180" s="462">
        <v>5800</v>
      </c>
      <c r="AI180" s="463">
        <v>4681.9587099999999</v>
      </c>
      <c r="AJ180" s="419">
        <f>AI180-AH180</f>
        <v>-1118.0412900000001</v>
      </c>
      <c r="AK180" s="420">
        <f>Y180+AC180+AG180</f>
        <v>12838.223076923077</v>
      </c>
      <c r="AL180" s="567">
        <f>4109*3</f>
        <v>12327</v>
      </c>
      <c r="AM180" s="128">
        <f>Z180+AD180+AH180</f>
        <v>17471</v>
      </c>
      <c r="AN180" s="129">
        <f>AA180+AE180+AI180</f>
        <v>16352.958709999999</v>
      </c>
      <c r="AO180" s="134">
        <f>AN180-AK180</f>
        <v>3514.7356330769217</v>
      </c>
      <c r="AP180" s="128">
        <f t="shared" si="953"/>
        <v>4025.958709999999</v>
      </c>
      <c r="AQ180" s="55">
        <f>AN180-AM180</f>
        <v>-1118.041290000001</v>
      </c>
      <c r="AR180" s="420">
        <f>SUM(R180,AK180)</f>
        <v>24652.223076923077</v>
      </c>
      <c r="AS180" s="129">
        <f>SUM(S180,AL180)</f>
        <v>24654</v>
      </c>
      <c r="AT180" s="625">
        <f>SUM(T180,AM180)</f>
        <v>37282</v>
      </c>
      <c r="AU180" s="168">
        <f>SUM(U180,AN180)</f>
        <v>36163.958709999999</v>
      </c>
      <c r="AV180" s="60">
        <f>AU180-AR180</f>
        <v>11511.735633076922</v>
      </c>
      <c r="AW180" s="129">
        <f t="shared" si="954"/>
        <v>11509.958709999999</v>
      </c>
      <c r="AX180" s="136">
        <f>AU180-AT180</f>
        <v>-1118.041290000001</v>
      </c>
      <c r="AY180" s="137"/>
      <c r="BF180" s="375">
        <v>6038.2051282051279</v>
      </c>
      <c r="BG180" s="462">
        <v>6150</v>
      </c>
      <c r="BH180" s="464"/>
      <c r="BI180" s="419">
        <f>BH180-BG180</f>
        <v>-6150</v>
      </c>
      <c r="BJ180" s="375">
        <v>6038.2051282051279</v>
      </c>
      <c r="BK180" s="462">
        <v>5640</v>
      </c>
      <c r="BL180" s="464"/>
      <c r="BM180" s="419">
        <f>BL180-BK180</f>
        <v>-5640</v>
      </c>
      <c r="BN180" s="375">
        <v>6038.2051282051279</v>
      </c>
      <c r="BO180" s="462">
        <v>6325</v>
      </c>
      <c r="BP180" s="464"/>
      <c r="BQ180" s="419">
        <f>BP180-BO180</f>
        <v>-6325</v>
      </c>
      <c r="BR180" s="264">
        <f>BF180+BJ180+BN180</f>
        <v>18114.615384615383</v>
      </c>
      <c r="BS180" s="129">
        <f>BG180+BK180+BO180</f>
        <v>18115</v>
      </c>
      <c r="BT180" s="129">
        <f>BH180+BL180+BP180</f>
        <v>0</v>
      </c>
      <c r="BU180" s="129">
        <f>BT180-BR180</f>
        <v>-18114.615384615383</v>
      </c>
      <c r="BV180" s="134">
        <f>BT180-BS180</f>
        <v>-18115</v>
      </c>
      <c r="BW180" s="375">
        <v>6056.1538461538457</v>
      </c>
      <c r="BX180" s="462"/>
      <c r="BY180" s="464"/>
      <c r="BZ180" s="419"/>
      <c r="CA180" s="375">
        <v>6056.1538461538457</v>
      </c>
      <c r="CB180" s="462"/>
      <c r="CC180" s="464"/>
      <c r="CD180" s="419"/>
      <c r="CE180" s="375">
        <v>6056.1538461538457</v>
      </c>
      <c r="CF180" s="462"/>
      <c r="CG180" s="464"/>
      <c r="CH180" s="419"/>
      <c r="CI180" s="420">
        <f>BW180+CA180+CE180</f>
        <v>18168.461538461539</v>
      </c>
      <c r="CJ180" s="128"/>
      <c r="CK180" s="129">
        <f>BY180+CC180+CG180</f>
        <v>0</v>
      </c>
      <c r="CL180" s="134">
        <f>CK180-CI180</f>
        <v>-18168.461538461539</v>
      </c>
      <c r="CM180" s="55"/>
      <c r="CN180" s="420">
        <f>SUM(BR180,CI180)</f>
        <v>36283.076923076922</v>
      </c>
      <c r="CO180" s="625"/>
      <c r="CP180" s="168">
        <f>SUM(BT180,CK180)</f>
        <v>0</v>
      </c>
      <c r="CQ180" s="60">
        <f>CP180-CN180</f>
        <v>-36283.076923076922</v>
      </c>
      <c r="CR180" s="136"/>
      <c r="CS180" s="137"/>
      <c r="CX180" s="375">
        <v>6038.2051282051279</v>
      </c>
      <c r="CY180" s="462">
        <v>6150</v>
      </c>
      <c r="CZ180" s="774"/>
      <c r="DA180" s="419">
        <f>CZ180-CY180</f>
        <v>-6150</v>
      </c>
      <c r="DB180" s="375">
        <v>6038.2051282051279</v>
      </c>
      <c r="DC180" s="462">
        <v>5640</v>
      </c>
      <c r="DD180" s="464"/>
      <c r="DE180" s="419">
        <f>DD180-DC180</f>
        <v>-5640</v>
      </c>
      <c r="DF180" s="375">
        <v>6038.2051282051279</v>
      </c>
      <c r="DG180" s="462">
        <v>6325</v>
      </c>
      <c r="DH180" s="464"/>
      <c r="DI180" s="419">
        <f>DH180-DG180</f>
        <v>-6325</v>
      </c>
      <c r="DJ180" s="264">
        <f>CX180+DB180+DF180</f>
        <v>18114.615384615383</v>
      </c>
      <c r="DK180" s="129">
        <f>CY180+DC180+DG180</f>
        <v>18115</v>
      </c>
      <c r="DL180" s="129">
        <f>CZ180+DD180+DH180</f>
        <v>0</v>
      </c>
      <c r="DM180" s="129">
        <f>DL180-DJ180</f>
        <v>-18114.615384615383</v>
      </c>
      <c r="DN180" s="134">
        <f>DL180-DK180</f>
        <v>-18115</v>
      </c>
      <c r="DO180" s="375">
        <v>6056.1538461538457</v>
      </c>
      <c r="DP180" s="462"/>
      <c r="DQ180" s="464"/>
      <c r="DR180" s="419"/>
      <c r="DS180" s="375">
        <v>6056.1538461538457</v>
      </c>
      <c r="DT180" s="462"/>
      <c r="DU180" s="464"/>
      <c r="DV180" s="419"/>
      <c r="DW180" s="375">
        <v>6056.1538461538457</v>
      </c>
      <c r="DX180" s="462"/>
      <c r="DY180" s="464"/>
      <c r="DZ180" s="419"/>
      <c r="EA180" s="420">
        <f>DO180+DS180+DW180</f>
        <v>18168.461538461539</v>
      </c>
      <c r="EB180" s="128"/>
      <c r="EC180" s="129">
        <f>DQ180+DU180+DY180</f>
        <v>0</v>
      </c>
      <c r="ED180" s="134">
        <f>EC180-EA180</f>
        <v>-18168.461538461539</v>
      </c>
      <c r="EE180" s="55"/>
      <c r="EF180" s="420">
        <f>SUM(DJ180,EA180)</f>
        <v>36283.076923076922</v>
      </c>
      <c r="EG180" s="625"/>
      <c r="EH180" s="168">
        <f>SUM(DL180,EC180)</f>
        <v>0</v>
      </c>
      <c r="EI180" s="60">
        <f>EH180-EF180</f>
        <v>-36283.076923076922</v>
      </c>
      <c r="EJ180" s="136"/>
      <c r="EK180" s="137"/>
    </row>
    <row r="181" spans="1:145" s="138" customFormat="1" ht="20.100000000000001" customHeight="1">
      <c r="A181" s="66"/>
      <c r="B181" s="66"/>
      <c r="C181" s="414"/>
      <c r="D181" s="843" t="s">
        <v>35</v>
      </c>
      <c r="E181" s="848"/>
      <c r="F181" s="626">
        <f>F182/F16</f>
        <v>0.12426631578947368</v>
      </c>
      <c r="G181" s="627">
        <f>G182/G16</f>
        <v>0.14766357163343186</v>
      </c>
      <c r="H181" s="788">
        <f>H182/H16</f>
        <v>0.14766357163343186</v>
      </c>
      <c r="I181" s="515"/>
      <c r="J181" s="626">
        <f>J182/J16</f>
        <v>0.12426631578947368</v>
      </c>
      <c r="K181" s="627">
        <f>K182/K16</f>
        <v>0.11553374767281384</v>
      </c>
      <c r="L181" s="788">
        <f>L182/L16</f>
        <v>0.11553374767281384</v>
      </c>
      <c r="M181" s="515"/>
      <c r="N181" s="626">
        <f>N182/N16</f>
        <v>0.12426631578947368</v>
      </c>
      <c r="O181" s="627">
        <f>O182/O16</f>
        <v>0.21490167058355816</v>
      </c>
      <c r="P181" s="788">
        <f>P182/P16</f>
        <v>0.21490167058355816</v>
      </c>
      <c r="Q181" s="515"/>
      <c r="R181" s="550">
        <f>R182/R16</f>
        <v>0.12426631578947368</v>
      </c>
      <c r="S181" s="554">
        <f>S182/S16</f>
        <v>0.12993891817556727</v>
      </c>
      <c r="T181" s="559">
        <f>T182/T16</f>
        <v>0.15969251334827583</v>
      </c>
      <c r="U181" s="556">
        <f>U182/U16</f>
        <v>0.15969251334827583</v>
      </c>
      <c r="V181" s="618"/>
      <c r="W181" s="619"/>
      <c r="X181" s="253"/>
      <c r="Y181" s="626">
        <f>Y182/Y16</f>
        <v>0.13410333708944921</v>
      </c>
      <c r="Z181" s="788">
        <f>Z182/Z16</f>
        <v>0.1597977725164596</v>
      </c>
      <c r="AA181" s="788">
        <f>AA182/AA16</f>
        <v>0.1597977725164596</v>
      </c>
      <c r="AB181" s="515"/>
      <c r="AC181" s="626">
        <f>AC182/AC16</f>
        <v>0.13410333708944921</v>
      </c>
      <c r="AD181" s="627">
        <f>AD182/AD16</f>
        <v>0.18267005549695478</v>
      </c>
      <c r="AE181" s="788">
        <f>AE182/AE16</f>
        <v>0.18267005549695478</v>
      </c>
      <c r="AF181" s="515"/>
      <c r="AG181" s="626">
        <f>AG182/AG16</f>
        <v>0.13410333708944921</v>
      </c>
      <c r="AH181" s="627">
        <f>AH182/AH16</f>
        <v>0.15063750000000001</v>
      </c>
      <c r="AI181" s="868">
        <f>AI182/AI16</f>
        <v>0.1202104029310601</v>
      </c>
      <c r="AJ181" s="515"/>
      <c r="AK181" s="550">
        <f>AK182/AK16</f>
        <v>0.13410333708944921</v>
      </c>
      <c r="AL181" s="554">
        <f>AL182/AL16</f>
        <v>0.12993891817556727</v>
      </c>
      <c r="AM181" s="556">
        <f>AM182/AM16</f>
        <v>0.16380322742219997</v>
      </c>
      <c r="AN181" s="556">
        <f>AN182/AN16</f>
        <v>0.15085434483693358</v>
      </c>
      <c r="AO181" s="620"/>
      <c r="AP181" s="621"/>
      <c r="AQ181" s="202"/>
      <c r="AR181" s="550">
        <f>AR182/AR16</f>
        <v>0.12962957348290821</v>
      </c>
      <c r="AS181" s="556">
        <f>AS182/AS16</f>
        <v>0.12993891817556727</v>
      </c>
      <c r="AT181" s="622">
        <f>AT182/AT16</f>
        <v>0.16162601246294225</v>
      </c>
      <c r="AU181" s="561">
        <f>AU182/AU16</f>
        <v>0.15532070079114796</v>
      </c>
      <c r="AV181" s="623"/>
      <c r="AW181" s="641"/>
      <c r="AX181" s="610"/>
      <c r="AY181" s="137"/>
      <c r="BF181" s="626">
        <f>BF182/BF16</f>
        <v>0.15986999999999998</v>
      </c>
      <c r="BG181" s="627">
        <f>BG182/BG16</f>
        <v>0.15750967741935482</v>
      </c>
      <c r="BH181" s="628" t="e">
        <f>BH182/BH16</f>
        <v>#DIV/0!</v>
      </c>
      <c r="BI181" s="515"/>
      <c r="BJ181" s="626">
        <f>BJ182/BJ16</f>
        <v>0.15986999999999998</v>
      </c>
      <c r="BK181" s="627">
        <f>BK182/BK16</f>
        <v>0.1547896551724138</v>
      </c>
      <c r="BL181" s="628" t="e">
        <f>BL182/BL16</f>
        <v>#DIV/0!</v>
      </c>
      <c r="BM181" s="515"/>
      <c r="BN181" s="626">
        <f>BN182/BN16</f>
        <v>0.15986999999999998</v>
      </c>
      <c r="BO181" s="627">
        <f>BO182/BO16</f>
        <v>0.16724499999999998</v>
      </c>
      <c r="BP181" s="628" t="e">
        <f>BP182/BP16</f>
        <v>#DIV/0!</v>
      </c>
      <c r="BQ181" s="515"/>
      <c r="BR181" s="550">
        <f>BR182/BR16</f>
        <v>0.15987000000000001</v>
      </c>
      <c r="BS181" s="557"/>
      <c r="BT181" s="556" t="e">
        <f>BT182/BT16</f>
        <v>#DIV/0!</v>
      </c>
      <c r="BU181" s="618"/>
      <c r="BV181" s="603"/>
      <c r="BW181" s="626">
        <f>BW182/BW16</f>
        <v>0.15986999999999998</v>
      </c>
      <c r="BX181" s="627" t="e">
        <f>BX182/BX16</f>
        <v>#DIV/0!</v>
      </c>
      <c r="BY181" s="628" t="e">
        <f>BY182/BY16</f>
        <v>#DIV/0!</v>
      </c>
      <c r="BZ181" s="515"/>
      <c r="CA181" s="626">
        <f>CA182/CA16</f>
        <v>0.15986999999999998</v>
      </c>
      <c r="CB181" s="627" t="e">
        <f>CB182/CB16</f>
        <v>#DIV/0!</v>
      </c>
      <c r="CC181" s="628" t="e">
        <f>CC182/CC16</f>
        <v>#DIV/0!</v>
      </c>
      <c r="CD181" s="515"/>
      <c r="CE181" s="626">
        <f>CE182/CE16</f>
        <v>0.15986999999999998</v>
      </c>
      <c r="CF181" s="627" t="e">
        <f>CF182/CF16</f>
        <v>#DIV/0!</v>
      </c>
      <c r="CG181" s="628" t="e">
        <f>CG182/CG16</f>
        <v>#DIV/0!</v>
      </c>
      <c r="CH181" s="515"/>
      <c r="CI181" s="550">
        <f>CI182/CI16</f>
        <v>0.15987000000000001</v>
      </c>
      <c r="CJ181" s="557"/>
      <c r="CK181" s="556" t="e">
        <f>CK182/CK16</f>
        <v>#DIV/0!</v>
      </c>
      <c r="CL181" s="624"/>
      <c r="CM181" s="202"/>
      <c r="CN181" s="550">
        <f>CN182/CN16</f>
        <v>0.15987000000000001</v>
      </c>
      <c r="CO181" s="622"/>
      <c r="CP181" s="561" t="e">
        <f>CP182/CP16</f>
        <v>#DIV/0!</v>
      </c>
      <c r="CQ181" s="623"/>
      <c r="CR181" s="610"/>
      <c r="CS181" s="137"/>
      <c r="CX181" s="626">
        <f>CX182/CX16</f>
        <v>0.15986999999999998</v>
      </c>
      <c r="CY181" s="627">
        <f>CY182/CY16</f>
        <v>0.15750967741935482</v>
      </c>
      <c r="CZ181" s="788" t="e">
        <f>CZ182/CZ16</f>
        <v>#DIV/0!</v>
      </c>
      <c r="DA181" s="515"/>
      <c r="DB181" s="626">
        <f>DB182/DB16</f>
        <v>0.15986999999999998</v>
      </c>
      <c r="DC181" s="627">
        <f>DC182/DC16</f>
        <v>0.1547896551724138</v>
      </c>
      <c r="DD181" s="628" t="e">
        <f>DD182/DD16</f>
        <v>#DIV/0!</v>
      </c>
      <c r="DE181" s="515"/>
      <c r="DF181" s="626">
        <f>DF182/DF16</f>
        <v>0.15986999999999998</v>
      </c>
      <c r="DG181" s="627">
        <f>DG182/DG16</f>
        <v>0.16724499999999998</v>
      </c>
      <c r="DH181" s="628" t="e">
        <f>DH182/DH16</f>
        <v>#DIV/0!</v>
      </c>
      <c r="DI181" s="515"/>
      <c r="DJ181" s="550">
        <f>DJ182/DJ16</f>
        <v>0.15987000000000001</v>
      </c>
      <c r="DK181" s="557"/>
      <c r="DL181" s="556" t="e">
        <f>DL182/DL16</f>
        <v>#DIV/0!</v>
      </c>
      <c r="DM181" s="618"/>
      <c r="DN181" s="603"/>
      <c r="DO181" s="626">
        <f>DO182/DO16</f>
        <v>0.15986999999999998</v>
      </c>
      <c r="DP181" s="627" t="e">
        <f>DP182/DP16</f>
        <v>#DIV/0!</v>
      </c>
      <c r="DQ181" s="628" t="e">
        <f>DQ182/DQ16</f>
        <v>#DIV/0!</v>
      </c>
      <c r="DR181" s="515"/>
      <c r="DS181" s="626">
        <f>DS182/DS16</f>
        <v>0.15986999999999998</v>
      </c>
      <c r="DT181" s="627" t="e">
        <f>DT182/DT16</f>
        <v>#DIV/0!</v>
      </c>
      <c r="DU181" s="628" t="e">
        <f>DU182/DU16</f>
        <v>#DIV/0!</v>
      </c>
      <c r="DV181" s="515"/>
      <c r="DW181" s="626">
        <f>DW182/DW16</f>
        <v>0.15986999999999998</v>
      </c>
      <c r="DX181" s="627" t="e">
        <f>DX182/DX16</f>
        <v>#DIV/0!</v>
      </c>
      <c r="DY181" s="628" t="e">
        <f>DY182/DY16</f>
        <v>#DIV/0!</v>
      </c>
      <c r="DZ181" s="515"/>
      <c r="EA181" s="550">
        <f>EA182/EA16</f>
        <v>0.15987000000000001</v>
      </c>
      <c r="EB181" s="557"/>
      <c r="EC181" s="556" t="e">
        <f>EC182/EC16</f>
        <v>#DIV/0!</v>
      </c>
      <c r="ED181" s="624"/>
      <c r="EE181" s="202"/>
      <c r="EF181" s="550">
        <f>EF182/EF16</f>
        <v>0.15987000000000001</v>
      </c>
      <c r="EG181" s="622"/>
      <c r="EH181" s="561" t="e">
        <f>EH182/EH16</f>
        <v>#DIV/0!</v>
      </c>
      <c r="EI181" s="623"/>
      <c r="EJ181" s="610"/>
      <c r="EK181" s="137"/>
    </row>
    <row r="182" spans="1:145" s="138" customFormat="1" ht="20.100000000000001" customHeight="1">
      <c r="A182" s="66"/>
      <c r="B182" s="66"/>
      <c r="C182" s="414"/>
      <c r="D182" s="844" t="s">
        <v>32</v>
      </c>
      <c r="E182" s="837"/>
      <c r="F182" s="264">
        <v>6054</v>
      </c>
      <c r="G182" s="415">
        <f>G184-G180</f>
        <v>8798.2860000000001</v>
      </c>
      <c r="H182" s="772">
        <f>H184-H180</f>
        <v>8798.2860000000001</v>
      </c>
      <c r="I182" s="419">
        <f>H182-G182</f>
        <v>0</v>
      </c>
      <c r="J182" s="264">
        <v>6054</v>
      </c>
      <c r="K182" s="415">
        <v>10661</v>
      </c>
      <c r="L182" s="772">
        <v>10661</v>
      </c>
      <c r="M182" s="419">
        <f>L182-K182</f>
        <v>0</v>
      </c>
      <c r="N182" s="264">
        <v>6054</v>
      </c>
      <c r="O182" s="415">
        <v>18651</v>
      </c>
      <c r="P182" s="772">
        <v>18651</v>
      </c>
      <c r="Q182" s="419">
        <f>P182-O182</f>
        <v>0</v>
      </c>
      <c r="R182" s="264">
        <f>F182+J182+N182</f>
        <v>18162</v>
      </c>
      <c r="S182" s="567">
        <f>9691*3</f>
        <v>29073</v>
      </c>
      <c r="T182" s="568">
        <f>H182+K182+O182</f>
        <v>38110.286</v>
      </c>
      <c r="U182" s="129">
        <f>H182+L182+P182</f>
        <v>38110.286</v>
      </c>
      <c r="V182" s="129">
        <f>U182-R182</f>
        <v>19948.286</v>
      </c>
      <c r="W182" s="70">
        <f t="shared" si="952"/>
        <v>9037.2860000000001</v>
      </c>
      <c r="X182" s="241">
        <f>U182-T182</f>
        <v>0</v>
      </c>
      <c r="Y182" s="264">
        <v>7832.2079772079778</v>
      </c>
      <c r="Z182" s="772">
        <v>12633.448</v>
      </c>
      <c r="AA182" s="772">
        <v>12633.448</v>
      </c>
      <c r="AB182" s="419">
        <f t="shared" si="966"/>
        <v>0</v>
      </c>
      <c r="AC182" s="264">
        <v>7832.2079772079778</v>
      </c>
      <c r="AD182" s="415">
        <v>11782</v>
      </c>
      <c r="AE182" s="772">
        <v>11782</v>
      </c>
      <c r="AF182" s="419">
        <f>AE182-AD182</f>
        <v>0</v>
      </c>
      <c r="AG182" s="264">
        <v>7832.2079772079778</v>
      </c>
      <c r="AH182" s="415">
        <v>10300</v>
      </c>
      <c r="AI182" s="416">
        <v>10823.56014256</v>
      </c>
      <c r="AJ182" s="419">
        <f>AI182-AH182</f>
        <v>523.5601425599998</v>
      </c>
      <c r="AK182" s="420">
        <f>Y182+AC182+AG182</f>
        <v>23496.623931623933</v>
      </c>
      <c r="AL182" s="567">
        <f>9691*3</f>
        <v>29073</v>
      </c>
      <c r="AM182" s="128">
        <f>Z182+AD182+AH182</f>
        <v>34715.448000000004</v>
      </c>
      <c r="AN182" s="132">
        <f>AA182+AE182+AI182</f>
        <v>35239.00814256</v>
      </c>
      <c r="AO182" s="134">
        <f>AN182-AK182</f>
        <v>11742.384210936067</v>
      </c>
      <c r="AP182" s="129">
        <f t="shared" si="953"/>
        <v>6166.0081425600001</v>
      </c>
      <c r="AQ182" s="55">
        <f>AN182-AM182</f>
        <v>523.56014255999617</v>
      </c>
      <c r="AR182" s="420">
        <f>SUM(R182,AK182)</f>
        <v>41658.623931623937</v>
      </c>
      <c r="AS182" s="129">
        <f>SUM(S182,AL182)</f>
        <v>58146</v>
      </c>
      <c r="AT182" s="629">
        <f>SUM(T182,AM182)</f>
        <v>72825.733999999997</v>
      </c>
      <c r="AU182" s="168">
        <f>SUM(U182,AN182)</f>
        <v>73349.29414256</v>
      </c>
      <c r="AV182" s="169">
        <f>AU182-AR182</f>
        <v>31690.670210936063</v>
      </c>
      <c r="AW182" s="239">
        <f t="shared" si="954"/>
        <v>15203.29414256</v>
      </c>
      <c r="AX182" s="363">
        <f>AU182-AT182</f>
        <v>523.56014256000344</v>
      </c>
      <c r="AY182" s="137"/>
      <c r="BF182" s="264">
        <v>12297.692307692307</v>
      </c>
      <c r="BG182" s="415">
        <v>12520</v>
      </c>
      <c r="BH182" s="418"/>
      <c r="BI182" s="419">
        <f>BH182-BG182</f>
        <v>-12520</v>
      </c>
      <c r="BJ182" s="264">
        <v>12297.692307692307</v>
      </c>
      <c r="BK182" s="415">
        <v>11510</v>
      </c>
      <c r="BL182" s="418"/>
      <c r="BM182" s="419">
        <f>BL182-BK182</f>
        <v>-11510</v>
      </c>
      <c r="BN182" s="264">
        <v>12297.692307692307</v>
      </c>
      <c r="BO182" s="415">
        <v>12865</v>
      </c>
      <c r="BP182" s="418"/>
      <c r="BQ182" s="419">
        <f>BP182-BO182</f>
        <v>-12865</v>
      </c>
      <c r="BR182" s="264">
        <f>BF182+BJ182+BN182</f>
        <v>36893.076923076922</v>
      </c>
      <c r="BS182" s="129">
        <f>BG182+BK182+BO182</f>
        <v>36895</v>
      </c>
      <c r="BT182" s="129">
        <f>BH182+BL182+BP182</f>
        <v>0</v>
      </c>
      <c r="BU182" s="129">
        <f>BT182-BR182</f>
        <v>-36893.076923076922</v>
      </c>
      <c r="BV182" s="70">
        <f>BT182-BS182</f>
        <v>-36895</v>
      </c>
      <c r="BW182" s="264">
        <v>12297.692307692307</v>
      </c>
      <c r="BX182" s="415"/>
      <c r="BY182" s="418"/>
      <c r="BZ182" s="419"/>
      <c r="CA182" s="264">
        <v>12297.692307692307</v>
      </c>
      <c r="CB182" s="415"/>
      <c r="CC182" s="418"/>
      <c r="CD182" s="419"/>
      <c r="CE182" s="264">
        <v>12297.692307692307</v>
      </c>
      <c r="CF182" s="415"/>
      <c r="CG182" s="418"/>
      <c r="CH182" s="419"/>
      <c r="CI182" s="420">
        <f>BW182+CA182+CE182</f>
        <v>36893.076923076922</v>
      </c>
      <c r="CJ182" s="128"/>
      <c r="CK182" s="132">
        <f>BY182+CC182+CG182</f>
        <v>0</v>
      </c>
      <c r="CL182" s="134">
        <f>CK182-CI182</f>
        <v>-36893.076923076922</v>
      </c>
      <c r="CM182" s="55"/>
      <c r="CN182" s="420">
        <f>SUM(BR182,CI182)</f>
        <v>73786.153846153844</v>
      </c>
      <c r="CO182" s="629"/>
      <c r="CP182" s="168">
        <f>SUM(BT182,CK182)</f>
        <v>0</v>
      </c>
      <c r="CQ182" s="169">
        <f>CP182-CN182</f>
        <v>-73786.153846153844</v>
      </c>
      <c r="CR182" s="363"/>
      <c r="CS182" s="137"/>
      <c r="CX182" s="264">
        <v>12297.692307692307</v>
      </c>
      <c r="CY182" s="415">
        <v>12520</v>
      </c>
      <c r="CZ182" s="772"/>
      <c r="DA182" s="419">
        <f>CZ182-CY182</f>
        <v>-12520</v>
      </c>
      <c r="DB182" s="264">
        <v>12297.692307692307</v>
      </c>
      <c r="DC182" s="415">
        <v>11510</v>
      </c>
      <c r="DD182" s="418"/>
      <c r="DE182" s="419">
        <f>DD182-DC182</f>
        <v>-11510</v>
      </c>
      <c r="DF182" s="264">
        <v>12297.692307692307</v>
      </c>
      <c r="DG182" s="415">
        <v>12865</v>
      </c>
      <c r="DH182" s="418"/>
      <c r="DI182" s="419">
        <f>DH182-DG182</f>
        <v>-12865</v>
      </c>
      <c r="DJ182" s="264">
        <f>CX182+DB182+DF182</f>
        <v>36893.076923076922</v>
      </c>
      <c r="DK182" s="129">
        <f>CY182+DC182+DG182</f>
        <v>36895</v>
      </c>
      <c r="DL182" s="129">
        <f>CZ182+DD182+DH182</f>
        <v>0</v>
      </c>
      <c r="DM182" s="129">
        <f>DL182-DJ182</f>
        <v>-36893.076923076922</v>
      </c>
      <c r="DN182" s="70">
        <f>DL182-DK182</f>
        <v>-36895</v>
      </c>
      <c r="DO182" s="264">
        <v>12297.692307692307</v>
      </c>
      <c r="DP182" s="415"/>
      <c r="DQ182" s="418"/>
      <c r="DR182" s="419"/>
      <c r="DS182" s="264">
        <v>12297.692307692307</v>
      </c>
      <c r="DT182" s="415"/>
      <c r="DU182" s="418"/>
      <c r="DV182" s="419"/>
      <c r="DW182" s="264">
        <v>12297.692307692307</v>
      </c>
      <c r="DX182" s="415"/>
      <c r="DY182" s="418"/>
      <c r="DZ182" s="419"/>
      <c r="EA182" s="420">
        <f>DO182+DS182+DW182</f>
        <v>36893.076923076922</v>
      </c>
      <c r="EB182" s="128"/>
      <c r="EC182" s="132">
        <f>DQ182+DU182+DY182</f>
        <v>0</v>
      </c>
      <c r="ED182" s="134">
        <f>EC182-EA182</f>
        <v>-36893.076923076922</v>
      </c>
      <c r="EE182" s="55"/>
      <c r="EF182" s="420">
        <f>SUM(DJ182,EA182)</f>
        <v>73786.153846153844</v>
      </c>
      <c r="EG182" s="629"/>
      <c r="EH182" s="168">
        <f>SUM(DL182,EC182)</f>
        <v>0</v>
      </c>
      <c r="EI182" s="169">
        <f>EH182-EF182</f>
        <v>-73786.153846153844</v>
      </c>
      <c r="EJ182" s="363"/>
      <c r="EK182" s="137"/>
    </row>
    <row r="183" spans="1:145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30">
        <f>F184/F19</f>
        <v>0.11508461061398069</v>
      </c>
      <c r="G183" s="631">
        <f>G184/G19</f>
        <v>0.13333962935950172</v>
      </c>
      <c r="H183" s="789">
        <f>H184/H19</f>
        <v>0.13333962935950172</v>
      </c>
      <c r="I183" s="335">
        <f>H184/G184</f>
        <v>1</v>
      </c>
      <c r="J183" s="630">
        <f>J184/J19</f>
        <v>0.11508461061398069</v>
      </c>
      <c r="K183" s="631">
        <f>K184/K19</f>
        <v>0.11255562546473716</v>
      </c>
      <c r="L183" s="789">
        <f>L184/L19</f>
        <v>0.11255562546473716</v>
      </c>
      <c r="M183" s="335">
        <f>L184/K184</f>
        <v>1</v>
      </c>
      <c r="N183" s="630">
        <f>N184/N19</f>
        <v>0.11508461061398069</v>
      </c>
      <c r="O183" s="631">
        <f>O184/O19</f>
        <v>0.1769436341376002</v>
      </c>
      <c r="P183" s="789">
        <f>P184/P19</f>
        <v>0.1769436341376002</v>
      </c>
      <c r="Q183" s="335">
        <f>P184/O184</f>
        <v>1</v>
      </c>
      <c r="R183" s="492">
        <f>R184/R19</f>
        <v>0.11508461061398069</v>
      </c>
      <c r="S183" s="614">
        <f>S184/S19</f>
        <v>0.12246383956675742</v>
      </c>
      <c r="T183" s="584">
        <f>T184/T19</f>
        <v>0.14256750510760091</v>
      </c>
      <c r="U183" s="580">
        <f>U184/U19</f>
        <v>0.14256750510760091</v>
      </c>
      <c r="V183" s="580">
        <f>U184/R184</f>
        <v>1.9322553376034162</v>
      </c>
      <c r="W183" s="581">
        <f>U184/S184</f>
        <v>1.3990648792270532</v>
      </c>
      <c r="X183" s="177">
        <f>U184/T184</f>
        <v>1</v>
      </c>
      <c r="Y183" s="630">
        <f>Y184/Y19</f>
        <v>0.12549674389221488</v>
      </c>
      <c r="Z183" s="789">
        <f>Z184/Z19</f>
        <v>0.13724985140406384</v>
      </c>
      <c r="AA183" s="789">
        <f>AA184/AA19</f>
        <v>0.13724985140406384</v>
      </c>
      <c r="AB183" s="335">
        <f>AA184/Z184</f>
        <v>1</v>
      </c>
      <c r="AC183" s="630">
        <f>AC184/AC19</f>
        <v>0.12549674389221488</v>
      </c>
      <c r="AD183" s="631">
        <f>AD184/AD19</f>
        <v>0.16397792948399492</v>
      </c>
      <c r="AE183" s="789">
        <f>AE184/AE19</f>
        <v>0.16397792948399492</v>
      </c>
      <c r="AF183" s="342">
        <f>AE184/AD184</f>
        <v>1</v>
      </c>
      <c r="AG183" s="630">
        <f>AG184/AG19</f>
        <v>0.12549674389221488</v>
      </c>
      <c r="AH183" s="631">
        <f>AH184/AH19</f>
        <v>0.13953333333333331</v>
      </c>
      <c r="AI183" s="869">
        <f>AI184/AI19</f>
        <v>0.11619144670700741</v>
      </c>
      <c r="AJ183" s="342">
        <f>AI184/AH184</f>
        <v>0.96307570512795027</v>
      </c>
      <c r="AK183" s="633">
        <f>AK184/AK19</f>
        <v>0.12549674389221491</v>
      </c>
      <c r="AL183" s="614">
        <f>AL184/AL19</f>
        <v>0.12246383956675742</v>
      </c>
      <c r="AM183" s="581">
        <f>AM184/AM19</f>
        <v>0.14633113532782072</v>
      </c>
      <c r="AN183" s="580">
        <f>AN184/AN19</f>
        <v>0.13769020952110927</v>
      </c>
      <c r="AO183" s="584">
        <f>AN184/AK184</f>
        <v>1.4199032361529982</v>
      </c>
      <c r="AP183" s="341">
        <f>AN184/AL184</f>
        <v>1.2461827742164251</v>
      </c>
      <c r="AQ183" s="178">
        <f>AN184/AM184</f>
        <v>0.98860851484967893</v>
      </c>
      <c r="AR183" s="633">
        <f>AR184/AR19</f>
        <v>0.12056573845721116</v>
      </c>
      <c r="AS183" s="580">
        <f>AS184/AS19</f>
        <v>0.12246383956675742</v>
      </c>
      <c r="AT183" s="587">
        <f>AT184/AT19</f>
        <v>0.14432687569980185</v>
      </c>
      <c r="AU183" s="587">
        <f>AU184/AU19</f>
        <v>0.14022745862082467</v>
      </c>
      <c r="AV183" s="584">
        <f>AU184/AR184</f>
        <v>1.651513406825349</v>
      </c>
      <c r="AW183" s="580">
        <f>AU184/AS184</f>
        <v>1.3226238267217389</v>
      </c>
      <c r="AX183" s="589">
        <f>AU184/AT184</f>
        <v>0.99460091379739046</v>
      </c>
      <c r="AY183" s="96"/>
      <c r="AZ183" s="97"/>
      <c r="BA183" s="634"/>
      <c r="BF183" s="630">
        <f>BF184/BF19</f>
        <v>0.14682270814084794</v>
      </c>
      <c r="BG183" s="631">
        <f>BG184/BG19</f>
        <v>0.14562599999999998</v>
      </c>
      <c r="BH183" s="632" t="e">
        <f>BH184/BH19</f>
        <v>#DIV/0!</v>
      </c>
      <c r="BI183" s="335">
        <f>BH184/BG184</f>
        <v>0</v>
      </c>
      <c r="BJ183" s="630">
        <f>BJ184/BJ19</f>
        <v>0.14682270814084794</v>
      </c>
      <c r="BK183" s="631">
        <f>BK184/BK19</f>
        <v>0.14332499999999998</v>
      </c>
      <c r="BL183" s="632" t="e">
        <f>BL184/BL19</f>
        <v>#DIV/0!</v>
      </c>
      <c r="BM183" s="335">
        <f>BL184/BK184</f>
        <v>0</v>
      </c>
      <c r="BN183" s="630">
        <f>BN184/BN19</f>
        <v>0.14682270814084794</v>
      </c>
      <c r="BO183" s="631">
        <f>BO184/BO19</f>
        <v>0.15119393939393938</v>
      </c>
      <c r="BP183" s="632" t="e">
        <f>BP184/BP19</f>
        <v>#DIV/0!</v>
      </c>
      <c r="BQ183" s="342">
        <f>BP184/BO184</f>
        <v>0</v>
      </c>
      <c r="BR183" s="633">
        <f>BR184/BR19</f>
        <v>0.14682270814084791</v>
      </c>
      <c r="BS183" s="581">
        <f>BS184/BS19</f>
        <v>0.14677696693272518</v>
      </c>
      <c r="BT183" s="580" t="e">
        <f>BT184/BT19</f>
        <v>#DIV/0!</v>
      </c>
      <c r="BU183" s="580">
        <f>BT184/BR184</f>
        <v>0</v>
      </c>
      <c r="BV183" s="177">
        <f>BT184/BS184</f>
        <v>0</v>
      </c>
      <c r="BW183" s="630">
        <f>BW184/BW19</f>
        <v>0.14675550999487438</v>
      </c>
      <c r="BX183" s="631" t="e">
        <f>BX184/BX19</f>
        <v>#DIV/0!</v>
      </c>
      <c r="BY183" s="632" t="e">
        <f>BY184/BY19</f>
        <v>#DIV/0!</v>
      </c>
      <c r="BZ183" s="342" t="e">
        <f>BY184/BX184</f>
        <v>#DIV/0!</v>
      </c>
      <c r="CA183" s="630">
        <f>CA184/CA19</f>
        <v>0.14675550999487438</v>
      </c>
      <c r="CB183" s="631" t="e">
        <f>CB184/CB19</f>
        <v>#DIV/0!</v>
      </c>
      <c r="CC183" s="632" t="e">
        <f>CC184/CC19</f>
        <v>#DIV/0!</v>
      </c>
      <c r="CD183" s="342" t="e">
        <f>CC184/CB184</f>
        <v>#DIV/0!</v>
      </c>
      <c r="CE183" s="630">
        <f>CE184/CE19</f>
        <v>0.14675550999487438</v>
      </c>
      <c r="CF183" s="631" t="e">
        <f>CF184/CF19</f>
        <v>#DIV/0!</v>
      </c>
      <c r="CG183" s="632" t="e">
        <f>CG184/CG19</f>
        <v>#DIV/0!</v>
      </c>
      <c r="CH183" s="342" t="e">
        <f>CG184/CF184</f>
        <v>#DIV/0!</v>
      </c>
      <c r="CI183" s="633">
        <f>CI184/CI19</f>
        <v>0.14675550999487438</v>
      </c>
      <c r="CJ183" s="581" t="e">
        <f>CJ184/CJ19</f>
        <v>#DIV/0!</v>
      </c>
      <c r="CK183" s="580" t="e">
        <f>CK184/CK19</f>
        <v>#DIV/0!</v>
      </c>
      <c r="CL183" s="588">
        <f>CK184/CI184</f>
        <v>0</v>
      </c>
      <c r="CM183" s="178" t="e">
        <f>CK184/CJ184</f>
        <v>#DIV/0!</v>
      </c>
      <c r="CN183" s="633">
        <f>CN184/CN19</f>
        <v>0.14678908494050055</v>
      </c>
      <c r="CO183" s="587">
        <f>CO184/CO19</f>
        <v>0.14677696693272518</v>
      </c>
      <c r="CP183" s="587" t="e">
        <f>CP184/CP19</f>
        <v>#DIV/0!</v>
      </c>
      <c r="CQ183" s="588">
        <f>CP184/CN184</f>
        <v>0</v>
      </c>
      <c r="CR183" s="589">
        <f>CP184/CO184</f>
        <v>0</v>
      </c>
      <c r="CS183" s="96"/>
      <c r="CT183" s="634"/>
      <c r="CX183" s="630">
        <f>CX184/CX19</f>
        <v>0.14682270814084794</v>
      </c>
      <c r="CY183" s="631">
        <f>CY184/CY19</f>
        <v>0.14562599999999998</v>
      </c>
      <c r="CZ183" s="789" t="e">
        <f>CZ184/CZ19</f>
        <v>#DIV/0!</v>
      </c>
      <c r="DA183" s="335">
        <f>CZ184/CY184</f>
        <v>0</v>
      </c>
      <c r="DB183" s="630">
        <f>DB184/DB19</f>
        <v>0.14682270814084794</v>
      </c>
      <c r="DC183" s="631">
        <f>DC184/DC19</f>
        <v>0.14332499999999998</v>
      </c>
      <c r="DD183" s="632" t="e">
        <f>DD184/DD19</f>
        <v>#DIV/0!</v>
      </c>
      <c r="DE183" s="335">
        <f>DD184/DC184</f>
        <v>0</v>
      </c>
      <c r="DF183" s="630">
        <f>DF184/DF19</f>
        <v>0.14682270814084794</v>
      </c>
      <c r="DG183" s="631">
        <f>DG184/DG19</f>
        <v>0.15119393939393938</v>
      </c>
      <c r="DH183" s="632" t="e">
        <f>DH184/DH19</f>
        <v>#DIV/0!</v>
      </c>
      <c r="DI183" s="342">
        <f>DH184/DG184</f>
        <v>0</v>
      </c>
      <c r="DJ183" s="633">
        <f>DJ184/DJ19</f>
        <v>0.14682270814084791</v>
      </c>
      <c r="DK183" s="581">
        <f>DK184/DK19</f>
        <v>0.14677696693272518</v>
      </c>
      <c r="DL183" s="580" t="e">
        <f>DL184/DL19</f>
        <v>#DIV/0!</v>
      </c>
      <c r="DM183" s="580">
        <f>DL184/DJ184</f>
        <v>0</v>
      </c>
      <c r="DN183" s="177">
        <f>DL184/DK184</f>
        <v>0</v>
      </c>
      <c r="DO183" s="630">
        <f>DO184/DO19</f>
        <v>0.14675550999487438</v>
      </c>
      <c r="DP183" s="631" t="e">
        <f>DP184/DP19</f>
        <v>#DIV/0!</v>
      </c>
      <c r="DQ183" s="632" t="e">
        <f>DQ184/DQ19</f>
        <v>#DIV/0!</v>
      </c>
      <c r="DR183" s="342" t="e">
        <f>DQ184/DP184</f>
        <v>#DIV/0!</v>
      </c>
      <c r="DS183" s="630">
        <f>DS184/DS19</f>
        <v>0.14675550999487438</v>
      </c>
      <c r="DT183" s="631" t="e">
        <f>DT184/DT19</f>
        <v>#DIV/0!</v>
      </c>
      <c r="DU183" s="632" t="e">
        <f>DU184/DU19</f>
        <v>#DIV/0!</v>
      </c>
      <c r="DV183" s="342" t="e">
        <f>DU184/DT184</f>
        <v>#DIV/0!</v>
      </c>
      <c r="DW183" s="630">
        <f>DW184/DW19</f>
        <v>0.14675550999487438</v>
      </c>
      <c r="DX183" s="631" t="e">
        <f>DX184/DX19</f>
        <v>#DIV/0!</v>
      </c>
      <c r="DY183" s="632" t="e">
        <f>DY184/DY19</f>
        <v>#DIV/0!</v>
      </c>
      <c r="DZ183" s="342" t="e">
        <f>DY184/DX184</f>
        <v>#DIV/0!</v>
      </c>
      <c r="EA183" s="633">
        <f>EA184/EA19</f>
        <v>0.14675550999487438</v>
      </c>
      <c r="EB183" s="581" t="e">
        <f>EB184/EB19</f>
        <v>#DIV/0!</v>
      </c>
      <c r="EC183" s="580" t="e">
        <f>EC184/EC19</f>
        <v>#DIV/0!</v>
      </c>
      <c r="ED183" s="588">
        <f>EC184/EA184</f>
        <v>0</v>
      </c>
      <c r="EE183" s="178" t="e">
        <f>EC184/EB184</f>
        <v>#DIV/0!</v>
      </c>
      <c r="EF183" s="633">
        <f>EF184/EF19</f>
        <v>0.14678908494050055</v>
      </c>
      <c r="EG183" s="587">
        <f>EG184/EG19</f>
        <v>0.14677696693272518</v>
      </c>
      <c r="EH183" s="587" t="e">
        <f>EH184/EH19</f>
        <v>#DIV/0!</v>
      </c>
      <c r="EI183" s="588">
        <f>EH184/EF184</f>
        <v>0</v>
      </c>
      <c r="EJ183" s="589">
        <f>EH184/EG184</f>
        <v>0</v>
      </c>
      <c r="EK183" s="96"/>
      <c r="EL183" s="634"/>
    </row>
    <row r="184" spans="1:145" s="261" customFormat="1" ht="20.100000000000001" customHeight="1">
      <c r="A184" s="184"/>
      <c r="B184" s="104" t="s">
        <v>14</v>
      </c>
      <c r="C184" s="105"/>
      <c r="D184" s="355"/>
      <c r="E184" s="185"/>
      <c r="F184" s="635">
        <f>F180+F182</f>
        <v>9992</v>
      </c>
      <c r="G184" s="386">
        <v>16228.286</v>
      </c>
      <c r="H184" s="769">
        <v>16228.286</v>
      </c>
      <c r="I184" s="359">
        <f>H184-G184</f>
        <v>0</v>
      </c>
      <c r="J184" s="635">
        <f>J180+J182</f>
        <v>9992</v>
      </c>
      <c r="K184" s="386">
        <f>K180+K182</f>
        <v>15137</v>
      </c>
      <c r="L184" s="769">
        <f>L180+L182</f>
        <v>15137</v>
      </c>
      <c r="M184" s="359">
        <f>L184-K184</f>
        <v>0</v>
      </c>
      <c r="N184" s="635">
        <f>N180+N182</f>
        <v>9992</v>
      </c>
      <c r="O184" s="386">
        <f>O180+O182</f>
        <v>26556</v>
      </c>
      <c r="P184" s="769">
        <f>P180+P182</f>
        <v>26556</v>
      </c>
      <c r="Q184" s="359">
        <f>P184-O184</f>
        <v>0</v>
      </c>
      <c r="R184" s="361">
        <f>F184+J184+N184</f>
        <v>29976</v>
      </c>
      <c r="S184" s="362">
        <f>S180+S182</f>
        <v>41400</v>
      </c>
      <c r="T184" s="186">
        <f>H184+K184+O184</f>
        <v>57921.286</v>
      </c>
      <c r="U184" s="114">
        <f>H184+L184+P184</f>
        <v>57921.286</v>
      </c>
      <c r="V184" s="110">
        <f>U184-R184</f>
        <v>27945.286</v>
      </c>
      <c r="W184" s="108">
        <f t="shared" si="952"/>
        <v>16521.286</v>
      </c>
      <c r="X184" s="117">
        <f>U184-T184</f>
        <v>0</v>
      </c>
      <c r="Y184" s="635">
        <f>Y180+Y182</f>
        <v>12111.615669515671</v>
      </c>
      <c r="Z184" s="769">
        <f>Z180+Z182</f>
        <v>17833.448</v>
      </c>
      <c r="AA184" s="769">
        <f>AA180+AA182</f>
        <v>17833.448</v>
      </c>
      <c r="AB184" s="359">
        <f>AA184-Z184</f>
        <v>0</v>
      </c>
      <c r="AC184" s="635">
        <f>AC180+AC182</f>
        <v>12111.615669515671</v>
      </c>
      <c r="AD184" s="386">
        <f>AD180+AD182</f>
        <v>18253</v>
      </c>
      <c r="AE184" s="769">
        <f>AE180+AE182</f>
        <v>18253</v>
      </c>
      <c r="AF184" s="359">
        <f>AE184-AD184</f>
        <v>0</v>
      </c>
      <c r="AG184" s="635">
        <f>AG180+AG182</f>
        <v>12111.615669515671</v>
      </c>
      <c r="AH184" s="386">
        <f>AH180+AH182</f>
        <v>16100</v>
      </c>
      <c r="AI184" s="387">
        <f>AI180+AI182</f>
        <v>15505.518852559999</v>
      </c>
      <c r="AJ184" s="359">
        <f>AI184-AH184</f>
        <v>-594.48114744000122</v>
      </c>
      <c r="AK184" s="111">
        <f>Y184+AC184+AG184</f>
        <v>36334.847008547018</v>
      </c>
      <c r="AL184" s="362">
        <f>AL180+AL182</f>
        <v>41400</v>
      </c>
      <c r="AM184" s="112">
        <f>Z184+AD184+AH184</f>
        <v>52186.448000000004</v>
      </c>
      <c r="AN184" s="113">
        <f>AA184+AE184+AI184</f>
        <v>51591.966852559999</v>
      </c>
      <c r="AO184" s="186">
        <f>AN184-AK184</f>
        <v>15257.119844012981</v>
      </c>
      <c r="AP184" s="108">
        <f>AN184-AL184</f>
        <v>10191.966852559999</v>
      </c>
      <c r="AQ184" s="117">
        <f>AN184-AM184</f>
        <v>-594.48114744000486</v>
      </c>
      <c r="AR184" s="111">
        <f>SUM(R184,AK184)</f>
        <v>66310.847008547018</v>
      </c>
      <c r="AS184" s="113">
        <f>AS180+AS182</f>
        <v>82800</v>
      </c>
      <c r="AT184" s="594">
        <f>T184+AM184</f>
        <v>110107.734</v>
      </c>
      <c r="AU184" s="120">
        <f>SUM(U184,AN184)</f>
        <v>109513.25285255999</v>
      </c>
      <c r="AV184" s="121">
        <f>AU184-AR184</f>
        <v>43202.405844012974</v>
      </c>
      <c r="AW184" s="110">
        <f t="shared" si="954"/>
        <v>26713.252852559992</v>
      </c>
      <c r="AX184" s="595">
        <f>AU184-AT184</f>
        <v>-594.48114744000486</v>
      </c>
      <c r="AY184" s="96">
        <f>AR184/6</f>
        <v>11051.807834757836</v>
      </c>
      <c r="AZ184" s="97">
        <f>AS184/6</f>
        <v>13800</v>
      </c>
      <c r="BA184" s="97">
        <f>AU184/6</f>
        <v>18252.208808759999</v>
      </c>
      <c r="BB184" s="123">
        <f>BA184/AY184</f>
        <v>1.6515134068253492</v>
      </c>
      <c r="BC184" s="98">
        <f>BA184-AY184</f>
        <v>7200.4009740021629</v>
      </c>
      <c r="BD184" s="98">
        <f>BA184-AZ184</f>
        <v>4452.2088087599986</v>
      </c>
      <c r="BE184" s="98">
        <f>AX184/6</f>
        <v>-99.080191240000815</v>
      </c>
      <c r="BF184" s="635">
        <f>BF180+BF182</f>
        <v>18335.897435897434</v>
      </c>
      <c r="BG184" s="386">
        <f>BG180+BG182</f>
        <v>18670</v>
      </c>
      <c r="BH184" s="388">
        <f>BH180+BH182</f>
        <v>0</v>
      </c>
      <c r="BI184" s="472">
        <f>BH184-BG184</f>
        <v>-18670</v>
      </c>
      <c r="BJ184" s="635">
        <f>BJ180+BJ182</f>
        <v>18335.897435897434</v>
      </c>
      <c r="BK184" s="386">
        <f>BK180+BK182</f>
        <v>17150</v>
      </c>
      <c r="BL184" s="388">
        <f>BL180+BL182</f>
        <v>0</v>
      </c>
      <c r="BM184" s="359">
        <f>BL184-BK184</f>
        <v>-17150</v>
      </c>
      <c r="BN184" s="635">
        <f>BN180+BN182</f>
        <v>18335.897435897434</v>
      </c>
      <c r="BO184" s="386">
        <f>BO180+BO182</f>
        <v>19190</v>
      </c>
      <c r="BP184" s="388">
        <f>BP180+BP182</f>
        <v>0</v>
      </c>
      <c r="BQ184" s="472">
        <f>BP184-BO184</f>
        <v>-19190</v>
      </c>
      <c r="BR184" s="111">
        <f>BF184+BJ184+BN184</f>
        <v>55007.692307692298</v>
      </c>
      <c r="BS184" s="186">
        <f>BG184+BK184+BO184</f>
        <v>55010</v>
      </c>
      <c r="BT184" s="114">
        <f>BH184+BL184+BP184</f>
        <v>0</v>
      </c>
      <c r="BU184" s="110">
        <f>BT184-BR184</f>
        <v>-55007.692307692298</v>
      </c>
      <c r="BV184" s="117">
        <f>BT184-BS184</f>
        <v>-55010</v>
      </c>
      <c r="BW184" s="635">
        <f>BW180+BW182</f>
        <v>18353.846153846152</v>
      </c>
      <c r="BX184" s="386">
        <f>BX180+BX182</f>
        <v>0</v>
      </c>
      <c r="BY184" s="388">
        <f>BY180+BY182</f>
        <v>0</v>
      </c>
      <c r="BZ184" s="359">
        <f>BY184-BX184</f>
        <v>0</v>
      </c>
      <c r="CA184" s="635">
        <f>CA180+CA182</f>
        <v>18353.846153846152</v>
      </c>
      <c r="CB184" s="386">
        <f>CB180+CB182</f>
        <v>0</v>
      </c>
      <c r="CC184" s="388">
        <f>CC180+CC182</f>
        <v>0</v>
      </c>
      <c r="CD184" s="359">
        <f>CC184-CB184</f>
        <v>0</v>
      </c>
      <c r="CE184" s="635">
        <f>CE180+CE182</f>
        <v>18353.846153846152</v>
      </c>
      <c r="CF184" s="386">
        <f>CF180+CF182</f>
        <v>0</v>
      </c>
      <c r="CG184" s="388">
        <f>CG180+CG182</f>
        <v>0</v>
      </c>
      <c r="CH184" s="359">
        <f>CG184-CF184</f>
        <v>0</v>
      </c>
      <c r="CI184" s="111">
        <f>BW184+CA184+CE184</f>
        <v>55061.538461538454</v>
      </c>
      <c r="CJ184" s="112">
        <f>BX184+CB184+CF184</f>
        <v>0</v>
      </c>
      <c r="CK184" s="113">
        <f>BY184+CC184+CG184</f>
        <v>0</v>
      </c>
      <c r="CL184" s="186">
        <f>CK184-CI184</f>
        <v>-55061.538461538454</v>
      </c>
      <c r="CM184" s="117">
        <f>CK184-CJ184</f>
        <v>0</v>
      </c>
      <c r="CN184" s="111">
        <f>SUM(BR184,CI184)</f>
        <v>110069.23076923075</v>
      </c>
      <c r="CO184" s="594">
        <f>BS184+CJ184</f>
        <v>55010</v>
      </c>
      <c r="CP184" s="120">
        <f>SUM(BT184,CK184)</f>
        <v>0</v>
      </c>
      <c r="CQ184" s="121">
        <f>CP184-CN184</f>
        <v>-110069.23076923075</v>
      </c>
      <c r="CR184" s="595">
        <f>CP184-CO184</f>
        <v>-55010</v>
      </c>
      <c r="CS184" s="96">
        <f t="shared" si="967"/>
        <v>18344.871794871793</v>
      </c>
      <c r="CT184" s="97">
        <f>CP184/6</f>
        <v>0</v>
      </c>
      <c r="CU184" s="123">
        <f>CT184/CS184</f>
        <v>0</v>
      </c>
      <c r="CV184" s="98">
        <f>CT184-CS184</f>
        <v>-18344.871794871793</v>
      </c>
      <c r="CW184" s="98">
        <f>CR184/6</f>
        <v>-9168.3333333333339</v>
      </c>
      <c r="CX184" s="635">
        <f>CX180+CX182</f>
        <v>18335.897435897434</v>
      </c>
      <c r="CY184" s="386">
        <f>CY180+CY182</f>
        <v>18670</v>
      </c>
      <c r="CZ184" s="769">
        <f>CZ180+CZ182</f>
        <v>0</v>
      </c>
      <c r="DA184" s="472">
        <f>CZ184-CY184</f>
        <v>-18670</v>
      </c>
      <c r="DB184" s="635">
        <f>DB180+DB182</f>
        <v>18335.897435897434</v>
      </c>
      <c r="DC184" s="386">
        <f>DC180+DC182</f>
        <v>17150</v>
      </c>
      <c r="DD184" s="388">
        <f>DD180+DD182</f>
        <v>0</v>
      </c>
      <c r="DE184" s="359">
        <f>DD184-DC184</f>
        <v>-17150</v>
      </c>
      <c r="DF184" s="635">
        <f>DF180+DF182</f>
        <v>18335.897435897434</v>
      </c>
      <c r="DG184" s="386">
        <f>DG180+DG182</f>
        <v>19190</v>
      </c>
      <c r="DH184" s="388">
        <f>DH180+DH182</f>
        <v>0</v>
      </c>
      <c r="DI184" s="472">
        <f>DH184-DG184</f>
        <v>-19190</v>
      </c>
      <c r="DJ184" s="111">
        <f>CX184+DB184+DF184</f>
        <v>55007.692307692298</v>
      </c>
      <c r="DK184" s="186">
        <f>CY184+DC184+DG184</f>
        <v>55010</v>
      </c>
      <c r="DL184" s="114">
        <f>CZ184+DD184+DH184</f>
        <v>0</v>
      </c>
      <c r="DM184" s="110">
        <f>DL184-DJ184</f>
        <v>-55007.692307692298</v>
      </c>
      <c r="DN184" s="117">
        <f>DL184-DK184</f>
        <v>-55010</v>
      </c>
      <c r="DO184" s="635">
        <f>DO180+DO182</f>
        <v>18353.846153846152</v>
      </c>
      <c r="DP184" s="386">
        <f>DP180+DP182</f>
        <v>0</v>
      </c>
      <c r="DQ184" s="388">
        <f>DQ180+DQ182</f>
        <v>0</v>
      </c>
      <c r="DR184" s="359">
        <f>DQ184-DP184</f>
        <v>0</v>
      </c>
      <c r="DS184" s="635">
        <f>DS180+DS182</f>
        <v>18353.846153846152</v>
      </c>
      <c r="DT184" s="386">
        <f>DT180+DT182</f>
        <v>0</v>
      </c>
      <c r="DU184" s="388">
        <f>DU180+DU182</f>
        <v>0</v>
      </c>
      <c r="DV184" s="359">
        <f>DU184-DT184</f>
        <v>0</v>
      </c>
      <c r="DW184" s="635">
        <f>DW180+DW182</f>
        <v>18353.846153846152</v>
      </c>
      <c r="DX184" s="386">
        <f>DX180+DX182</f>
        <v>0</v>
      </c>
      <c r="DY184" s="388">
        <f>DY180+DY182</f>
        <v>0</v>
      </c>
      <c r="DZ184" s="359">
        <f>DY184-DX184</f>
        <v>0</v>
      </c>
      <c r="EA184" s="111">
        <f>DO184+DS184+DW184</f>
        <v>55061.538461538454</v>
      </c>
      <c r="EB184" s="112">
        <f>DP184+DT184+DX184</f>
        <v>0</v>
      </c>
      <c r="EC184" s="113">
        <f>DQ184+DU184+DY184</f>
        <v>0</v>
      </c>
      <c r="ED184" s="186">
        <f>EC184-EA184</f>
        <v>-55061.538461538454</v>
      </c>
      <c r="EE184" s="117">
        <f>EC184-EB184</f>
        <v>0</v>
      </c>
      <c r="EF184" s="111">
        <f>SUM(DJ184,EA184)</f>
        <v>110069.23076923075</v>
      </c>
      <c r="EG184" s="594">
        <f>DK184+EB184</f>
        <v>55010</v>
      </c>
      <c r="EH184" s="120">
        <f>SUM(DL184,EC184)</f>
        <v>0</v>
      </c>
      <c r="EI184" s="121">
        <f>EH184-EF184</f>
        <v>-110069.23076923075</v>
      </c>
      <c r="EJ184" s="595">
        <f>EH184-EG184</f>
        <v>-55010</v>
      </c>
      <c r="EK184" s="96">
        <f t="shared" ref="EK184:EK188" si="969">EF184/6</f>
        <v>18344.871794871793</v>
      </c>
      <c r="EL184" s="97">
        <f>EH184/6</f>
        <v>0</v>
      </c>
      <c r="EM184" s="123">
        <f>EL184/EK184</f>
        <v>0</v>
      </c>
      <c r="EN184" s="98">
        <f>EL184-EK184</f>
        <v>-18344.871794871793</v>
      </c>
      <c r="EO184" s="98">
        <f>EJ184/6</f>
        <v>-9168.3333333333339</v>
      </c>
    </row>
    <row r="185" spans="1:145" s="266" customFormat="1" ht="20.100000000000001" hidden="1" customHeight="1">
      <c r="A185" s="125"/>
      <c r="B185" s="184"/>
      <c r="C185" s="126"/>
      <c r="D185" s="843" t="s">
        <v>35</v>
      </c>
      <c r="E185" s="538"/>
      <c r="F185" s="600" t="e">
        <f>F186/F20</f>
        <v>#DIV/0!</v>
      </c>
      <c r="G185" s="596"/>
      <c r="H185" s="786"/>
      <c r="I185" s="471"/>
      <c r="J185" s="600" t="e">
        <f>J186/J20</f>
        <v>#DIV/0!</v>
      </c>
      <c r="K185" s="596"/>
      <c r="L185" s="786"/>
      <c r="M185" s="471"/>
      <c r="N185" s="600" t="e">
        <f>N186/N20</f>
        <v>#DIV/0!</v>
      </c>
      <c r="O185" s="596"/>
      <c r="P185" s="786"/>
      <c r="Q185" s="471"/>
      <c r="R185" s="638" t="e">
        <f>R186/R20</f>
        <v>#DIV/0!</v>
      </c>
      <c r="S185" s="639"/>
      <c r="T185" s="640" t="e">
        <f>T186/T20</f>
        <v>#DIV/0!</v>
      </c>
      <c r="U185" s="605" t="e">
        <f>U186/U20</f>
        <v>#DIV/0!</v>
      </c>
      <c r="V185" s="641"/>
      <c r="W185" s="621"/>
      <c r="X185" s="254"/>
      <c r="Y185" s="600" t="e">
        <f>Y186/Y20</f>
        <v>#DIV/0!</v>
      </c>
      <c r="Z185" s="786"/>
      <c r="AA185" s="786"/>
      <c r="AB185" s="471"/>
      <c r="AC185" s="600" t="e">
        <f>AC186/AC20</f>
        <v>#DIV/0!</v>
      </c>
      <c r="AD185" s="596"/>
      <c r="AE185" s="786"/>
      <c r="AF185" s="383" t="e">
        <f>AE186/AD186</f>
        <v>#DIV/0!</v>
      </c>
      <c r="AG185" s="600" t="e">
        <f>AG186/AG20</f>
        <v>#DIV/0!</v>
      </c>
      <c r="AH185" s="596"/>
      <c r="AI185" s="866"/>
      <c r="AJ185" s="383" t="e">
        <f>AI186/AH186</f>
        <v>#DIV/0!</v>
      </c>
      <c r="AK185" s="642" t="e">
        <f>AK186/AK20</f>
        <v>#DIV/0!</v>
      </c>
      <c r="AL185" s="639"/>
      <c r="AM185" s="640" t="e">
        <f>AM186/AM20</f>
        <v>#DIV/0!</v>
      </c>
      <c r="AN185" s="340" t="e">
        <f>AN186/AN20</f>
        <v>#DIV/0!</v>
      </c>
      <c r="AO185" s="619"/>
      <c r="AP185" s="621"/>
      <c r="AQ185" s="254" t="e">
        <f>AN186/AM186</f>
        <v>#DIV/0!</v>
      </c>
      <c r="AR185" s="642" t="e">
        <f>AR186/AR20</f>
        <v>#DIV/0!</v>
      </c>
      <c r="AS185" s="643"/>
      <c r="AT185" s="607" t="e">
        <f>AT186/AT20</f>
        <v>#DIV/0!</v>
      </c>
      <c r="AU185" s="608" t="e">
        <f>AU186/AU20</f>
        <v>#DIV/0!</v>
      </c>
      <c r="AV185" s="562"/>
      <c r="AW185" s="641"/>
      <c r="AX185" s="517"/>
      <c r="AY185" s="137"/>
      <c r="AZ185" s="138"/>
      <c r="BA185" s="138"/>
      <c r="BF185" s="600" t="e">
        <f>BF186/BF20</f>
        <v>#DIV/0!</v>
      </c>
      <c r="BG185" s="596"/>
      <c r="BH185" s="598"/>
      <c r="BI185" s="636"/>
      <c r="BJ185" s="600" t="e">
        <f>BJ186/BJ20</f>
        <v>#DIV/0!</v>
      </c>
      <c r="BK185" s="596"/>
      <c r="BL185" s="598"/>
      <c r="BM185" s="471"/>
      <c r="BN185" s="600" t="e">
        <f>BN186/BN20</f>
        <v>#DIV/0!</v>
      </c>
      <c r="BO185" s="596"/>
      <c r="BP185" s="598"/>
      <c r="BQ185" s="637"/>
      <c r="BR185" s="642" t="e">
        <f>BR186/BR20</f>
        <v>#DIV/0!</v>
      </c>
      <c r="BS185" s="640" t="e">
        <f>BS186/BS20</f>
        <v>#DIV/0!</v>
      </c>
      <c r="BT185" s="605" t="e">
        <f>BT186/BT20</f>
        <v>#DIV/0!</v>
      </c>
      <c r="BU185" s="641"/>
      <c r="BV185" s="254"/>
      <c r="BW185" s="600" t="e">
        <f>BW186/BW20</f>
        <v>#DIV/0!</v>
      </c>
      <c r="BX185" s="596"/>
      <c r="BY185" s="598"/>
      <c r="BZ185" s="383" t="e">
        <f>BY186/BX186</f>
        <v>#DIV/0!</v>
      </c>
      <c r="CA185" s="600" t="e">
        <f>CA186/CA20</f>
        <v>#DIV/0!</v>
      </c>
      <c r="CB185" s="596"/>
      <c r="CC185" s="598"/>
      <c r="CD185" s="383" t="e">
        <f>CC186/CB186</f>
        <v>#DIV/0!</v>
      </c>
      <c r="CE185" s="600" t="e">
        <f>CE186/CE20</f>
        <v>#DIV/0!</v>
      </c>
      <c r="CF185" s="596"/>
      <c r="CG185" s="598"/>
      <c r="CH185" s="383" t="e">
        <f>CG186/CF186</f>
        <v>#DIV/0!</v>
      </c>
      <c r="CI185" s="642" t="e">
        <f>CI186/CI20</f>
        <v>#DIV/0!</v>
      </c>
      <c r="CJ185" s="640" t="e">
        <f>CJ186/CJ20</f>
        <v>#DIV/0!</v>
      </c>
      <c r="CK185" s="340" t="e">
        <f>CK186/CK20</f>
        <v>#DIV/0!</v>
      </c>
      <c r="CL185" s="619"/>
      <c r="CM185" s="254" t="e">
        <f>CK186/CJ186</f>
        <v>#DIV/0!</v>
      </c>
      <c r="CN185" s="642" t="e">
        <f>CN186/CN20</f>
        <v>#DIV/0!</v>
      </c>
      <c r="CO185" s="607" t="e">
        <f>CO186/CO20</f>
        <v>#DIV/0!</v>
      </c>
      <c r="CP185" s="608" t="e">
        <f>CP186/CP20</f>
        <v>#DIV/0!</v>
      </c>
      <c r="CQ185" s="562"/>
      <c r="CR185" s="517" t="e">
        <f>CP186/CO186</f>
        <v>#DIV/0!</v>
      </c>
      <c r="CS185" s="137" t="e">
        <f t="shared" si="967"/>
        <v>#DIV/0!</v>
      </c>
      <c r="CT185" s="138"/>
      <c r="CX185" s="600" t="e">
        <f>CX186/CX20</f>
        <v>#DIV/0!</v>
      </c>
      <c r="CY185" s="596"/>
      <c r="CZ185" s="786"/>
      <c r="DA185" s="636"/>
      <c r="DB185" s="600" t="e">
        <f>DB186/DB20</f>
        <v>#DIV/0!</v>
      </c>
      <c r="DC185" s="596"/>
      <c r="DD185" s="598"/>
      <c r="DE185" s="471"/>
      <c r="DF185" s="600" t="e">
        <f>DF186/DF20</f>
        <v>#DIV/0!</v>
      </c>
      <c r="DG185" s="596"/>
      <c r="DH185" s="598"/>
      <c r="DI185" s="637"/>
      <c r="DJ185" s="642" t="e">
        <f>DJ186/DJ20</f>
        <v>#DIV/0!</v>
      </c>
      <c r="DK185" s="640" t="e">
        <f>DK186/DK20</f>
        <v>#DIV/0!</v>
      </c>
      <c r="DL185" s="605" t="e">
        <f>DL186/DL20</f>
        <v>#DIV/0!</v>
      </c>
      <c r="DM185" s="641"/>
      <c r="DN185" s="254"/>
      <c r="DO185" s="600" t="e">
        <f>DO186/DO20</f>
        <v>#DIV/0!</v>
      </c>
      <c r="DP185" s="596"/>
      <c r="DQ185" s="598"/>
      <c r="DR185" s="383" t="e">
        <f>DQ186/DP186</f>
        <v>#DIV/0!</v>
      </c>
      <c r="DS185" s="600" t="e">
        <f>DS186/DS20</f>
        <v>#DIV/0!</v>
      </c>
      <c r="DT185" s="596"/>
      <c r="DU185" s="598"/>
      <c r="DV185" s="383" t="e">
        <f>DU186/DT186</f>
        <v>#DIV/0!</v>
      </c>
      <c r="DW185" s="600" t="e">
        <f>DW186/DW20</f>
        <v>#DIV/0!</v>
      </c>
      <c r="DX185" s="596"/>
      <c r="DY185" s="598"/>
      <c r="DZ185" s="383" t="e">
        <f>DY186/DX186</f>
        <v>#DIV/0!</v>
      </c>
      <c r="EA185" s="642" t="e">
        <f>EA186/EA20</f>
        <v>#DIV/0!</v>
      </c>
      <c r="EB185" s="640" t="e">
        <f>EB186/EB20</f>
        <v>#DIV/0!</v>
      </c>
      <c r="EC185" s="340" t="e">
        <f>EC186/EC20</f>
        <v>#DIV/0!</v>
      </c>
      <c r="ED185" s="619"/>
      <c r="EE185" s="254" t="e">
        <f>EC186/EB186</f>
        <v>#DIV/0!</v>
      </c>
      <c r="EF185" s="642" t="e">
        <f>EF186/EF20</f>
        <v>#DIV/0!</v>
      </c>
      <c r="EG185" s="607" t="e">
        <f>EG186/EG20</f>
        <v>#DIV/0!</v>
      </c>
      <c r="EH185" s="608" t="e">
        <f>EH186/EH20</f>
        <v>#DIV/0!</v>
      </c>
      <c r="EI185" s="562"/>
      <c r="EJ185" s="517" t="e">
        <f>EH186/EG186</f>
        <v>#DIV/0!</v>
      </c>
      <c r="EK185" s="137" t="e">
        <f t="shared" si="969"/>
        <v>#DIV/0!</v>
      </c>
      <c r="EL185" s="138"/>
    </row>
    <row r="186" spans="1:145" s="266" customFormat="1" ht="20.100000000000001" hidden="1" customHeight="1">
      <c r="A186" s="125"/>
      <c r="B186" s="184"/>
      <c r="C186" s="126"/>
      <c r="D186" s="844" t="s">
        <v>71</v>
      </c>
      <c r="E186" s="837"/>
      <c r="F186" s="264"/>
      <c r="G186" s="415">
        <f>G20*G185</f>
        <v>0</v>
      </c>
      <c r="H186" s="772">
        <f>H20*H185</f>
        <v>0</v>
      </c>
      <c r="I186" s="419">
        <f>H186-G186</f>
        <v>0</v>
      </c>
      <c r="J186" s="264"/>
      <c r="K186" s="415">
        <f>K20*K185</f>
        <v>0</v>
      </c>
      <c r="L186" s="772">
        <f>L20*L185</f>
        <v>0</v>
      </c>
      <c r="M186" s="419">
        <f>L186-K186</f>
        <v>0</v>
      </c>
      <c r="N186" s="264"/>
      <c r="O186" s="415">
        <f>O20*O185</f>
        <v>0</v>
      </c>
      <c r="P186" s="772">
        <f>P20*P185</f>
        <v>0</v>
      </c>
      <c r="Q186" s="419">
        <f>P186-O186</f>
        <v>0</v>
      </c>
      <c r="R186" s="420">
        <f>F186+J186+N186</f>
        <v>0</v>
      </c>
      <c r="S186" s="421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 t="shared" si="952"/>
        <v>0</v>
      </c>
      <c r="X186" s="55">
        <f>U186-T186</f>
        <v>0</v>
      </c>
      <c r="Y186" s="264"/>
      <c r="Z186" s="772">
        <f>Z20*Z185</f>
        <v>0</v>
      </c>
      <c r="AA186" s="772">
        <f>AA20*AA185</f>
        <v>0</v>
      </c>
      <c r="AB186" s="419">
        <f>AA186-Z186</f>
        <v>0</v>
      </c>
      <c r="AC186" s="264"/>
      <c r="AD186" s="415">
        <f>AD20*AD185</f>
        <v>0</v>
      </c>
      <c r="AE186" s="772">
        <f>AE20*AE185</f>
        <v>0</v>
      </c>
      <c r="AF186" s="359">
        <f>AE186-AD186</f>
        <v>0</v>
      </c>
      <c r="AG186" s="264"/>
      <c r="AH186" s="415">
        <f>AH20*AH185</f>
        <v>0</v>
      </c>
      <c r="AI186" s="416">
        <f>AI20*AI185</f>
        <v>0</v>
      </c>
      <c r="AJ186" s="359">
        <f>AI186-AH186</f>
        <v>0</v>
      </c>
      <c r="AK186" s="130">
        <f>Y186+AC186+AG186</f>
        <v>0</v>
      </c>
      <c r="AL186" s="421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 t="shared" si="953"/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2">
        <f>T186+AM186</f>
        <v>0</v>
      </c>
      <c r="AU186" s="168">
        <f>SUM(U186,AN186)</f>
        <v>0</v>
      </c>
      <c r="AV186" s="169">
        <f>AU186-AR186</f>
        <v>0</v>
      </c>
      <c r="AW186" s="129">
        <f t="shared" si="954"/>
        <v>0</v>
      </c>
      <c r="AX186" s="363">
        <f>AU186-AT186</f>
        <v>0</v>
      </c>
      <c r="AY186" s="137"/>
      <c r="AZ186" s="138"/>
      <c r="BA186" s="138"/>
      <c r="BF186" s="264"/>
      <c r="BG186" s="415">
        <f>BG20*BG185</f>
        <v>0</v>
      </c>
      <c r="BH186" s="418">
        <f>BH20*BH185</f>
        <v>0</v>
      </c>
      <c r="BI186" s="419">
        <f>BH186-BG186</f>
        <v>0</v>
      </c>
      <c r="BJ186" s="264"/>
      <c r="BK186" s="415">
        <f>BK20*BK185</f>
        <v>0</v>
      </c>
      <c r="BL186" s="418">
        <f>BL20*BL185</f>
        <v>0</v>
      </c>
      <c r="BM186" s="419">
        <f>BL186-BK186</f>
        <v>0</v>
      </c>
      <c r="BN186" s="264"/>
      <c r="BO186" s="415">
        <f>BO20*BO185</f>
        <v>0</v>
      </c>
      <c r="BP186" s="418">
        <f>BP20*BP185</f>
        <v>0</v>
      </c>
      <c r="BQ186" s="359">
        <f>BP186-BO186</f>
        <v>0</v>
      </c>
      <c r="BR186" s="130">
        <f>BF186+BJ186+BN186</f>
        <v>0</v>
      </c>
      <c r="BS186" s="134">
        <f>BG186+BK186+BO186</f>
        <v>0</v>
      </c>
      <c r="BT186" s="133">
        <f>BH186+BL186+BP186</f>
        <v>0</v>
      </c>
      <c r="BU186" s="129">
        <f>BT186-BR186</f>
        <v>0</v>
      </c>
      <c r="BV186" s="55">
        <f>BT186-BS186</f>
        <v>0</v>
      </c>
      <c r="BW186" s="264"/>
      <c r="BX186" s="415">
        <f>BX20*BX185</f>
        <v>0</v>
      </c>
      <c r="BY186" s="418">
        <f>BY20*BY185</f>
        <v>0</v>
      </c>
      <c r="BZ186" s="359">
        <f>BY186-BX186</f>
        <v>0</v>
      </c>
      <c r="CA186" s="264"/>
      <c r="CB186" s="415">
        <f>CB20*CB185</f>
        <v>0</v>
      </c>
      <c r="CC186" s="418">
        <f>CC20*CC185</f>
        <v>0</v>
      </c>
      <c r="CD186" s="359">
        <f>CC186-CB186</f>
        <v>0</v>
      </c>
      <c r="CE186" s="264"/>
      <c r="CF186" s="415">
        <f>CF20*CF185</f>
        <v>0</v>
      </c>
      <c r="CG186" s="418">
        <f>CG20*CG185</f>
        <v>0</v>
      </c>
      <c r="CH186" s="359">
        <f>CG186-CF186</f>
        <v>0</v>
      </c>
      <c r="CI186" s="130">
        <f>BW186+CA186+CE186</f>
        <v>0</v>
      </c>
      <c r="CJ186" s="131">
        <f>BX186+CB186+CF186</f>
        <v>0</v>
      </c>
      <c r="CK186" s="113">
        <f>BY186+CC186+CG186</f>
        <v>0</v>
      </c>
      <c r="CL186" s="134">
        <f>CK186-CI186</f>
        <v>0</v>
      </c>
      <c r="CM186" s="55">
        <f>CK186-CJ186</f>
        <v>0</v>
      </c>
      <c r="CN186" s="130">
        <f>SUM(BR186,CI186)</f>
        <v>0</v>
      </c>
      <c r="CO186" s="512">
        <f>BS186+CJ186</f>
        <v>0</v>
      </c>
      <c r="CP186" s="168">
        <f>SUM(BT186,CK186)</f>
        <v>0</v>
      </c>
      <c r="CQ186" s="169">
        <f>CP186-CN186</f>
        <v>0</v>
      </c>
      <c r="CR186" s="363">
        <f>CP186-CO186</f>
        <v>0</v>
      </c>
      <c r="CS186" s="137">
        <f t="shared" si="967"/>
        <v>0</v>
      </c>
      <c r="CT186" s="138"/>
      <c r="CX186" s="264"/>
      <c r="CY186" s="415">
        <f>CY20*CY185</f>
        <v>0</v>
      </c>
      <c r="CZ186" s="772">
        <f>CZ20*CZ185</f>
        <v>0</v>
      </c>
      <c r="DA186" s="419">
        <f>CZ186-CY186</f>
        <v>0</v>
      </c>
      <c r="DB186" s="264"/>
      <c r="DC186" s="415">
        <f>DC20*DC185</f>
        <v>0</v>
      </c>
      <c r="DD186" s="418">
        <f>DD20*DD185</f>
        <v>0</v>
      </c>
      <c r="DE186" s="419">
        <f>DD186-DC186</f>
        <v>0</v>
      </c>
      <c r="DF186" s="264"/>
      <c r="DG186" s="415">
        <f>DG20*DG185</f>
        <v>0</v>
      </c>
      <c r="DH186" s="418">
        <f>DH20*DH185</f>
        <v>0</v>
      </c>
      <c r="DI186" s="359">
        <f>DH186-DG186</f>
        <v>0</v>
      </c>
      <c r="DJ186" s="130">
        <f>CX186+DB186+DF186</f>
        <v>0</v>
      </c>
      <c r="DK186" s="134">
        <f>CY186+DC186+DG186</f>
        <v>0</v>
      </c>
      <c r="DL186" s="133">
        <f>CZ186+DD186+DH186</f>
        <v>0</v>
      </c>
      <c r="DM186" s="129">
        <f>DL186-DJ186</f>
        <v>0</v>
      </c>
      <c r="DN186" s="55">
        <f>DL186-DK186</f>
        <v>0</v>
      </c>
      <c r="DO186" s="264"/>
      <c r="DP186" s="415">
        <f>DP20*DP185</f>
        <v>0</v>
      </c>
      <c r="DQ186" s="418">
        <f>DQ20*DQ185</f>
        <v>0</v>
      </c>
      <c r="DR186" s="359">
        <f>DQ186-DP186</f>
        <v>0</v>
      </c>
      <c r="DS186" s="264"/>
      <c r="DT186" s="415">
        <f>DT20*DT185</f>
        <v>0</v>
      </c>
      <c r="DU186" s="418">
        <f>DU20*DU185</f>
        <v>0</v>
      </c>
      <c r="DV186" s="359">
        <f>DU186-DT186</f>
        <v>0</v>
      </c>
      <c r="DW186" s="264"/>
      <c r="DX186" s="415">
        <f>DX20*DX185</f>
        <v>0</v>
      </c>
      <c r="DY186" s="418">
        <f>DY20*DY185</f>
        <v>0</v>
      </c>
      <c r="DZ186" s="359">
        <f>DY186-DX186</f>
        <v>0</v>
      </c>
      <c r="EA186" s="130">
        <f>DO186+DS186+DW186</f>
        <v>0</v>
      </c>
      <c r="EB186" s="131">
        <f>DP186+DT186+DX186</f>
        <v>0</v>
      </c>
      <c r="EC186" s="113">
        <f>DQ186+DU186+DY186</f>
        <v>0</v>
      </c>
      <c r="ED186" s="134">
        <f>EC186-EA186</f>
        <v>0</v>
      </c>
      <c r="EE186" s="55">
        <f>EC186-EB186</f>
        <v>0</v>
      </c>
      <c r="EF186" s="130">
        <f>SUM(DJ186,EA186)</f>
        <v>0</v>
      </c>
      <c r="EG186" s="512">
        <f>DK186+EB186</f>
        <v>0</v>
      </c>
      <c r="EH186" s="168">
        <f>SUM(DL186,EC186)</f>
        <v>0</v>
      </c>
      <c r="EI186" s="169">
        <f>EH186-EF186</f>
        <v>0</v>
      </c>
      <c r="EJ186" s="363">
        <f>EH186-EG186</f>
        <v>0</v>
      </c>
      <c r="EK186" s="137">
        <f t="shared" si="969"/>
        <v>0</v>
      </c>
      <c r="EL186" s="138"/>
    </row>
    <row r="187" spans="1:145" s="266" customFormat="1" ht="20.100000000000001" hidden="1" customHeight="1">
      <c r="A187" s="125"/>
      <c r="B187" s="184"/>
      <c r="C187" s="126"/>
      <c r="D187" s="66" t="s">
        <v>35</v>
      </c>
      <c r="E187" s="538"/>
      <c r="F187" s="600" t="e">
        <f>F188/F21</f>
        <v>#DIV/0!</v>
      </c>
      <c r="G187" s="596"/>
      <c r="H187" s="786"/>
      <c r="I187" s="471"/>
      <c r="J187" s="600" t="e">
        <f>J188/J21</f>
        <v>#DIV/0!</v>
      </c>
      <c r="K187" s="596"/>
      <c r="L187" s="786"/>
      <c r="M187" s="471"/>
      <c r="N187" s="600" t="e">
        <f>N188/N21</f>
        <v>#DIV/0!</v>
      </c>
      <c r="O187" s="596"/>
      <c r="P187" s="786"/>
      <c r="Q187" s="471"/>
      <c r="R187" s="638" t="e">
        <f>R188/R21</f>
        <v>#DIV/0!</v>
      </c>
      <c r="S187" s="639"/>
      <c r="T187" s="640" t="e">
        <f>T188/T21</f>
        <v>#DIV/0!</v>
      </c>
      <c r="U187" s="605" t="e">
        <f>U188/U21</f>
        <v>#DIV/0!</v>
      </c>
      <c r="V187" s="641"/>
      <c r="W187" s="621"/>
      <c r="X187" s="254"/>
      <c r="Y187" s="600" t="e">
        <f>Y188/Y21</f>
        <v>#DIV/0!</v>
      </c>
      <c r="Z187" s="786"/>
      <c r="AA187" s="786"/>
      <c r="AB187" s="471"/>
      <c r="AC187" s="600" t="e">
        <f>AC188/AC21</f>
        <v>#DIV/0!</v>
      </c>
      <c r="AD187" s="596"/>
      <c r="AE187" s="786"/>
      <c r="AF187" s="383" t="e">
        <f>AE188/AD188</f>
        <v>#DIV/0!</v>
      </c>
      <c r="AG187" s="600" t="e">
        <f>AG188/AG21</f>
        <v>#DIV/0!</v>
      </c>
      <c r="AH187" s="596"/>
      <c r="AI187" s="866"/>
      <c r="AJ187" s="383" t="e">
        <f>AI188/AH188</f>
        <v>#DIV/0!</v>
      </c>
      <c r="AK187" s="642" t="e">
        <f>AK188/AK21</f>
        <v>#DIV/0!</v>
      </c>
      <c r="AL187" s="639"/>
      <c r="AM187" s="640" t="e">
        <f>AM188/AM21</f>
        <v>#DIV/0!</v>
      </c>
      <c r="AN187" s="340" t="e">
        <f>AN188/AN21</f>
        <v>#DIV/0!</v>
      </c>
      <c r="AO187" s="619"/>
      <c r="AP187" s="621"/>
      <c r="AQ187" s="254" t="e">
        <f>AN188/AM188</f>
        <v>#DIV/0!</v>
      </c>
      <c r="AR187" s="642" t="e">
        <f>AR188/AR21</f>
        <v>#DIV/0!</v>
      </c>
      <c r="AS187" s="643"/>
      <c r="AT187" s="607" t="e">
        <f>AT188/AT21</f>
        <v>#DIV/0!</v>
      </c>
      <c r="AU187" s="608" t="e">
        <f>AU188/AU21</f>
        <v>#DIV/0!</v>
      </c>
      <c r="AV187" s="562"/>
      <c r="AW187" s="641"/>
      <c r="AX187" s="517"/>
      <c r="AY187" s="137"/>
      <c r="AZ187" s="138"/>
      <c r="BA187" s="138"/>
      <c r="BF187" s="600" t="e">
        <f>BF188/BF21</f>
        <v>#DIV/0!</v>
      </c>
      <c r="BG187" s="596"/>
      <c r="BH187" s="598"/>
      <c r="BI187" s="636"/>
      <c r="BJ187" s="600" t="e">
        <f>BJ188/BJ21</f>
        <v>#DIV/0!</v>
      </c>
      <c r="BK187" s="596"/>
      <c r="BL187" s="598"/>
      <c r="BM187" s="471"/>
      <c r="BN187" s="600" t="e">
        <f>BN188/BN21</f>
        <v>#DIV/0!</v>
      </c>
      <c r="BO187" s="596"/>
      <c r="BP187" s="598"/>
      <c r="BQ187" s="637"/>
      <c r="BR187" s="642" t="e">
        <f>BR188/BR21</f>
        <v>#DIV/0!</v>
      </c>
      <c r="BS187" s="640" t="e">
        <f>BS188/BS21</f>
        <v>#DIV/0!</v>
      </c>
      <c r="BT187" s="605" t="e">
        <f>BT188/BT21</f>
        <v>#DIV/0!</v>
      </c>
      <c r="BU187" s="641"/>
      <c r="BV187" s="254"/>
      <c r="BW187" s="600" t="e">
        <f>BW188/BW21</f>
        <v>#DIV/0!</v>
      </c>
      <c r="BX187" s="596"/>
      <c r="BY187" s="598"/>
      <c r="BZ187" s="383" t="e">
        <f>BY188/BX188</f>
        <v>#DIV/0!</v>
      </c>
      <c r="CA187" s="600" t="e">
        <f>CA188/CA21</f>
        <v>#DIV/0!</v>
      </c>
      <c r="CB187" s="596"/>
      <c r="CC187" s="598"/>
      <c r="CD187" s="383" t="e">
        <f>CC188/CB188</f>
        <v>#DIV/0!</v>
      </c>
      <c r="CE187" s="600" t="e">
        <f>CE188/CE21</f>
        <v>#DIV/0!</v>
      </c>
      <c r="CF187" s="596"/>
      <c r="CG187" s="598"/>
      <c r="CH187" s="383" t="e">
        <f>CG188/CF188</f>
        <v>#DIV/0!</v>
      </c>
      <c r="CI187" s="642" t="e">
        <f>CI188/CI21</f>
        <v>#DIV/0!</v>
      </c>
      <c r="CJ187" s="640" t="e">
        <f>CJ188/CJ21</f>
        <v>#DIV/0!</v>
      </c>
      <c r="CK187" s="340" t="e">
        <f>CK188/CK21</f>
        <v>#DIV/0!</v>
      </c>
      <c r="CL187" s="619"/>
      <c r="CM187" s="254" t="e">
        <f>CK188/CJ188</f>
        <v>#DIV/0!</v>
      </c>
      <c r="CN187" s="642" t="e">
        <f>CN188/CN21</f>
        <v>#DIV/0!</v>
      </c>
      <c r="CO187" s="607" t="e">
        <f>CO188/CO21</f>
        <v>#DIV/0!</v>
      </c>
      <c r="CP187" s="608" t="e">
        <f>CP188/CP21</f>
        <v>#DIV/0!</v>
      </c>
      <c r="CQ187" s="562"/>
      <c r="CR187" s="517" t="e">
        <f>CP188/CO188</f>
        <v>#DIV/0!</v>
      </c>
      <c r="CS187" s="137" t="e">
        <f t="shared" si="967"/>
        <v>#DIV/0!</v>
      </c>
      <c r="CT187" s="138"/>
      <c r="CX187" s="600" t="e">
        <f>CX188/CX21</f>
        <v>#DIV/0!</v>
      </c>
      <c r="CY187" s="596"/>
      <c r="CZ187" s="786"/>
      <c r="DA187" s="636"/>
      <c r="DB187" s="600" t="e">
        <f>DB188/DB21</f>
        <v>#DIV/0!</v>
      </c>
      <c r="DC187" s="596"/>
      <c r="DD187" s="598"/>
      <c r="DE187" s="471"/>
      <c r="DF187" s="600" t="e">
        <f>DF188/DF21</f>
        <v>#DIV/0!</v>
      </c>
      <c r="DG187" s="596"/>
      <c r="DH187" s="598"/>
      <c r="DI187" s="637"/>
      <c r="DJ187" s="642" t="e">
        <f>DJ188/DJ21</f>
        <v>#DIV/0!</v>
      </c>
      <c r="DK187" s="640">
        <f>DK188/DK21</f>
        <v>0</v>
      </c>
      <c r="DL187" s="605" t="e">
        <f>DL188/DL21</f>
        <v>#DIV/0!</v>
      </c>
      <c r="DM187" s="641"/>
      <c r="DN187" s="254"/>
      <c r="DO187" s="600" t="e">
        <f>DO188/DO21</f>
        <v>#DIV/0!</v>
      </c>
      <c r="DP187" s="596"/>
      <c r="DQ187" s="598"/>
      <c r="DR187" s="383" t="e">
        <f>DQ188/DP188</f>
        <v>#DIV/0!</v>
      </c>
      <c r="DS187" s="600" t="e">
        <f>DS188/DS21</f>
        <v>#DIV/0!</v>
      </c>
      <c r="DT187" s="596"/>
      <c r="DU187" s="598"/>
      <c r="DV187" s="383" t="e">
        <f>DU188/DT188</f>
        <v>#DIV/0!</v>
      </c>
      <c r="DW187" s="600" t="e">
        <f>DW188/DW21</f>
        <v>#DIV/0!</v>
      </c>
      <c r="DX187" s="596"/>
      <c r="DY187" s="598"/>
      <c r="DZ187" s="383" t="e">
        <f>DY188/DX188</f>
        <v>#DIV/0!</v>
      </c>
      <c r="EA187" s="642" t="e">
        <f>EA188/EA21</f>
        <v>#DIV/0!</v>
      </c>
      <c r="EB187" s="640" t="e">
        <f>EB188/EB21</f>
        <v>#DIV/0!</v>
      </c>
      <c r="EC187" s="340" t="e">
        <f>EC188/EC21</f>
        <v>#DIV/0!</v>
      </c>
      <c r="ED187" s="619"/>
      <c r="EE187" s="254" t="e">
        <f>EC188/EB188</f>
        <v>#DIV/0!</v>
      </c>
      <c r="EF187" s="642" t="e">
        <f>EF188/EF21</f>
        <v>#DIV/0!</v>
      </c>
      <c r="EG187" s="607">
        <f>EG188/EG21</f>
        <v>0</v>
      </c>
      <c r="EH187" s="608" t="e">
        <f>EH188/EH21</f>
        <v>#DIV/0!</v>
      </c>
      <c r="EI187" s="562"/>
      <c r="EJ187" s="517" t="e">
        <f>EH188/EG188</f>
        <v>#DIV/0!</v>
      </c>
      <c r="EK187" s="137" t="e">
        <f t="shared" si="969"/>
        <v>#DIV/0!</v>
      </c>
      <c r="EL187" s="138"/>
    </row>
    <row r="188" spans="1:145" s="266" customFormat="1" ht="20.100000000000001" hidden="1" customHeight="1">
      <c r="A188" s="125"/>
      <c r="B188" s="184"/>
      <c r="C188" s="126"/>
      <c r="D188" s="844" t="s">
        <v>73</v>
      </c>
      <c r="E188" s="837"/>
      <c r="F188" s="375"/>
      <c r="G188" s="462">
        <f>G21*G187</f>
        <v>0</v>
      </c>
      <c r="H188" s="774">
        <f>H21*H187</f>
        <v>0</v>
      </c>
      <c r="I188" s="458">
        <f>H188-G188</f>
        <v>0</v>
      </c>
      <c r="J188" s="375"/>
      <c r="K188" s="462">
        <f>K21*K187</f>
        <v>0</v>
      </c>
      <c r="L188" s="774">
        <f>L21*L187</f>
        <v>0</v>
      </c>
      <c r="M188" s="458">
        <f>L188-K188</f>
        <v>0</v>
      </c>
      <c r="N188" s="375"/>
      <c r="O188" s="462">
        <f>O21*O187</f>
        <v>0</v>
      </c>
      <c r="P188" s="774">
        <f>P21*P187</f>
        <v>0</v>
      </c>
      <c r="Q188" s="458">
        <f>P188-O188</f>
        <v>0</v>
      </c>
      <c r="R188" s="380">
        <f>F188+J188+N188</f>
        <v>0</v>
      </c>
      <c r="S188" s="381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 t="shared" si="952"/>
        <v>0</v>
      </c>
      <c r="X188" s="241">
        <f>U188-T188</f>
        <v>0</v>
      </c>
      <c r="Y188" s="375"/>
      <c r="Z188" s="774">
        <f>Z21*Z187</f>
        <v>0</v>
      </c>
      <c r="AA188" s="774">
        <f>AA21*AA187</f>
        <v>0</v>
      </c>
      <c r="AB188" s="458">
        <f>AA188-Z188</f>
        <v>0</v>
      </c>
      <c r="AC188" s="375"/>
      <c r="AD188" s="462">
        <f>AD21*AD187</f>
        <v>0</v>
      </c>
      <c r="AE188" s="774">
        <f>AE21*AE187</f>
        <v>0</v>
      </c>
      <c r="AF188" s="644">
        <f>AE188-AD188</f>
        <v>0</v>
      </c>
      <c r="AG188" s="375"/>
      <c r="AH188" s="462">
        <f>AH21*AH187</f>
        <v>0</v>
      </c>
      <c r="AI188" s="463">
        <f>AI21*AI187</f>
        <v>0</v>
      </c>
      <c r="AJ188" s="644">
        <f>AI188-AH188</f>
        <v>0</v>
      </c>
      <c r="AK188" s="287">
        <f>Y188+AC188+AG188</f>
        <v>0</v>
      </c>
      <c r="AL188" s="381">
        <f>AL21*AL187</f>
        <v>0</v>
      </c>
      <c r="AM188" s="382">
        <f>Z188+AD188+AH188</f>
        <v>0</v>
      </c>
      <c r="AN188" s="159">
        <f>AA188+AE188+AI188</f>
        <v>0</v>
      </c>
      <c r="AO188" s="70">
        <f>AN188-AK188</f>
        <v>0</v>
      </c>
      <c r="AP188" s="129">
        <f t="shared" si="953"/>
        <v>0</v>
      </c>
      <c r="AQ188" s="241">
        <f>AN188-AM188</f>
        <v>0</v>
      </c>
      <c r="AR188" s="287">
        <f>SUM(R188,AK188)</f>
        <v>0</v>
      </c>
      <c r="AS188" s="384">
        <f>AS21*AS187</f>
        <v>0</v>
      </c>
      <c r="AT188" s="521">
        <f>T188+AM188</f>
        <v>0</v>
      </c>
      <c r="AU188" s="168">
        <f>SUM(U188,AN188)</f>
        <v>0</v>
      </c>
      <c r="AV188" s="169">
        <f>AU188-AR188</f>
        <v>0</v>
      </c>
      <c r="AW188" s="239">
        <f t="shared" si="954"/>
        <v>0</v>
      </c>
      <c r="AX188" s="611">
        <f>AU188-AT188</f>
        <v>0</v>
      </c>
      <c r="AY188" s="137"/>
      <c r="AZ188" s="138"/>
      <c r="BA188" s="138"/>
      <c r="BF188" s="375"/>
      <c r="BG188" s="462">
        <f>BG21*BG187</f>
        <v>0</v>
      </c>
      <c r="BH188" s="464">
        <f>BH21*BH187</f>
        <v>0</v>
      </c>
      <c r="BI188" s="458">
        <f>BH188-BG188</f>
        <v>0</v>
      </c>
      <c r="BJ188" s="375"/>
      <c r="BK188" s="462">
        <f>BK21*BK187</f>
        <v>0</v>
      </c>
      <c r="BL188" s="464">
        <f>BL21*BL187</f>
        <v>0</v>
      </c>
      <c r="BM188" s="458">
        <f>BL188-BK188</f>
        <v>0</v>
      </c>
      <c r="BN188" s="375"/>
      <c r="BO188" s="462">
        <f>BO21*BO187</f>
        <v>0</v>
      </c>
      <c r="BP188" s="464">
        <f>BP21*BP187</f>
        <v>0</v>
      </c>
      <c r="BQ188" s="644">
        <f>BP188-BO188</f>
        <v>0</v>
      </c>
      <c r="BR188" s="287">
        <f>BF188+BJ188+BN188</f>
        <v>0</v>
      </c>
      <c r="BS188" s="134">
        <f>BG188+BK188+BO188</f>
        <v>0</v>
      </c>
      <c r="BT188" s="273">
        <f>BH188+BL188+BP188</f>
        <v>0</v>
      </c>
      <c r="BU188" s="239">
        <f>BT188-BR188</f>
        <v>0</v>
      </c>
      <c r="BV188" s="241">
        <f>BT188-BS188</f>
        <v>0</v>
      </c>
      <c r="BW188" s="375"/>
      <c r="BX188" s="462">
        <f>BX21*BX187</f>
        <v>0</v>
      </c>
      <c r="BY188" s="464">
        <f>BY21*BY187</f>
        <v>0</v>
      </c>
      <c r="BZ188" s="644">
        <f>BY188-BX188</f>
        <v>0</v>
      </c>
      <c r="CA188" s="375"/>
      <c r="CB188" s="462">
        <f>CB21*CB187</f>
        <v>0</v>
      </c>
      <c r="CC188" s="464">
        <f>CC21*CC187</f>
        <v>0</v>
      </c>
      <c r="CD188" s="644">
        <f>CC188-CB188</f>
        <v>0</v>
      </c>
      <c r="CE188" s="375"/>
      <c r="CF188" s="462">
        <f>CF21*CF187</f>
        <v>0</v>
      </c>
      <c r="CG188" s="464">
        <f>CG21*CG187</f>
        <v>0</v>
      </c>
      <c r="CH188" s="644">
        <f>CG188-CF188</f>
        <v>0</v>
      </c>
      <c r="CI188" s="287">
        <f>BW188+CA188+CE188</f>
        <v>0</v>
      </c>
      <c r="CJ188" s="382">
        <f>BX188+CB188+CF188</f>
        <v>0</v>
      </c>
      <c r="CK188" s="159">
        <f>BY188+CC188+CG188</f>
        <v>0</v>
      </c>
      <c r="CL188" s="70">
        <f>CK188-CI188</f>
        <v>0</v>
      </c>
      <c r="CM188" s="241">
        <f>CK188-CJ188</f>
        <v>0</v>
      </c>
      <c r="CN188" s="287">
        <f>SUM(BR188,CI188)</f>
        <v>0</v>
      </c>
      <c r="CO188" s="521">
        <f>BS188+CJ188</f>
        <v>0</v>
      </c>
      <c r="CP188" s="168">
        <f>SUM(BT188,CK188)</f>
        <v>0</v>
      </c>
      <c r="CQ188" s="422">
        <f>CP188-CN188</f>
        <v>0</v>
      </c>
      <c r="CR188" s="611">
        <f>CP188-CO188</f>
        <v>0</v>
      </c>
      <c r="CS188" s="137">
        <f t="shared" si="967"/>
        <v>0</v>
      </c>
      <c r="CT188" s="138"/>
      <c r="CX188" s="375"/>
      <c r="CY188" s="462">
        <f>CY21*CY187</f>
        <v>0</v>
      </c>
      <c r="CZ188" s="774">
        <f>CZ21*CZ187</f>
        <v>0</v>
      </c>
      <c r="DA188" s="458">
        <f>CZ188-CY188</f>
        <v>0</v>
      </c>
      <c r="DB188" s="375"/>
      <c r="DC188" s="462">
        <f>DC21*DC187</f>
        <v>0</v>
      </c>
      <c r="DD188" s="464">
        <f>DD21*DD187</f>
        <v>0</v>
      </c>
      <c r="DE188" s="458">
        <f>DD188-DC188</f>
        <v>0</v>
      </c>
      <c r="DF188" s="375"/>
      <c r="DG188" s="462">
        <f>DG21*DG187</f>
        <v>0</v>
      </c>
      <c r="DH188" s="464">
        <f>DH21*DH187</f>
        <v>0</v>
      </c>
      <c r="DI188" s="644">
        <f>DH188-DG188</f>
        <v>0</v>
      </c>
      <c r="DJ188" s="287">
        <f>CX188+DB188+DF188</f>
        <v>0</v>
      </c>
      <c r="DK188" s="134">
        <f>CY188+DC188+DG188</f>
        <v>0</v>
      </c>
      <c r="DL188" s="273">
        <f>CZ188+DD188+DH188</f>
        <v>0</v>
      </c>
      <c r="DM188" s="239">
        <f>DL188-DJ188</f>
        <v>0</v>
      </c>
      <c r="DN188" s="241">
        <f>DL188-DK188</f>
        <v>0</v>
      </c>
      <c r="DO188" s="375"/>
      <c r="DP188" s="462">
        <f>DP21*DP187</f>
        <v>0</v>
      </c>
      <c r="DQ188" s="464">
        <f>DQ21*DQ187</f>
        <v>0</v>
      </c>
      <c r="DR188" s="644">
        <f>DQ188-DP188</f>
        <v>0</v>
      </c>
      <c r="DS188" s="375"/>
      <c r="DT188" s="462">
        <f>DT21*DT187</f>
        <v>0</v>
      </c>
      <c r="DU188" s="464">
        <f>DU21*DU187</f>
        <v>0</v>
      </c>
      <c r="DV188" s="644">
        <f>DU188-DT188</f>
        <v>0</v>
      </c>
      <c r="DW188" s="375"/>
      <c r="DX188" s="462">
        <f>DX21*DX187</f>
        <v>0</v>
      </c>
      <c r="DY188" s="464">
        <f>DY21*DY187</f>
        <v>0</v>
      </c>
      <c r="DZ188" s="644">
        <f>DY188-DX188</f>
        <v>0</v>
      </c>
      <c r="EA188" s="287">
        <f>DO188+DS188+DW188</f>
        <v>0</v>
      </c>
      <c r="EB188" s="382">
        <f>DP188+DT188+DX188</f>
        <v>0</v>
      </c>
      <c r="EC188" s="159">
        <f>DQ188+DU188+DY188</f>
        <v>0</v>
      </c>
      <c r="ED188" s="70">
        <f>EC188-EA188</f>
        <v>0</v>
      </c>
      <c r="EE188" s="241">
        <f>EC188-EB188</f>
        <v>0</v>
      </c>
      <c r="EF188" s="287">
        <f>SUM(DJ188,EA188)</f>
        <v>0</v>
      </c>
      <c r="EG188" s="521">
        <f>DK188+EB188</f>
        <v>0</v>
      </c>
      <c r="EH188" s="168">
        <f>SUM(DL188,EC188)</f>
        <v>0</v>
      </c>
      <c r="EI188" s="422">
        <f>EH188-EF188</f>
        <v>0</v>
      </c>
      <c r="EJ188" s="611">
        <f>EH188-EG188</f>
        <v>0</v>
      </c>
      <c r="EK188" s="137">
        <f t="shared" si="969"/>
        <v>0</v>
      </c>
      <c r="EL188" s="138"/>
    </row>
    <row r="189" spans="1:145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2" t="e">
        <f>F190/F23</f>
        <v>#DIV/0!</v>
      </c>
      <c r="G189" s="575">
        <f>G190/G23</f>
        <v>-0.11066879191238416</v>
      </c>
      <c r="H189" s="785">
        <f>H190/H23</f>
        <v>-0.11066879191238416</v>
      </c>
      <c r="I189" s="335">
        <f>H190/G190</f>
        <v>1</v>
      </c>
      <c r="J189" s="492" t="e">
        <f>J190/J23</f>
        <v>#DIV/0!</v>
      </c>
      <c r="K189" s="575" t="e">
        <f>K190/K23</f>
        <v>#DIV/0!</v>
      </c>
      <c r="L189" s="785" t="e">
        <f>L190/L23</f>
        <v>#DIV/0!</v>
      </c>
      <c r="M189" s="335" t="e">
        <f>L190/K190</f>
        <v>#DIV/0!</v>
      </c>
      <c r="N189" s="492" t="e">
        <f>N190/N23</f>
        <v>#DIV/0!</v>
      </c>
      <c r="O189" s="575">
        <f>O190/O23</f>
        <v>1.8831232394366194E-3</v>
      </c>
      <c r="P189" s="785">
        <f>P190/P23</f>
        <v>1.8831232394366194E-3</v>
      </c>
      <c r="Q189" s="335">
        <f>P190/O190</f>
        <v>1</v>
      </c>
      <c r="R189" s="577" t="e">
        <f>R190/R23</f>
        <v>#DIV/0!</v>
      </c>
      <c r="S189" s="578" t="e">
        <f>S190/S23</f>
        <v>#DIV/0!</v>
      </c>
      <c r="T189" s="583">
        <f>T190/T23</f>
        <v>-5.5628337494619012E-2</v>
      </c>
      <c r="U189" s="580">
        <f>U190/U23</f>
        <v>-5.5628337494619012E-2</v>
      </c>
      <c r="V189" s="580" t="e">
        <f>U190/R190</f>
        <v>#DIV/0!</v>
      </c>
      <c r="W189" s="581" t="e">
        <f>U190/S190</f>
        <v>#DIV/0!</v>
      </c>
      <c r="X189" s="177">
        <f>U190/T190</f>
        <v>1</v>
      </c>
      <c r="Y189" s="492" t="e">
        <f>Y190/Y23</f>
        <v>#DIV/0!</v>
      </c>
      <c r="Z189" s="785">
        <v>0.63400000000000001</v>
      </c>
      <c r="AA189" s="785">
        <v>0.63400000000000001</v>
      </c>
      <c r="AB189" s="335">
        <f>AA190/Z190</f>
        <v>1</v>
      </c>
      <c r="AC189" s="492" t="e">
        <f>AC190/AC23</f>
        <v>#DIV/0!</v>
      </c>
      <c r="AD189" s="575" t="e">
        <f>AD190/AD23</f>
        <v>#DIV/0!</v>
      </c>
      <c r="AE189" s="785" t="e">
        <f>AE190/AE23</f>
        <v>#DIV/0!</v>
      </c>
      <c r="AF189" s="342" t="e">
        <f>AE190/AD190</f>
        <v>#DIV/0!</v>
      </c>
      <c r="AG189" s="492" t="e">
        <f>AG190/AG23</f>
        <v>#DIV/0!</v>
      </c>
      <c r="AH189" s="575">
        <f>AH190/AH23</f>
        <v>0.2015871951219512</v>
      </c>
      <c r="AI189" s="865" t="e">
        <f>AI190/AI23</f>
        <v>#DIV/0!</v>
      </c>
      <c r="AJ189" s="342">
        <f>AI190/AH190</f>
        <v>0</v>
      </c>
      <c r="AK189" s="582" t="e">
        <f>AK190/AK23</f>
        <v>#DIV/0!</v>
      </c>
      <c r="AL189" s="578" t="e">
        <f>AL190/AL23</f>
        <v>#DIV/0!</v>
      </c>
      <c r="AM189" s="593">
        <f>AM190/AM23</f>
        <v>0.43178237543519205</v>
      </c>
      <c r="AN189" s="580">
        <f>AN190/AN23</f>
        <v>0.63429288702928877</v>
      </c>
      <c r="AO189" s="584" t="e">
        <f>AN190/AK190</f>
        <v>#DIV/0!</v>
      </c>
      <c r="AP189" s="341" t="e">
        <f>AN190/AL190</f>
        <v>#DIV/0!</v>
      </c>
      <c r="AQ189" s="178">
        <f>AN190/AM190</f>
        <v>0.78149921899567487</v>
      </c>
      <c r="AR189" s="582" t="e">
        <f>AR190/AR23</f>
        <v>#DIV/0!</v>
      </c>
      <c r="AS189" s="585" t="e">
        <f>AS190/AS23</f>
        <v>#DIV/0!</v>
      </c>
      <c r="AT189" s="587">
        <f>AT190/AT23</f>
        <v>-3.452583350287422E-2</v>
      </c>
      <c r="AU189" s="646">
        <f>AU190/AU23</f>
        <v>-3.940902911650046E-2</v>
      </c>
      <c r="AV189" s="584" t="e">
        <f>AU190/AR190</f>
        <v>#DIV/0!</v>
      </c>
      <c r="AW189" s="580" t="e">
        <f>AU190/AS190</f>
        <v>#DIV/0!</v>
      </c>
      <c r="AX189" s="589">
        <f>AU190/AT190</f>
        <v>1.1183076025579117</v>
      </c>
      <c r="AY189" s="96"/>
      <c r="AZ189" s="97"/>
      <c r="BA189" s="634"/>
      <c r="BF189" s="492" t="e">
        <f>BF190/BF23</f>
        <v>#DIV/0!</v>
      </c>
      <c r="BG189" s="575">
        <f>BG190/BG23</f>
        <v>0.2015871951219512</v>
      </c>
      <c r="BH189" s="576" t="e">
        <f>BH190/BH23</f>
        <v>#DIV/0!</v>
      </c>
      <c r="BI189" s="335">
        <f>BH190/BG190</f>
        <v>0</v>
      </c>
      <c r="BJ189" s="492" t="e">
        <f>BJ190/BJ23</f>
        <v>#DIV/0!</v>
      </c>
      <c r="BK189" s="575" t="e">
        <f>BK190/BK23</f>
        <v>#DIV/0!</v>
      </c>
      <c r="BL189" s="576" t="e">
        <f>BL190/BL23</f>
        <v>#DIV/0!</v>
      </c>
      <c r="BM189" s="335" t="e">
        <f>BL190/BK190</f>
        <v>#DIV/0!</v>
      </c>
      <c r="BN189" s="492" t="e">
        <f>BN190/BN23</f>
        <v>#DIV/0!</v>
      </c>
      <c r="BO189" s="575" t="e">
        <f>BO190/BO23</f>
        <v>#DIV/0!</v>
      </c>
      <c r="BP189" s="576" t="e">
        <f>BP190/BP23</f>
        <v>#DIV/0!</v>
      </c>
      <c r="BQ189" s="645" t="e">
        <f>BP190/BO190</f>
        <v>#DIV/0!</v>
      </c>
      <c r="BR189" s="582" t="e">
        <f>BR190/BR23</f>
        <v>#DIV/0!</v>
      </c>
      <c r="BS189" s="593">
        <f>BS190/BS23</f>
        <v>0.2015871951219512</v>
      </c>
      <c r="BT189" s="580" t="e">
        <f>BT190/BT23</f>
        <v>#DIV/0!</v>
      </c>
      <c r="BU189" s="580" t="e">
        <f>BT190/BR190</f>
        <v>#DIV/0!</v>
      </c>
      <c r="BV189" s="177">
        <f>BT190/BS190</f>
        <v>0</v>
      </c>
      <c r="BW189" s="492" t="e">
        <f>BW190/BW23</f>
        <v>#DIV/0!</v>
      </c>
      <c r="BX189" s="575" t="e">
        <f>BX190/BX23</f>
        <v>#DIV/0!</v>
      </c>
      <c r="BY189" s="576" t="e">
        <f>BY190/BY23</f>
        <v>#DIV/0!</v>
      </c>
      <c r="BZ189" s="342" t="e">
        <f>BY190/BX190</f>
        <v>#DIV/0!</v>
      </c>
      <c r="CA189" s="492" t="e">
        <f>CA190/CA23</f>
        <v>#DIV/0!</v>
      </c>
      <c r="CB189" s="575" t="e">
        <f>CB190/CB23</f>
        <v>#DIV/0!</v>
      </c>
      <c r="CC189" s="576" t="e">
        <f>CC190/CC23</f>
        <v>#DIV/0!</v>
      </c>
      <c r="CD189" s="342" t="e">
        <f>CC190/CB190</f>
        <v>#DIV/0!</v>
      </c>
      <c r="CE189" s="492" t="e">
        <f>CE190/CE23</f>
        <v>#DIV/0!</v>
      </c>
      <c r="CF189" s="575" t="e">
        <f>CF190/CF23</f>
        <v>#DIV/0!</v>
      </c>
      <c r="CG189" s="576" t="e">
        <f>CG190/CG23</f>
        <v>#DIV/0!</v>
      </c>
      <c r="CH189" s="342" t="e">
        <f>CG190/CF190</f>
        <v>#DIV/0!</v>
      </c>
      <c r="CI189" s="582" t="e">
        <f>CI190/CI23</f>
        <v>#DIV/0!</v>
      </c>
      <c r="CJ189" s="593" t="e">
        <f>CJ190/CJ23</f>
        <v>#DIV/0!</v>
      </c>
      <c r="CK189" s="580" t="e">
        <f>CK190/CK23</f>
        <v>#DIV/0!</v>
      </c>
      <c r="CL189" s="588" t="e">
        <f>CK190/CI190</f>
        <v>#DIV/0!</v>
      </c>
      <c r="CM189" s="178" t="e">
        <f>CK190/CJ190</f>
        <v>#DIV/0!</v>
      </c>
      <c r="CN189" s="582" t="e">
        <f>CN190/CN23</f>
        <v>#DIV/0!</v>
      </c>
      <c r="CO189" s="587">
        <f>CO190/CO23</f>
        <v>0</v>
      </c>
      <c r="CP189" s="646" t="e">
        <f>CP190/CP23</f>
        <v>#DIV/0!</v>
      </c>
      <c r="CQ189" s="588" t="e">
        <f>CP190/CN190</f>
        <v>#DIV/0!</v>
      </c>
      <c r="CR189" s="589" t="e">
        <f>CP190/CO190</f>
        <v>#DIV/0!</v>
      </c>
      <c r="CS189" s="96"/>
      <c r="CT189" s="634"/>
      <c r="CX189" s="492" t="e">
        <f>CX190/CX23</f>
        <v>#DIV/0!</v>
      </c>
      <c r="CY189" s="575">
        <f>CY190/CY23</f>
        <v>0.2015871951219512</v>
      </c>
      <c r="CZ189" s="785" t="e">
        <f>CZ190/CZ23</f>
        <v>#DIV/0!</v>
      </c>
      <c r="DA189" s="335">
        <f>CZ190/CY190</f>
        <v>0</v>
      </c>
      <c r="DB189" s="492" t="e">
        <f>DB190/DB23</f>
        <v>#DIV/0!</v>
      </c>
      <c r="DC189" s="575" t="e">
        <f>DC190/DC23</f>
        <v>#DIV/0!</v>
      </c>
      <c r="DD189" s="576" t="e">
        <f>DD190/DD23</f>
        <v>#DIV/0!</v>
      </c>
      <c r="DE189" s="335" t="e">
        <f>DD190/DC190</f>
        <v>#DIV/0!</v>
      </c>
      <c r="DF189" s="492" t="e">
        <f>DF190/DF23</f>
        <v>#DIV/0!</v>
      </c>
      <c r="DG189" s="575">
        <f>DG190/DG23</f>
        <v>0</v>
      </c>
      <c r="DH189" s="576" t="e">
        <f>DH190/DH23</f>
        <v>#DIV/0!</v>
      </c>
      <c r="DI189" s="645" t="e">
        <f>DH190/DG190</f>
        <v>#DIV/0!</v>
      </c>
      <c r="DJ189" s="582" t="e">
        <f>DJ190/DJ23</f>
        <v>#DIV/0!</v>
      </c>
      <c r="DK189" s="593">
        <f>DK190/DK23</f>
        <v>1.3978592736339241E-2</v>
      </c>
      <c r="DL189" s="580" t="e">
        <f>DL190/DL23</f>
        <v>#DIV/0!</v>
      </c>
      <c r="DM189" s="580" t="e">
        <f>DL190/DJ190</f>
        <v>#DIV/0!</v>
      </c>
      <c r="DN189" s="177">
        <f>DL190/DK190</f>
        <v>0</v>
      </c>
      <c r="DO189" s="492" t="e">
        <f>DO190/DO23</f>
        <v>#DIV/0!</v>
      </c>
      <c r="DP189" s="575" t="e">
        <f>DP190/DP23</f>
        <v>#DIV/0!</v>
      </c>
      <c r="DQ189" s="576" t="e">
        <f>DQ190/DQ23</f>
        <v>#DIV/0!</v>
      </c>
      <c r="DR189" s="342" t="e">
        <f>DQ190/DP190</f>
        <v>#DIV/0!</v>
      </c>
      <c r="DS189" s="492" t="e">
        <f>DS190/DS23</f>
        <v>#DIV/0!</v>
      </c>
      <c r="DT189" s="575" t="e">
        <f>DT190/DT23</f>
        <v>#DIV/0!</v>
      </c>
      <c r="DU189" s="576" t="e">
        <f>DU190/DU23</f>
        <v>#DIV/0!</v>
      </c>
      <c r="DV189" s="342" t="e">
        <f>DU190/DT190</f>
        <v>#DIV/0!</v>
      </c>
      <c r="DW189" s="492" t="e">
        <f>DW190/DW23</f>
        <v>#DIV/0!</v>
      </c>
      <c r="DX189" s="575" t="e">
        <f>DX190/DX23</f>
        <v>#DIV/0!</v>
      </c>
      <c r="DY189" s="576" t="e">
        <f>DY190/DY23</f>
        <v>#DIV/0!</v>
      </c>
      <c r="DZ189" s="342" t="e">
        <f>DY190/DX190</f>
        <v>#DIV/0!</v>
      </c>
      <c r="EA189" s="582" t="e">
        <f>EA190/EA23</f>
        <v>#DIV/0!</v>
      </c>
      <c r="EB189" s="593" t="e">
        <f>EB190/EB23</f>
        <v>#DIV/0!</v>
      </c>
      <c r="EC189" s="580" t="e">
        <f>EC190/EC23</f>
        <v>#DIV/0!</v>
      </c>
      <c r="ED189" s="588" t="e">
        <f>EC190/EA190</f>
        <v>#DIV/0!</v>
      </c>
      <c r="EE189" s="178" t="e">
        <f>EC190/EB190</f>
        <v>#DIV/0!</v>
      </c>
      <c r="EF189" s="582" t="e">
        <f>EF190/EF23</f>
        <v>#DIV/0!</v>
      </c>
      <c r="EG189" s="587">
        <f>EG190/EG23</f>
        <v>0</v>
      </c>
      <c r="EH189" s="646" t="e">
        <f>EH190/EH23</f>
        <v>#DIV/0!</v>
      </c>
      <c r="EI189" s="588" t="e">
        <f>EH190/EF190</f>
        <v>#DIV/0!</v>
      </c>
      <c r="EJ189" s="589" t="e">
        <f>EH190/EG190</f>
        <v>#DIV/0!</v>
      </c>
      <c r="EK189" s="96"/>
      <c r="EL189" s="634"/>
    </row>
    <row r="190" spans="1:145" s="97" customFormat="1" ht="20.100000000000001" customHeight="1">
      <c r="A190" s="184"/>
      <c r="B190" s="354" t="s">
        <v>8</v>
      </c>
      <c r="C190" s="355"/>
      <c r="D190" s="355"/>
      <c r="E190" s="185"/>
      <c r="F190" s="356">
        <f>F186+F188</f>
        <v>0</v>
      </c>
      <c r="G190" s="449">
        <v>-561.38400000000001</v>
      </c>
      <c r="H190" s="766">
        <v>-561.38400000000001</v>
      </c>
      <c r="I190" s="359">
        <f>H190-G190</f>
        <v>0</v>
      </c>
      <c r="J190" s="356">
        <f>J186+J188</f>
        <v>0</v>
      </c>
      <c r="K190" s="449">
        <f>K186+K188</f>
        <v>0</v>
      </c>
      <c r="L190" s="766">
        <f>L186+L188</f>
        <v>0</v>
      </c>
      <c r="M190" s="359">
        <f>L190-K190</f>
        <v>0</v>
      </c>
      <c r="N190" s="356">
        <f>N186+N188</f>
        <v>0</v>
      </c>
      <c r="O190" s="449">
        <v>9.1419999999999995</v>
      </c>
      <c r="P190" s="766">
        <v>9.1419999999999995</v>
      </c>
      <c r="Q190" s="359">
        <f>P190-O190</f>
        <v>0</v>
      </c>
      <c r="R190" s="361">
        <f>F190+J190+N190</f>
        <v>0</v>
      </c>
      <c r="S190" s="362">
        <f>S186+S188</f>
        <v>0</v>
      </c>
      <c r="T190" s="186">
        <f>H190+K190+O190</f>
        <v>-552.24199999999996</v>
      </c>
      <c r="U190" s="114">
        <f>H190+L190+P190</f>
        <v>-552.24199999999996</v>
      </c>
      <c r="V190" s="110">
        <f>U190-R190</f>
        <v>-552.24199999999996</v>
      </c>
      <c r="W190" s="108">
        <f t="shared" si="952"/>
        <v>-552.24199999999996</v>
      </c>
      <c r="X190" s="117">
        <f>U190-T190</f>
        <v>0</v>
      </c>
      <c r="Y190" s="356">
        <f t="shared" ref="Y190:AG190" si="970">Y186+Y188</f>
        <v>0</v>
      </c>
      <c r="Z190" s="766">
        <v>151.596</v>
      </c>
      <c r="AA190" s="766">
        <v>151.596</v>
      </c>
      <c r="AB190" s="359">
        <f t="shared" si="970"/>
        <v>0</v>
      </c>
      <c r="AC190" s="356">
        <f t="shared" si="970"/>
        <v>0</v>
      </c>
      <c r="AD190" s="449">
        <v>0</v>
      </c>
      <c r="AE190" s="766">
        <v>0</v>
      </c>
      <c r="AF190" s="644">
        <f t="shared" si="970"/>
        <v>0</v>
      </c>
      <c r="AG190" s="356">
        <f t="shared" si="970"/>
        <v>0</v>
      </c>
      <c r="AH190" s="449">
        <v>42.384999999999998</v>
      </c>
      <c r="AI190" s="358"/>
      <c r="AJ190" s="644">
        <f t="shared" ref="AJ190:AR190" si="971">AJ186+AJ188</f>
        <v>0</v>
      </c>
      <c r="AK190" s="107">
        <f t="shared" si="971"/>
        <v>0</v>
      </c>
      <c r="AL190" s="880">
        <f>AL186+AL188</f>
        <v>0</v>
      </c>
      <c r="AM190" s="110">
        <f>Z190+AD190+AH190</f>
        <v>193.98099999999999</v>
      </c>
      <c r="AN190" s="110">
        <f>AA190+AE190+AI190</f>
        <v>151.596</v>
      </c>
      <c r="AO190" s="186">
        <f t="shared" si="971"/>
        <v>0</v>
      </c>
      <c r="AP190" s="108">
        <f t="shared" si="953"/>
        <v>151.596</v>
      </c>
      <c r="AQ190" s="107">
        <f t="shared" si="971"/>
        <v>0</v>
      </c>
      <c r="AR190" s="356">
        <f t="shared" si="971"/>
        <v>0</v>
      </c>
      <c r="AS190" s="113">
        <f>AS186+AS188</f>
        <v>0</v>
      </c>
      <c r="AT190" s="647">
        <f>T190+AM190</f>
        <v>-358.26099999999997</v>
      </c>
      <c r="AU190" s="180">
        <f>SUM(U190,AN190)</f>
        <v>-400.64599999999996</v>
      </c>
      <c r="AV190" s="329">
        <f>AV186+AV188</f>
        <v>0</v>
      </c>
      <c r="AW190" s="110">
        <f t="shared" si="954"/>
        <v>-400.64599999999996</v>
      </c>
      <c r="AX190" s="648">
        <f>AX186+AX188</f>
        <v>0</v>
      </c>
      <c r="AY190" s="96">
        <f>AR190/6</f>
        <v>0</v>
      </c>
      <c r="AZ190" s="97">
        <f>AS190/6</f>
        <v>0</v>
      </c>
      <c r="BA190" s="97">
        <f>AU190/6</f>
        <v>-66.774333333333331</v>
      </c>
      <c r="BB190" s="123" t="e">
        <f>BA190/AY190</f>
        <v>#DIV/0!</v>
      </c>
      <c r="BC190" s="98">
        <f>BA190-AY190</f>
        <v>-66.774333333333331</v>
      </c>
      <c r="BD190" s="98">
        <f>BA190-AZ190</f>
        <v>-66.774333333333331</v>
      </c>
      <c r="BE190" s="98">
        <f>AX190/6</f>
        <v>0</v>
      </c>
      <c r="BF190" s="356">
        <f>BF186+BF188</f>
        <v>0</v>
      </c>
      <c r="BG190" s="449">
        <v>42.384999999999998</v>
      </c>
      <c r="BH190" s="360"/>
      <c r="BI190" s="359">
        <f>BH190-BG190</f>
        <v>-42.384999999999998</v>
      </c>
      <c r="BJ190" s="356">
        <f>BJ186+BJ188</f>
        <v>0</v>
      </c>
      <c r="BK190" s="449">
        <f>BK186+BK188</f>
        <v>0</v>
      </c>
      <c r="BL190" s="360"/>
      <c r="BM190" s="359">
        <f>BL190-BK190</f>
        <v>0</v>
      </c>
      <c r="BN190" s="356">
        <f>BN186+BN188</f>
        <v>0</v>
      </c>
      <c r="BO190" s="449">
        <f>BO186+BO188</f>
        <v>0</v>
      </c>
      <c r="BP190" s="360"/>
      <c r="BQ190" s="644">
        <f>BP190-BO190</f>
        <v>0</v>
      </c>
      <c r="BR190" s="111">
        <f>BF190+BJ190+BN190</f>
        <v>0</v>
      </c>
      <c r="BS190" s="186">
        <f>BG190+BK190+BO190</f>
        <v>42.384999999999998</v>
      </c>
      <c r="BT190" s="114">
        <f>BH190+BL190+BP190</f>
        <v>0</v>
      </c>
      <c r="BU190" s="110">
        <f>BT190-BR190</f>
        <v>0</v>
      </c>
      <c r="BV190" s="117">
        <f>BT190-BS190</f>
        <v>-42.384999999999998</v>
      </c>
      <c r="BW190" s="356">
        <f t="shared" ref="BW190:CN190" si="972">BW186+BW188</f>
        <v>0</v>
      </c>
      <c r="BX190" s="449">
        <f t="shared" si="972"/>
        <v>0</v>
      </c>
      <c r="BY190" s="360">
        <f t="shared" si="972"/>
        <v>0</v>
      </c>
      <c r="BZ190" s="644">
        <f t="shared" si="972"/>
        <v>0</v>
      </c>
      <c r="CA190" s="356">
        <f t="shared" si="972"/>
        <v>0</v>
      </c>
      <c r="CB190" s="449">
        <f t="shared" si="972"/>
        <v>0</v>
      </c>
      <c r="CC190" s="360">
        <f t="shared" si="972"/>
        <v>0</v>
      </c>
      <c r="CD190" s="644">
        <f t="shared" si="972"/>
        <v>0</v>
      </c>
      <c r="CE190" s="356">
        <f t="shared" si="972"/>
        <v>0</v>
      </c>
      <c r="CF190" s="449">
        <f t="shared" si="972"/>
        <v>0</v>
      </c>
      <c r="CG190" s="360">
        <f t="shared" si="972"/>
        <v>0</v>
      </c>
      <c r="CH190" s="644">
        <f t="shared" si="972"/>
        <v>0</v>
      </c>
      <c r="CI190" s="107">
        <f t="shared" si="972"/>
        <v>0</v>
      </c>
      <c r="CJ190" s="356">
        <f t="shared" si="972"/>
        <v>0</v>
      </c>
      <c r="CK190" s="110">
        <f t="shared" si="972"/>
        <v>0</v>
      </c>
      <c r="CL190" s="544">
        <f t="shared" si="972"/>
        <v>0</v>
      </c>
      <c r="CM190" s="107">
        <f t="shared" si="972"/>
        <v>0</v>
      </c>
      <c r="CN190" s="356">
        <f t="shared" si="972"/>
        <v>0</v>
      </c>
      <c r="CO190" s="647">
        <f>CO186+CO188</f>
        <v>0</v>
      </c>
      <c r="CP190" s="180">
        <f>CP186+CP188</f>
        <v>0</v>
      </c>
      <c r="CQ190" s="329">
        <f>CQ186+CQ188</f>
        <v>0</v>
      </c>
      <c r="CR190" s="648">
        <f>CR186+CR188</f>
        <v>0</v>
      </c>
      <c r="CS190" s="96">
        <f t="shared" si="967"/>
        <v>0</v>
      </c>
      <c r="CT190" s="97">
        <f>CP190/6</f>
        <v>0</v>
      </c>
      <c r="CU190" s="123" t="e">
        <f>CT190/CS190</f>
        <v>#DIV/0!</v>
      </c>
      <c r="CV190" s="98">
        <f>CT190-CS190</f>
        <v>0</v>
      </c>
      <c r="CW190" s="98">
        <f>CR190/6</f>
        <v>0</v>
      </c>
      <c r="CX190" s="356">
        <f>CX186+CX188</f>
        <v>0</v>
      </c>
      <c r="CY190" s="449">
        <v>42.384999999999998</v>
      </c>
      <c r="CZ190" s="766"/>
      <c r="DA190" s="359">
        <f>CZ190-CY190</f>
        <v>-42.384999999999998</v>
      </c>
      <c r="DB190" s="356">
        <f>DB186+DB188</f>
        <v>0</v>
      </c>
      <c r="DC190" s="449">
        <f>DC186+DC188</f>
        <v>0</v>
      </c>
      <c r="DD190" s="360"/>
      <c r="DE190" s="359">
        <f>DD190-DC190</f>
        <v>0</v>
      </c>
      <c r="DF190" s="356">
        <f>DF186+DF188</f>
        <v>0</v>
      </c>
      <c r="DG190" s="449">
        <f>DG186+DG188</f>
        <v>0</v>
      </c>
      <c r="DH190" s="360"/>
      <c r="DI190" s="644">
        <f>DH190-DG190</f>
        <v>0</v>
      </c>
      <c r="DJ190" s="111">
        <f>CX190+DB190+DF190</f>
        <v>0</v>
      </c>
      <c r="DK190" s="186">
        <f>CY190+DC190+DG190</f>
        <v>42.384999999999998</v>
      </c>
      <c r="DL190" s="114">
        <f>CZ190+DD190+DH190</f>
        <v>0</v>
      </c>
      <c r="DM190" s="110">
        <f>DL190-DJ190</f>
        <v>0</v>
      </c>
      <c r="DN190" s="117">
        <f>DL190-DK190</f>
        <v>-42.384999999999998</v>
      </c>
      <c r="DO190" s="356">
        <f t="shared" ref="DO190:EF190" si="973">DO186+DO188</f>
        <v>0</v>
      </c>
      <c r="DP190" s="449">
        <f t="shared" si="973"/>
        <v>0</v>
      </c>
      <c r="DQ190" s="360">
        <f t="shared" si="973"/>
        <v>0</v>
      </c>
      <c r="DR190" s="644">
        <f t="shared" si="973"/>
        <v>0</v>
      </c>
      <c r="DS190" s="356">
        <f t="shared" si="973"/>
        <v>0</v>
      </c>
      <c r="DT190" s="449">
        <f t="shared" si="973"/>
        <v>0</v>
      </c>
      <c r="DU190" s="360">
        <f t="shared" si="973"/>
        <v>0</v>
      </c>
      <c r="DV190" s="644">
        <f t="shared" si="973"/>
        <v>0</v>
      </c>
      <c r="DW190" s="356">
        <f t="shared" si="973"/>
        <v>0</v>
      </c>
      <c r="DX190" s="449">
        <f t="shared" si="973"/>
        <v>0</v>
      </c>
      <c r="DY190" s="360">
        <f t="shared" si="973"/>
        <v>0</v>
      </c>
      <c r="DZ190" s="644">
        <f t="shared" si="973"/>
        <v>0</v>
      </c>
      <c r="EA190" s="107">
        <f t="shared" si="973"/>
        <v>0</v>
      </c>
      <c r="EB190" s="356">
        <f t="shared" si="973"/>
        <v>0</v>
      </c>
      <c r="EC190" s="110">
        <f t="shared" si="973"/>
        <v>0</v>
      </c>
      <c r="ED190" s="544">
        <f t="shared" si="973"/>
        <v>0</v>
      </c>
      <c r="EE190" s="107">
        <f t="shared" si="973"/>
        <v>0</v>
      </c>
      <c r="EF190" s="356">
        <f t="shared" si="973"/>
        <v>0</v>
      </c>
      <c r="EG190" s="647">
        <f>EG186+EG188</f>
        <v>0</v>
      </c>
      <c r="EH190" s="180">
        <f>EH186+EH188</f>
        <v>0</v>
      </c>
      <c r="EI190" s="329">
        <f>EI186+EI188</f>
        <v>0</v>
      </c>
      <c r="EJ190" s="648">
        <f>EJ186+EJ188</f>
        <v>0</v>
      </c>
      <c r="EK190" s="96">
        <f t="shared" ref="EK190" si="974">EF190/6</f>
        <v>0</v>
      </c>
      <c r="EL190" s="97">
        <f>EH190/6</f>
        <v>0</v>
      </c>
      <c r="EM190" s="123" t="e">
        <f>EL190/EK190</f>
        <v>#DIV/0!</v>
      </c>
      <c r="EN190" s="98">
        <f>EL190-EK190</f>
        <v>0</v>
      </c>
      <c r="EO190" s="98">
        <f>EJ190/6</f>
        <v>0</v>
      </c>
    </row>
    <row r="191" spans="1:145" s="261" customFormat="1" ht="20.100000000000001" customHeight="1">
      <c r="A191" s="353"/>
      <c r="B191" s="450" t="str">
        <f>B171</f>
        <v>%=粗利率</v>
      </c>
      <c r="C191" s="126"/>
      <c r="D191" s="126"/>
      <c r="E191" s="153"/>
      <c r="F191" s="492">
        <f>F192/F25</f>
        <v>0.59449541284403673</v>
      </c>
      <c r="G191" s="649">
        <f>G192/G25</f>
        <v>0.51760367129593643</v>
      </c>
      <c r="H191" s="790">
        <f>H192/H25</f>
        <v>0.51760367129593643</v>
      </c>
      <c r="I191" s="335">
        <f>H192/G192</f>
        <v>1</v>
      </c>
      <c r="J191" s="492">
        <f>J192/J25</f>
        <v>0.59449541284403673</v>
      </c>
      <c r="K191" s="649">
        <f>K192/K25</f>
        <v>0.55328315270615014</v>
      </c>
      <c r="L191" s="790">
        <f>L192/L25</f>
        <v>0.55328315270615014</v>
      </c>
      <c r="M191" s="335">
        <f>L192/K192</f>
        <v>1</v>
      </c>
      <c r="N191" s="492">
        <f>N192/N25</f>
        <v>0.58315457413249205</v>
      </c>
      <c r="O191" s="649">
        <f>O192/O25</f>
        <v>0.58085082857051828</v>
      </c>
      <c r="P191" s="790">
        <f>P192/P25</f>
        <v>0.58085082857051828</v>
      </c>
      <c r="Q191" s="335">
        <f>P192/O192</f>
        <v>1</v>
      </c>
      <c r="R191" s="492">
        <f>R192/R25</f>
        <v>0.59042769857433808</v>
      </c>
      <c r="S191" s="614">
        <f>S192/S25</f>
        <v>0.59042769857433808</v>
      </c>
      <c r="T191" s="583">
        <f>T192/T25</f>
        <v>0.54938121059018352</v>
      </c>
      <c r="U191" s="580">
        <f>U192/U25</f>
        <v>0.54938121059018352</v>
      </c>
      <c r="V191" s="580">
        <f>U192/R192</f>
        <v>1.328344394618834</v>
      </c>
      <c r="W191" s="581">
        <f>U192/S192</f>
        <v>1.328344394618834</v>
      </c>
      <c r="X191" s="177">
        <f>U192/T192</f>
        <v>1</v>
      </c>
      <c r="Y191" s="492">
        <f t="shared" ref="Y191:AN191" si="975">Y192/Y25</f>
        <v>0.58818897637795275</v>
      </c>
      <c r="Z191" s="790">
        <f t="shared" si="975"/>
        <v>0.61889265066119636</v>
      </c>
      <c r="AA191" s="790">
        <f t="shared" si="975"/>
        <v>0.61889265066119636</v>
      </c>
      <c r="AB191" s="335" t="e">
        <f t="shared" si="975"/>
        <v>#DIV/0!</v>
      </c>
      <c r="AC191" s="492">
        <f t="shared" si="975"/>
        <v>0.5924954240390482</v>
      </c>
      <c r="AD191" s="649">
        <f t="shared" si="975"/>
        <v>0.51100195983245422</v>
      </c>
      <c r="AE191" s="790">
        <f t="shared" si="975"/>
        <v>0.51100195983245422</v>
      </c>
      <c r="AF191" s="335" t="e">
        <f t="shared" si="975"/>
        <v>#DIV/0!</v>
      </c>
      <c r="AG191" s="492">
        <f t="shared" si="975"/>
        <v>0.58988439306358376</v>
      </c>
      <c r="AH191" s="649">
        <f t="shared" si="975"/>
        <v>0.55038043478260867</v>
      </c>
      <c r="AI191" s="870">
        <f t="shared" si="975"/>
        <v>0.58966514935904024</v>
      </c>
      <c r="AJ191" s="335">
        <f t="shared" si="975"/>
        <v>0.62417440389866852</v>
      </c>
      <c r="AK191" s="633">
        <f t="shared" si="975"/>
        <v>0.59018980812873945</v>
      </c>
      <c r="AL191" s="614">
        <f t="shared" si="975"/>
        <v>0.59018980812873945</v>
      </c>
      <c r="AM191" s="593">
        <f t="shared" si="975"/>
        <v>0.55483693306884341</v>
      </c>
      <c r="AN191" s="580">
        <f t="shared" si="975"/>
        <v>0.57008499588839645</v>
      </c>
      <c r="AO191" s="584">
        <f>AN192/AK192</f>
        <v>1.708348875255624</v>
      </c>
      <c r="AP191" s="341">
        <f>AN192/AL192</f>
        <v>1.708348875255624</v>
      </c>
      <c r="AQ191" s="178">
        <f>AQ192/AQ25</f>
        <v>0.62417440389866852</v>
      </c>
      <c r="AR191" s="633">
        <f>AR192/AR25</f>
        <v>0.59030325922728255</v>
      </c>
      <c r="AS191" s="580">
        <f>AS192/AS25</f>
        <v>0.59030325922728255</v>
      </c>
      <c r="AT191" s="587">
        <f>AT192/AT25</f>
        <v>0.55218856312453135</v>
      </c>
      <c r="AU191" s="587">
        <f>AU192/AU25</f>
        <v>0.56130795825115798</v>
      </c>
      <c r="AV191" s="584">
        <f>AU192/AR192</f>
        <v>1.5270847058823531</v>
      </c>
      <c r="AW191" s="580">
        <f>AU192/AS192</f>
        <v>1.5270847058823531</v>
      </c>
      <c r="AX191" s="589">
        <f>AX192/AX25</f>
        <v>0.62417440389866885</v>
      </c>
      <c r="AY191" s="96"/>
      <c r="AZ191" s="97"/>
      <c r="BA191" s="97"/>
      <c r="BE191" s="261">
        <f>BE192/BE25</f>
        <v>0.62417440389866885</v>
      </c>
      <c r="BF191" s="492">
        <f>BF192/BF25</f>
        <v>0.58499999999999996</v>
      </c>
      <c r="BG191" s="649">
        <f>BG192/BG25</f>
        <v>0.57994818652849733</v>
      </c>
      <c r="BH191" s="650" t="e">
        <f>BH192/BH25</f>
        <v>#DIV/0!</v>
      </c>
      <c r="BI191" s="335">
        <f>BH192/BG192</f>
        <v>0</v>
      </c>
      <c r="BJ191" s="492">
        <f>BJ192/BJ25</f>
        <v>0.59734466588511137</v>
      </c>
      <c r="BK191" s="649">
        <f>BK192/BK25</f>
        <v>0.58019929660023439</v>
      </c>
      <c r="BL191" s="650" t="e">
        <f>BL192/BL25</f>
        <v>#DIV/0!</v>
      </c>
      <c r="BM191" s="335">
        <f>BL192/BK192</f>
        <v>0</v>
      </c>
      <c r="BN191" s="492">
        <f>BN192/BN25</f>
        <v>0.58848025959978367</v>
      </c>
      <c r="BO191" s="649">
        <f>BO192/BO25</f>
        <v>0.58848025959978367</v>
      </c>
      <c r="BP191" s="650" t="e">
        <f>BP192/BP25</f>
        <v>#DIV/0!</v>
      </c>
      <c r="BQ191" s="335">
        <f>BP192/BO192</f>
        <v>0</v>
      </c>
      <c r="BR191" s="633">
        <f>BR192/BR25</f>
        <v>0.59002558947176009</v>
      </c>
      <c r="BS191" s="593">
        <f>BS192/BS25</f>
        <v>0.58270822687787416</v>
      </c>
      <c r="BT191" s="580" t="e">
        <f>BT192/BT25</f>
        <v>#DIV/0!</v>
      </c>
      <c r="BU191" s="580">
        <f>BT192/BR192</f>
        <v>0</v>
      </c>
      <c r="BV191" s="177">
        <f>BT192/BS192</f>
        <v>0</v>
      </c>
      <c r="BW191" s="492">
        <f t="shared" ref="BW191:CK191" si="976">BW192/BW25</f>
        <v>0.57956656346749225</v>
      </c>
      <c r="BX191" s="649" t="e">
        <f t="shared" si="976"/>
        <v>#DIV/0!</v>
      </c>
      <c r="BY191" s="650" t="e">
        <f t="shared" si="976"/>
        <v>#DIV/0!</v>
      </c>
      <c r="BZ191" s="335" t="e">
        <f t="shared" si="976"/>
        <v>#DIV/0!</v>
      </c>
      <c r="CA191" s="492">
        <f t="shared" si="976"/>
        <v>0.56345609065155799</v>
      </c>
      <c r="CB191" s="649" t="e">
        <f t="shared" si="976"/>
        <v>#DIV/0!</v>
      </c>
      <c r="CC191" s="650" t="e">
        <f t="shared" si="976"/>
        <v>#DIV/0!</v>
      </c>
      <c r="CD191" s="335" t="e">
        <f t="shared" si="976"/>
        <v>#DIV/0!</v>
      </c>
      <c r="CE191" s="492">
        <f t="shared" si="976"/>
        <v>0.60331629392971242</v>
      </c>
      <c r="CF191" s="649" t="e">
        <f t="shared" si="976"/>
        <v>#DIV/0!</v>
      </c>
      <c r="CG191" s="650" t="e">
        <f t="shared" si="976"/>
        <v>#DIV/0!</v>
      </c>
      <c r="CH191" s="335" t="e">
        <f t="shared" si="976"/>
        <v>#DIV/0!</v>
      </c>
      <c r="CI191" s="633">
        <f t="shared" si="976"/>
        <v>0.58010852161537085</v>
      </c>
      <c r="CJ191" s="593" t="e">
        <f t="shared" si="976"/>
        <v>#DIV/0!</v>
      </c>
      <c r="CK191" s="580" t="e">
        <f t="shared" si="976"/>
        <v>#DIV/0!</v>
      </c>
      <c r="CL191" s="588">
        <f>CK192/CI192</f>
        <v>0</v>
      </c>
      <c r="CM191" s="178" t="e">
        <f>CM192/CM25</f>
        <v>#DIV/0!</v>
      </c>
      <c r="CN191" s="633">
        <f>CN192/CN25</f>
        <v>0.58499999999999985</v>
      </c>
      <c r="CO191" s="587">
        <f>CO192/CO25</f>
        <v>0.58270822687787416</v>
      </c>
      <c r="CP191" s="587" t="e">
        <f>CP192/CP25</f>
        <v>#DIV/0!</v>
      </c>
      <c r="CQ191" s="588">
        <f>CP192/CN192</f>
        <v>0</v>
      </c>
      <c r="CR191" s="589">
        <f>CR192/CR25</f>
        <v>0.58270822687787416</v>
      </c>
      <c r="CS191" s="96"/>
      <c r="CT191" s="97" t="e">
        <f t="shared" ref="CT191:CZ191" si="977">CT192/CT25</f>
        <v>#DIV/0!</v>
      </c>
      <c r="CU191" s="261" t="e">
        <f t="shared" si="977"/>
        <v>#DIV/0!</v>
      </c>
      <c r="CV191" s="261">
        <f t="shared" si="977"/>
        <v>0.58499999999999996</v>
      </c>
      <c r="CW191" s="261">
        <f t="shared" si="977"/>
        <v>0.58270822687787416</v>
      </c>
      <c r="CX191" s="492">
        <f t="shared" si="977"/>
        <v>0.58499999999999996</v>
      </c>
      <c r="CY191" s="649">
        <f t="shared" si="977"/>
        <v>0.57994818652849733</v>
      </c>
      <c r="CZ191" s="790" t="e">
        <f t="shared" si="977"/>
        <v>#DIV/0!</v>
      </c>
      <c r="DA191" s="335">
        <f>CZ192/CY192</f>
        <v>0</v>
      </c>
      <c r="DB191" s="492">
        <f>DB192/DB25</f>
        <v>0.59734466588511137</v>
      </c>
      <c r="DC191" s="649">
        <f>DC192/DC25</f>
        <v>0.58019929660023439</v>
      </c>
      <c r="DD191" s="650" t="e">
        <f>DD192/DD25</f>
        <v>#DIV/0!</v>
      </c>
      <c r="DE191" s="335">
        <f>DD192/DC192</f>
        <v>0</v>
      </c>
      <c r="DF191" s="492">
        <f>DF192/DF25</f>
        <v>0.58848025959978367</v>
      </c>
      <c r="DG191" s="649">
        <f>DG192/DG25</f>
        <v>0.89509143407122238</v>
      </c>
      <c r="DH191" s="650" t="e">
        <f>DH192/DH25</f>
        <v>#DIV/0!</v>
      </c>
      <c r="DI191" s="335">
        <f>DH192/DG192</f>
        <v>0</v>
      </c>
      <c r="DJ191" s="633">
        <f>DJ192/DJ25</f>
        <v>0.59002558947176009</v>
      </c>
      <c r="DK191" s="593">
        <f>DK192/DK25</f>
        <v>0.65317328639098216</v>
      </c>
      <c r="DL191" s="580" t="e">
        <f>DL192/DL25</f>
        <v>#DIV/0!</v>
      </c>
      <c r="DM191" s="580">
        <f>DL192/DJ192</f>
        <v>0</v>
      </c>
      <c r="DN191" s="177">
        <f>DL192/DK192</f>
        <v>0</v>
      </c>
      <c r="DO191" s="492">
        <f t="shared" ref="DO191:EC191" si="978">DO192/DO25</f>
        <v>0.57956656346749225</v>
      </c>
      <c r="DP191" s="649" t="e">
        <f t="shared" si="978"/>
        <v>#DIV/0!</v>
      </c>
      <c r="DQ191" s="650" t="e">
        <f t="shared" si="978"/>
        <v>#DIV/0!</v>
      </c>
      <c r="DR191" s="335" t="e">
        <f t="shared" si="978"/>
        <v>#DIV/0!</v>
      </c>
      <c r="DS191" s="492">
        <f t="shared" si="978"/>
        <v>0.56345609065155799</v>
      </c>
      <c r="DT191" s="649" t="e">
        <f t="shared" si="978"/>
        <v>#DIV/0!</v>
      </c>
      <c r="DU191" s="650" t="e">
        <f t="shared" si="978"/>
        <v>#DIV/0!</v>
      </c>
      <c r="DV191" s="335" t="e">
        <f t="shared" si="978"/>
        <v>#DIV/0!</v>
      </c>
      <c r="DW191" s="492">
        <f t="shared" si="978"/>
        <v>0.60331629392971242</v>
      </c>
      <c r="DX191" s="649" t="e">
        <f t="shared" si="978"/>
        <v>#DIV/0!</v>
      </c>
      <c r="DY191" s="650" t="e">
        <f t="shared" si="978"/>
        <v>#DIV/0!</v>
      </c>
      <c r="DZ191" s="335" t="e">
        <f t="shared" si="978"/>
        <v>#DIV/0!</v>
      </c>
      <c r="EA191" s="633">
        <f t="shared" si="978"/>
        <v>0.58010852161537085</v>
      </c>
      <c r="EB191" s="593" t="e">
        <f t="shared" si="978"/>
        <v>#DIV/0!</v>
      </c>
      <c r="EC191" s="580" t="e">
        <f t="shared" si="978"/>
        <v>#DIV/0!</v>
      </c>
      <c r="ED191" s="588">
        <f>EC192/EA192</f>
        <v>0</v>
      </c>
      <c r="EE191" s="178" t="e">
        <f>EE192/EE25</f>
        <v>#DIV/0!</v>
      </c>
      <c r="EF191" s="633">
        <f>EF192/EF25</f>
        <v>0.58499999999999985</v>
      </c>
      <c r="EG191" s="587">
        <f>EG192/EG25</f>
        <v>0.65317328639098216</v>
      </c>
      <c r="EH191" s="587" t="e">
        <f>EH192/EH25</f>
        <v>#DIV/0!</v>
      </c>
      <c r="EI191" s="588">
        <f>EH192/EF192</f>
        <v>0</v>
      </c>
      <c r="EJ191" s="589">
        <f>EJ192/EJ25</f>
        <v>0.65317328639098216</v>
      </c>
      <c r="EK191" s="96"/>
      <c r="EL191" s="97" t="e">
        <f>EL192/EL25</f>
        <v>#DIV/0!</v>
      </c>
      <c r="EM191" s="261" t="e">
        <f>EM192/EM25</f>
        <v>#DIV/0!</v>
      </c>
      <c r="EN191" s="261">
        <f>EN192/EN25</f>
        <v>0.58499999999999996</v>
      </c>
      <c r="EO191" s="261">
        <f>EO192/EO25</f>
        <v>0.65317328639098216</v>
      </c>
    </row>
    <row r="192" spans="1:145" s="98" customFormat="1" ht="20.100000000000001" customHeight="1">
      <c r="A192" s="353"/>
      <c r="B192" s="104" t="s">
        <v>93</v>
      </c>
      <c r="C192" s="105"/>
      <c r="D192" s="355"/>
      <c r="E192" s="185"/>
      <c r="F192" s="356">
        <v>720</v>
      </c>
      <c r="G192" s="449">
        <v>945.4</v>
      </c>
      <c r="H192" s="766">
        <v>945.4</v>
      </c>
      <c r="I192" s="359">
        <f>H192-G192</f>
        <v>0</v>
      </c>
      <c r="J192" s="356">
        <v>720</v>
      </c>
      <c r="K192" s="449">
        <v>1087</v>
      </c>
      <c r="L192" s="766">
        <v>1087</v>
      </c>
      <c r="M192" s="359">
        <f>L192-K192</f>
        <v>0</v>
      </c>
      <c r="N192" s="356">
        <v>790</v>
      </c>
      <c r="O192" s="449">
        <v>929.80799999999999</v>
      </c>
      <c r="P192" s="766">
        <v>929.80799999999999</v>
      </c>
      <c r="Q192" s="359">
        <f>P192-O192</f>
        <v>0</v>
      </c>
      <c r="R192" s="361">
        <f>F192+J192+N192</f>
        <v>2230</v>
      </c>
      <c r="S192" s="362">
        <v>2230</v>
      </c>
      <c r="T192" s="186">
        <f>H192+K192+O192</f>
        <v>2962.2080000000001</v>
      </c>
      <c r="U192" s="114">
        <f>H192+L192+P192</f>
        <v>2962.2080000000001</v>
      </c>
      <c r="V192" s="110">
        <f>U192-R192</f>
        <v>732.20800000000008</v>
      </c>
      <c r="W192" s="108">
        <f t="shared" si="952"/>
        <v>732.20800000000008</v>
      </c>
      <c r="X192" s="117">
        <f>U192-T192</f>
        <v>0</v>
      </c>
      <c r="Y192" s="356">
        <v>830</v>
      </c>
      <c r="Z192" s="766">
        <v>1117.4670000000001</v>
      </c>
      <c r="AA192" s="766">
        <v>1117.4670000000001</v>
      </c>
      <c r="AB192" s="359">
        <f>AA192-Z192</f>
        <v>0</v>
      </c>
      <c r="AC192" s="356">
        <v>830</v>
      </c>
      <c r="AD192" s="449">
        <v>1274.7460000000001</v>
      </c>
      <c r="AE192" s="766">
        <v>1274.7460000000001</v>
      </c>
      <c r="AF192" s="359">
        <f>AE192-AD192</f>
        <v>0</v>
      </c>
      <c r="AG192" s="356">
        <v>785</v>
      </c>
      <c r="AH192" s="449">
        <v>779</v>
      </c>
      <c r="AI192" s="358">
        <v>1784.7</v>
      </c>
      <c r="AJ192" s="359">
        <f>AI192-AH192</f>
        <v>1005.7</v>
      </c>
      <c r="AK192" s="111">
        <f>Y192+AC192+AG192</f>
        <v>2445</v>
      </c>
      <c r="AL192" s="362">
        <v>2445</v>
      </c>
      <c r="AM192" s="112">
        <f>Z192+AD192+AH192</f>
        <v>3171.2130000000002</v>
      </c>
      <c r="AN192" s="113">
        <f>AA192+AE192+AI192</f>
        <v>4176.9130000000005</v>
      </c>
      <c r="AO192" s="186">
        <f>AN192-AK192</f>
        <v>1731.9130000000005</v>
      </c>
      <c r="AP192" s="108">
        <f t="shared" si="953"/>
        <v>1731.9130000000005</v>
      </c>
      <c r="AQ192" s="117">
        <f>AN192-AM192</f>
        <v>1005.7000000000003</v>
      </c>
      <c r="AR192" s="111">
        <f>SUM(R192,AK192)</f>
        <v>4675</v>
      </c>
      <c r="AS192" s="113">
        <f>S192+AL192</f>
        <v>4675</v>
      </c>
      <c r="AT192" s="594">
        <f>T192+AM192</f>
        <v>6133.4210000000003</v>
      </c>
      <c r="AU192" s="120">
        <f>SUM(U192,AN192)</f>
        <v>7139.121000000001</v>
      </c>
      <c r="AV192" s="121">
        <f>AU192-AR192</f>
        <v>2464.121000000001</v>
      </c>
      <c r="AW192" s="110">
        <f t="shared" si="954"/>
        <v>2464.121000000001</v>
      </c>
      <c r="AX192" s="595">
        <f>AU192-AT192</f>
        <v>1005.7000000000007</v>
      </c>
      <c r="AY192" s="96">
        <f>AR192/6</f>
        <v>779.16666666666663</v>
      </c>
      <c r="AZ192" s="97">
        <f>AS192/6</f>
        <v>779.16666666666663</v>
      </c>
      <c r="BA192" s="97">
        <f>AU192/6</f>
        <v>1189.8535000000002</v>
      </c>
      <c r="BB192" s="123">
        <f>BA192/AY192</f>
        <v>1.5270847058823531</v>
      </c>
      <c r="BC192" s="98">
        <f>BA192-AY192</f>
        <v>410.68683333333354</v>
      </c>
      <c r="BD192" s="98">
        <f>BA192-AZ192</f>
        <v>410.68683333333354</v>
      </c>
      <c r="BE192" s="98">
        <f>AX192/6</f>
        <v>167.61666666666679</v>
      </c>
      <c r="BF192" s="356">
        <v>958</v>
      </c>
      <c r="BG192" s="449">
        <v>1148</v>
      </c>
      <c r="BH192" s="360"/>
      <c r="BI192" s="359">
        <f>BH192-BG192</f>
        <v>-1148</v>
      </c>
      <c r="BJ192" s="356">
        <v>871</v>
      </c>
      <c r="BK192" s="449">
        <v>846</v>
      </c>
      <c r="BL192" s="360"/>
      <c r="BM192" s="359">
        <f>BL192-BK192</f>
        <v>-846</v>
      </c>
      <c r="BN192" s="356">
        <v>930</v>
      </c>
      <c r="BO192" s="449">
        <v>930</v>
      </c>
      <c r="BP192" s="360"/>
      <c r="BQ192" s="359">
        <f>BP192-BO192</f>
        <v>-930</v>
      </c>
      <c r="BR192" s="111">
        <f>BF192+BJ192+BN192</f>
        <v>2759</v>
      </c>
      <c r="BS192" s="186">
        <f>BG192+BK192+BO192</f>
        <v>2924</v>
      </c>
      <c r="BT192" s="114">
        <f>BH192+BL192+BP192</f>
        <v>0</v>
      </c>
      <c r="BU192" s="110">
        <f>BT192-BR192</f>
        <v>-2759</v>
      </c>
      <c r="BV192" s="117">
        <f>BT192-BS192</f>
        <v>-2924</v>
      </c>
      <c r="BW192" s="356">
        <v>960</v>
      </c>
      <c r="BX192" s="449"/>
      <c r="BY192" s="360"/>
      <c r="BZ192" s="359">
        <f>BY192-BX192</f>
        <v>0</v>
      </c>
      <c r="CA192" s="356">
        <v>1020</v>
      </c>
      <c r="CB192" s="449"/>
      <c r="CC192" s="360"/>
      <c r="CD192" s="359">
        <f>CC192-CB192</f>
        <v>0</v>
      </c>
      <c r="CE192" s="356">
        <v>807</v>
      </c>
      <c r="CF192" s="449"/>
      <c r="CG192" s="360"/>
      <c r="CH192" s="359">
        <f>CG192-CF192</f>
        <v>0</v>
      </c>
      <c r="CI192" s="111">
        <f>BW192+CA192+CE192</f>
        <v>2787</v>
      </c>
      <c r="CJ192" s="112">
        <f>BX192+CB192+CF192</f>
        <v>0</v>
      </c>
      <c r="CK192" s="113">
        <f>BY192+CC192+CG192</f>
        <v>0</v>
      </c>
      <c r="CL192" s="186">
        <f>CK192-CI192</f>
        <v>-2787</v>
      </c>
      <c r="CM192" s="117">
        <f>CK192-CJ192</f>
        <v>0</v>
      </c>
      <c r="CN192" s="111">
        <f>SUM(BR192,CI192)</f>
        <v>5546</v>
      </c>
      <c r="CO192" s="594">
        <f>BS192+CJ192</f>
        <v>2924</v>
      </c>
      <c r="CP192" s="120">
        <f>SUM(BT192,CK192)</f>
        <v>0</v>
      </c>
      <c r="CQ192" s="121">
        <f>CP192-CN192</f>
        <v>-5546</v>
      </c>
      <c r="CR192" s="595">
        <f>CP192-CO192</f>
        <v>-2924</v>
      </c>
      <c r="CS192" s="96">
        <f t="shared" si="967"/>
        <v>924.33333333333337</v>
      </c>
      <c r="CT192" s="97">
        <f>CP192/6</f>
        <v>0</v>
      </c>
      <c r="CU192" s="123">
        <f>CT192/CS192</f>
        <v>0</v>
      </c>
      <c r="CV192" s="98">
        <f>CT192-CS192</f>
        <v>-924.33333333333337</v>
      </c>
      <c r="CW192" s="98">
        <f>CR192/6</f>
        <v>-487.33333333333331</v>
      </c>
      <c r="CX192" s="356">
        <v>958</v>
      </c>
      <c r="CY192" s="449">
        <v>1148</v>
      </c>
      <c r="CZ192" s="766"/>
      <c r="DA192" s="359">
        <f>CZ192-CY192</f>
        <v>-1148</v>
      </c>
      <c r="DB192" s="356">
        <v>871</v>
      </c>
      <c r="DC192" s="449">
        <v>846</v>
      </c>
      <c r="DD192" s="360"/>
      <c r="DE192" s="359">
        <f>DD192-DC192</f>
        <v>-846</v>
      </c>
      <c r="DF192" s="356">
        <v>930</v>
      </c>
      <c r="DG192" s="449">
        <v>930</v>
      </c>
      <c r="DH192" s="360"/>
      <c r="DI192" s="359">
        <f>DH192-DG192</f>
        <v>-930</v>
      </c>
      <c r="DJ192" s="111">
        <f>CX192+DB192+DF192</f>
        <v>2759</v>
      </c>
      <c r="DK192" s="186">
        <f>CY192+DC192+DG192</f>
        <v>2924</v>
      </c>
      <c r="DL192" s="114">
        <f>CZ192+DD192+DH192</f>
        <v>0</v>
      </c>
      <c r="DM192" s="110">
        <f>DL192-DJ192</f>
        <v>-2759</v>
      </c>
      <c r="DN192" s="117">
        <f>DL192-DK192</f>
        <v>-2924</v>
      </c>
      <c r="DO192" s="356">
        <v>960</v>
      </c>
      <c r="DP192" s="449"/>
      <c r="DQ192" s="360"/>
      <c r="DR192" s="359">
        <f>DQ192-DP192</f>
        <v>0</v>
      </c>
      <c r="DS192" s="356">
        <v>1020</v>
      </c>
      <c r="DT192" s="449"/>
      <c r="DU192" s="360"/>
      <c r="DV192" s="359">
        <f>DU192-DT192</f>
        <v>0</v>
      </c>
      <c r="DW192" s="356">
        <v>807</v>
      </c>
      <c r="DX192" s="449"/>
      <c r="DY192" s="360"/>
      <c r="DZ192" s="359">
        <f>DY192-DX192</f>
        <v>0</v>
      </c>
      <c r="EA192" s="111">
        <f>DO192+DS192+DW192</f>
        <v>2787</v>
      </c>
      <c r="EB192" s="112">
        <f>DP192+DT192+DX192</f>
        <v>0</v>
      </c>
      <c r="EC192" s="113">
        <f>DQ192+DU192+DY192</f>
        <v>0</v>
      </c>
      <c r="ED192" s="186">
        <f>EC192-EA192</f>
        <v>-2787</v>
      </c>
      <c r="EE192" s="117">
        <f>EC192-EB192</f>
        <v>0</v>
      </c>
      <c r="EF192" s="111">
        <f>SUM(DJ192,EA192)</f>
        <v>5546</v>
      </c>
      <c r="EG192" s="594">
        <f>DK192+EB192</f>
        <v>2924</v>
      </c>
      <c r="EH192" s="120">
        <f>SUM(DL192,EC192)</f>
        <v>0</v>
      </c>
      <c r="EI192" s="121">
        <f>EH192-EF192</f>
        <v>-5546</v>
      </c>
      <c r="EJ192" s="595">
        <f>EH192-EG192</f>
        <v>-2924</v>
      </c>
      <c r="EK192" s="96">
        <f t="shared" ref="EK192" si="979">EF192/6</f>
        <v>924.33333333333337</v>
      </c>
      <c r="EL192" s="97">
        <f>EH192/6</f>
        <v>0</v>
      </c>
      <c r="EM192" s="123">
        <f>EL192/EK192</f>
        <v>0</v>
      </c>
      <c r="EN192" s="98">
        <f>EL192-EK192</f>
        <v>-924.33333333333337</v>
      </c>
      <c r="EO192" s="98">
        <f>EJ192/6</f>
        <v>-487.33333333333331</v>
      </c>
    </row>
    <row r="193" spans="1:146" s="261" customFormat="1" ht="20.100000000000001" customHeight="1">
      <c r="A193" s="353"/>
      <c r="B193" s="450" t="str">
        <f>B191</f>
        <v>%=粗利率</v>
      </c>
      <c r="C193" s="126"/>
      <c r="D193" s="126"/>
      <c r="E193" s="153"/>
      <c r="F193" s="492"/>
      <c r="G193" s="575">
        <v>0.22700000000000001</v>
      </c>
      <c r="H193" s="785">
        <v>0.22700000000000001</v>
      </c>
      <c r="I193" s="335">
        <f>H194/G194</f>
        <v>1</v>
      </c>
      <c r="J193" s="492"/>
      <c r="K193" s="575">
        <f>K194/K27</f>
        <v>-1.7458739999999999</v>
      </c>
      <c r="L193" s="785">
        <f>L194/L27</f>
        <v>-1.7458739999999999</v>
      </c>
      <c r="M193" s="335">
        <f>L194/K194</f>
        <v>1</v>
      </c>
      <c r="N193" s="492"/>
      <c r="O193" s="575"/>
      <c r="P193" s="785"/>
      <c r="Q193" s="335" t="e">
        <f>P194/O194</f>
        <v>#DIV/0!</v>
      </c>
      <c r="R193" s="492" t="e">
        <f>R194/R27</f>
        <v>#DIV/0!</v>
      </c>
      <c r="S193" s="614"/>
      <c r="T193" s="583">
        <f>T194/T27</f>
        <v>3.6076709677419355E-2</v>
      </c>
      <c r="U193" s="580">
        <f>U194/U27</f>
        <v>3.6076709677419355E-2</v>
      </c>
      <c r="V193" s="580" t="e">
        <f>U194/R194</f>
        <v>#DIV/0!</v>
      </c>
      <c r="W193" s="581" t="e">
        <f>U194/S194</f>
        <v>#DIV/0!</v>
      </c>
      <c r="X193" s="177">
        <f>U194/T194</f>
        <v>1</v>
      </c>
      <c r="Y193" s="492"/>
      <c r="Z193" s="785"/>
      <c r="AA193" s="785"/>
      <c r="AB193" s="335" t="e">
        <f>AA194/Z194</f>
        <v>#DIV/0!</v>
      </c>
      <c r="AC193" s="492"/>
      <c r="AD193" s="575">
        <v>-2.6059999999999999</v>
      </c>
      <c r="AE193" s="785">
        <v>-2.6059999999999999</v>
      </c>
      <c r="AF193" s="335">
        <f>AE194/AD194</f>
        <v>1</v>
      </c>
      <c r="AG193" s="492"/>
      <c r="AH193" s="575">
        <f>AH194/AH27</f>
        <v>-0.57704399999999989</v>
      </c>
      <c r="AI193" s="865">
        <f>AI194/AI27</f>
        <v>-0.58784738577484685</v>
      </c>
      <c r="AJ193" s="335">
        <f>AI194/AH194</f>
        <v>1.4418311255294225</v>
      </c>
      <c r="AK193" s="633" t="e">
        <f>AK194/AK27</f>
        <v>#DIV/0!</v>
      </c>
      <c r="AL193" s="614"/>
      <c r="AM193" s="593">
        <f>AM194/AM27</f>
        <v>-1.9973131999999996</v>
      </c>
      <c r="AN193" s="580">
        <f>AN194/AN27</f>
        <v>-1.8440334341099061</v>
      </c>
      <c r="AO193" s="584" t="e">
        <f>AN194/AK194</f>
        <v>#DIV/0!</v>
      </c>
      <c r="AP193" s="341" t="e">
        <f>AN194/AL194</f>
        <v>#DIV/0!</v>
      </c>
      <c r="AQ193" s="178">
        <f>AN194/AM194</f>
        <v>1.0382948452951697</v>
      </c>
      <c r="AR193" s="633" t="e">
        <f>AR194/AR27</f>
        <v>#DIV/0!</v>
      </c>
      <c r="AS193" s="580"/>
      <c r="AT193" s="587">
        <f>AT194/AT27</f>
        <v>-1.3046199340659341</v>
      </c>
      <c r="AU193" s="587">
        <f>AU194/AU27</f>
        <v>-1.2521794345830459</v>
      </c>
      <c r="AV193" s="584" t="e">
        <f>AU194/AR194</f>
        <v>#DIV/0!</v>
      </c>
      <c r="AW193" s="580" t="e">
        <f>AU194/AS194</f>
        <v>#DIV/0!</v>
      </c>
      <c r="AX193" s="589">
        <f>AU194/AT194</f>
        <v>1.0386555929631447</v>
      </c>
      <c r="AY193" s="96"/>
      <c r="AZ193" s="97"/>
      <c r="BA193" s="97"/>
      <c r="BF193" s="492"/>
      <c r="BG193" s="575"/>
      <c r="BH193" s="576"/>
      <c r="BI193" s="335" t="e">
        <f>BH194/BG194</f>
        <v>#DIV/0!</v>
      </c>
      <c r="BJ193" s="492"/>
      <c r="BK193" s="575"/>
      <c r="BL193" s="576"/>
      <c r="BM193" s="335" t="e">
        <f>BL194/BK194</f>
        <v>#DIV/0!</v>
      </c>
      <c r="BN193" s="492"/>
      <c r="BO193" s="575"/>
      <c r="BP193" s="576"/>
      <c r="BQ193" s="335" t="e">
        <f>BP194/BO194</f>
        <v>#DIV/0!</v>
      </c>
      <c r="BR193" s="633" t="e">
        <f>BR194/BR27</f>
        <v>#DIV/0!</v>
      </c>
      <c r="BS193" s="593" t="e">
        <f>BS194/BS27</f>
        <v>#DIV/0!</v>
      </c>
      <c r="BT193" s="580" t="e">
        <f>BT194/BT27</f>
        <v>#DIV/0!</v>
      </c>
      <c r="BU193" s="580" t="e">
        <f>BT194/BR194</f>
        <v>#DIV/0!</v>
      </c>
      <c r="BV193" s="177" t="e">
        <f>BT194/BS194</f>
        <v>#DIV/0!</v>
      </c>
      <c r="BW193" s="492"/>
      <c r="BX193" s="575"/>
      <c r="BY193" s="576"/>
      <c r="BZ193" s="335" t="e">
        <f>BY194/BX194</f>
        <v>#DIV/0!</v>
      </c>
      <c r="CA193" s="492"/>
      <c r="CB193" s="575"/>
      <c r="CC193" s="576"/>
      <c r="CD193" s="335" t="e">
        <f>CC194/CB194</f>
        <v>#DIV/0!</v>
      </c>
      <c r="CE193" s="492"/>
      <c r="CF193" s="575"/>
      <c r="CG193" s="576"/>
      <c r="CH193" s="335" t="e">
        <f>CG194/CF194</f>
        <v>#DIV/0!</v>
      </c>
      <c r="CI193" s="633" t="e">
        <f>CI194/CI27</f>
        <v>#DIV/0!</v>
      </c>
      <c r="CJ193" s="593" t="e">
        <f>CJ194/CJ27</f>
        <v>#DIV/0!</v>
      </c>
      <c r="CK193" s="580" t="e">
        <f>CK194/CK27</f>
        <v>#DIV/0!</v>
      </c>
      <c r="CL193" s="588" t="e">
        <f>CK194/CI194</f>
        <v>#DIV/0!</v>
      </c>
      <c r="CM193" s="178" t="e">
        <f>CK194/CJ194</f>
        <v>#DIV/0!</v>
      </c>
      <c r="CN193" s="633" t="e">
        <f>CN194/CN27</f>
        <v>#DIV/0!</v>
      </c>
      <c r="CO193" s="587" t="e">
        <f>CO194/CO27</f>
        <v>#DIV/0!</v>
      </c>
      <c r="CP193" s="587" t="e">
        <f>CP194/CP27</f>
        <v>#DIV/0!</v>
      </c>
      <c r="CQ193" s="588" t="e">
        <f>CP194/CN194</f>
        <v>#DIV/0!</v>
      </c>
      <c r="CR193" s="589" t="e">
        <f>CP194/CO194</f>
        <v>#DIV/0!</v>
      </c>
      <c r="CS193" s="96"/>
      <c r="CT193" s="97"/>
      <c r="CX193" s="492"/>
      <c r="CY193" s="575"/>
      <c r="CZ193" s="785"/>
      <c r="DA193" s="335" t="e">
        <f>CZ194/CY194</f>
        <v>#DIV/0!</v>
      </c>
      <c r="DB193" s="492"/>
      <c r="DC193" s="575"/>
      <c r="DD193" s="576"/>
      <c r="DE193" s="335" t="e">
        <f>DD194/DC194</f>
        <v>#DIV/0!</v>
      </c>
      <c r="DF193" s="492"/>
      <c r="DG193" s="575"/>
      <c r="DH193" s="576"/>
      <c r="DI193" s="335" t="e">
        <f>DH194/DG194</f>
        <v>#DIV/0!</v>
      </c>
      <c r="DJ193" s="633" t="e">
        <f>DJ194/DJ27</f>
        <v>#DIV/0!</v>
      </c>
      <c r="DK193" s="593" t="e">
        <f>DK194/DK27</f>
        <v>#DIV/0!</v>
      </c>
      <c r="DL193" s="580" t="e">
        <f>DL194/DL27</f>
        <v>#DIV/0!</v>
      </c>
      <c r="DM193" s="580" t="e">
        <f>DL194/DJ194</f>
        <v>#DIV/0!</v>
      </c>
      <c r="DN193" s="177" t="e">
        <f>DL194/DK194</f>
        <v>#DIV/0!</v>
      </c>
      <c r="DO193" s="492"/>
      <c r="DP193" s="575"/>
      <c r="DQ193" s="576"/>
      <c r="DR193" s="335" t="e">
        <f>DQ194/DP194</f>
        <v>#DIV/0!</v>
      </c>
      <c r="DS193" s="492"/>
      <c r="DT193" s="575"/>
      <c r="DU193" s="576"/>
      <c r="DV193" s="335" t="e">
        <f>DU194/DT194</f>
        <v>#DIV/0!</v>
      </c>
      <c r="DW193" s="492"/>
      <c r="DX193" s="575"/>
      <c r="DY193" s="576"/>
      <c r="DZ193" s="335" t="e">
        <f>DY194/DX194</f>
        <v>#DIV/0!</v>
      </c>
      <c r="EA193" s="633" t="e">
        <f>EA194/EA27</f>
        <v>#DIV/0!</v>
      </c>
      <c r="EB193" s="593" t="e">
        <f>EB194/EB27</f>
        <v>#DIV/0!</v>
      </c>
      <c r="EC193" s="580" t="e">
        <f>EC194/EC27</f>
        <v>#DIV/0!</v>
      </c>
      <c r="ED193" s="588" t="e">
        <f>EC194/EA194</f>
        <v>#DIV/0!</v>
      </c>
      <c r="EE193" s="178" t="e">
        <f>EC194/EB194</f>
        <v>#DIV/0!</v>
      </c>
      <c r="EF193" s="633" t="e">
        <f>EF194/EF27</f>
        <v>#DIV/0!</v>
      </c>
      <c r="EG193" s="587" t="e">
        <f>EG194/EG27</f>
        <v>#DIV/0!</v>
      </c>
      <c r="EH193" s="587" t="e">
        <f>EH194/EH27</f>
        <v>#DIV/0!</v>
      </c>
      <c r="EI193" s="588" t="e">
        <f>EH194/EF194</f>
        <v>#DIV/0!</v>
      </c>
      <c r="EJ193" s="589" t="e">
        <f>EH194/EG194</f>
        <v>#DIV/0!</v>
      </c>
      <c r="EK193" s="96"/>
      <c r="EL193" s="97"/>
    </row>
    <row r="194" spans="1:146" s="98" customFormat="1" ht="20.100000000000001" customHeight="1">
      <c r="A194" s="353"/>
      <c r="B194" s="104" t="s">
        <v>67</v>
      </c>
      <c r="C194" s="105"/>
      <c r="D194" s="355"/>
      <c r="E194" s="185"/>
      <c r="F194" s="356">
        <f>F193*F27</f>
        <v>0</v>
      </c>
      <c r="G194" s="449">
        <f>G27*G193</f>
        <v>27.162393162393162</v>
      </c>
      <c r="H194" s="766">
        <f>H27*H193</f>
        <v>27.162393162393162</v>
      </c>
      <c r="I194" s="359">
        <f>H194-G194</f>
        <v>0</v>
      </c>
      <c r="J194" s="356">
        <f>J193*J27</f>
        <v>0</v>
      </c>
      <c r="K194" s="449">
        <v>-22.382999999999999</v>
      </c>
      <c r="L194" s="766">
        <v>-22.382999999999999</v>
      </c>
      <c r="M194" s="359">
        <f>L194-K194</f>
        <v>0</v>
      </c>
      <c r="N194" s="356">
        <f>N193*N27</f>
        <v>0</v>
      </c>
      <c r="O194" s="449">
        <f>O27*O193</f>
        <v>0</v>
      </c>
      <c r="P194" s="766">
        <f>P27*P193</f>
        <v>0</v>
      </c>
      <c r="Q194" s="359">
        <f>P194-O194</f>
        <v>0</v>
      </c>
      <c r="R194" s="361">
        <f>F194+J194+N194</f>
        <v>0</v>
      </c>
      <c r="S194" s="362">
        <f>S27*S193</f>
        <v>0</v>
      </c>
      <c r="T194" s="186">
        <f>H194+K194+O194</f>
        <v>4.7793931623931627</v>
      </c>
      <c r="U194" s="114">
        <f>H194+L194+P194</f>
        <v>4.7793931623931627</v>
      </c>
      <c r="V194" s="110">
        <f>U194-R194</f>
        <v>4.7793931623931627</v>
      </c>
      <c r="W194" s="108">
        <f t="shared" si="952"/>
        <v>4.7793931623931627</v>
      </c>
      <c r="X194" s="117">
        <f>U194-T194</f>
        <v>0</v>
      </c>
      <c r="Y194" s="356">
        <f>Y193*Y27</f>
        <v>0</v>
      </c>
      <c r="Z194" s="766">
        <f>Z27*Z193</f>
        <v>0</v>
      </c>
      <c r="AA194" s="766">
        <f>AA27*AA193</f>
        <v>0</v>
      </c>
      <c r="AB194" s="359">
        <f>AA194-Z194</f>
        <v>0</v>
      </c>
      <c r="AC194" s="356">
        <f>AC193*AC27</f>
        <v>0</v>
      </c>
      <c r="AD194" s="449">
        <f>AD27*AD193</f>
        <v>-467.74358974358978</v>
      </c>
      <c r="AE194" s="766">
        <f>AE27*AE193</f>
        <v>-467.74358974358978</v>
      </c>
      <c r="AF194" s="359">
        <f>AE194-AD194</f>
        <v>0</v>
      </c>
      <c r="AG194" s="356">
        <f>AG193*AG27</f>
        <v>0</v>
      </c>
      <c r="AH194" s="449">
        <v>-44.387999999999998</v>
      </c>
      <c r="AI194" s="358">
        <v>-64</v>
      </c>
      <c r="AJ194" s="359">
        <f>AI194-AH194</f>
        <v>-19.612000000000002</v>
      </c>
      <c r="AK194" s="111">
        <f>Y194+AC194+AG194</f>
        <v>0</v>
      </c>
      <c r="AL194" s="362">
        <f>AL27*AL193</f>
        <v>0</v>
      </c>
      <c r="AM194" s="112">
        <f>Z194+AD194+AH194</f>
        <v>-512.13158974358976</v>
      </c>
      <c r="AN194" s="114">
        <f>AA194+AE194+AI194</f>
        <v>-531.74358974358984</v>
      </c>
      <c r="AO194" s="186">
        <f>AN194-AK194</f>
        <v>-531.74358974358984</v>
      </c>
      <c r="AP194" s="108">
        <f t="shared" si="953"/>
        <v>-531.74358974358984</v>
      </c>
      <c r="AQ194" s="117">
        <f>AN194-AM194</f>
        <v>-19.61200000000008</v>
      </c>
      <c r="AR194" s="111">
        <f>SUM(R194,AK194)</f>
        <v>0</v>
      </c>
      <c r="AS194" s="113">
        <f>AS27*AS193</f>
        <v>0</v>
      </c>
      <c r="AT194" s="594">
        <f>T194+AM194</f>
        <v>-507.35219658119661</v>
      </c>
      <c r="AU194" s="120">
        <f>SUM(U194,AN194)</f>
        <v>-526.96419658119669</v>
      </c>
      <c r="AV194" s="121">
        <f>AU194-AR194</f>
        <v>-526.96419658119669</v>
      </c>
      <c r="AW194" s="110">
        <f t="shared" si="954"/>
        <v>-526.96419658119669</v>
      </c>
      <c r="AX194" s="595">
        <f>AU194-AT194</f>
        <v>-19.61200000000008</v>
      </c>
      <c r="AY194" s="96">
        <f>AR194/6</f>
        <v>0</v>
      </c>
      <c r="AZ194" s="97">
        <f>AS194/6</f>
        <v>0</v>
      </c>
      <c r="BA194" s="97">
        <f>AU194/6</f>
        <v>-87.827366096866115</v>
      </c>
      <c r="BB194" s="123" t="e">
        <f>BA194/AY194</f>
        <v>#DIV/0!</v>
      </c>
      <c r="BC194" s="98">
        <f>BA194-AY194</f>
        <v>-87.827366096866115</v>
      </c>
      <c r="BD194" s="98">
        <f>BA194-AZ194</f>
        <v>-87.827366096866115</v>
      </c>
      <c r="BE194" s="98">
        <f>AX194/6</f>
        <v>-3.2686666666666802</v>
      </c>
      <c r="BF194" s="356">
        <f>BF193*BF27</f>
        <v>0</v>
      </c>
      <c r="BG194" s="449">
        <f>BG27*BG193</f>
        <v>0</v>
      </c>
      <c r="BH194" s="360">
        <f>BH27*BH193</f>
        <v>0</v>
      </c>
      <c r="BI194" s="359">
        <f>BH194-BG194</f>
        <v>0</v>
      </c>
      <c r="BJ194" s="356">
        <f>BJ193*BJ27</f>
        <v>0</v>
      </c>
      <c r="BK194" s="449">
        <f>BK27*BK193</f>
        <v>0</v>
      </c>
      <c r="BL194" s="360">
        <f>BL27*BL193</f>
        <v>0</v>
      </c>
      <c r="BM194" s="359">
        <f>BL194-BK194</f>
        <v>0</v>
      </c>
      <c r="BN194" s="356">
        <f>BN193*BN27</f>
        <v>0</v>
      </c>
      <c r="BO194" s="449">
        <f>BO27*BO193</f>
        <v>0</v>
      </c>
      <c r="BP194" s="360">
        <f>BP27*BP193</f>
        <v>0</v>
      </c>
      <c r="BQ194" s="359">
        <f>BP194-BO194</f>
        <v>0</v>
      </c>
      <c r="BR194" s="111">
        <f>BF194+BJ194+BN194</f>
        <v>0</v>
      </c>
      <c r="BS194" s="186">
        <f>BG194+BK194+BO194</f>
        <v>0</v>
      </c>
      <c r="BT194" s="114">
        <f>BH194+BL194+BP194</f>
        <v>0</v>
      </c>
      <c r="BU194" s="110">
        <f>BT194-BR194</f>
        <v>0</v>
      </c>
      <c r="BV194" s="117">
        <f>BT194-BS194</f>
        <v>0</v>
      </c>
      <c r="BW194" s="356">
        <f>BW193*BW27</f>
        <v>0</v>
      </c>
      <c r="BX194" s="449">
        <f>BX27*BX193</f>
        <v>0</v>
      </c>
      <c r="BY194" s="360">
        <f>BY27*BY193</f>
        <v>0</v>
      </c>
      <c r="BZ194" s="359">
        <f>BY194-BX194</f>
        <v>0</v>
      </c>
      <c r="CA194" s="356">
        <f>CA193*CA27</f>
        <v>0</v>
      </c>
      <c r="CB194" s="449">
        <f>CB27*CB193</f>
        <v>0</v>
      </c>
      <c r="CC194" s="360">
        <f>CC27*CC193</f>
        <v>0</v>
      </c>
      <c r="CD194" s="359">
        <f>CC194-CB194</f>
        <v>0</v>
      </c>
      <c r="CE194" s="356">
        <f>CE193*CE27</f>
        <v>0</v>
      </c>
      <c r="CF194" s="449">
        <f>CF27*CF193</f>
        <v>0</v>
      </c>
      <c r="CG194" s="360">
        <f>CG27*CG193</f>
        <v>0</v>
      </c>
      <c r="CH194" s="359">
        <f>CG194-CF194</f>
        <v>0</v>
      </c>
      <c r="CI194" s="111">
        <f>BW194+CA194+CE194</f>
        <v>0</v>
      </c>
      <c r="CJ194" s="112">
        <f>BX194+CB194+CF194</f>
        <v>0</v>
      </c>
      <c r="CK194" s="114">
        <f>BY194+CC194+CG194</f>
        <v>0</v>
      </c>
      <c r="CL194" s="186">
        <f>CK194-CI194</f>
        <v>0</v>
      </c>
      <c r="CM194" s="117">
        <f>CK194-CJ194</f>
        <v>0</v>
      </c>
      <c r="CN194" s="111">
        <f>SUM(BR194,CI194)</f>
        <v>0</v>
      </c>
      <c r="CO194" s="594">
        <f>BS194+CJ194</f>
        <v>0</v>
      </c>
      <c r="CP194" s="120">
        <f>SUM(BT194,CK194)</f>
        <v>0</v>
      </c>
      <c r="CQ194" s="121">
        <f>CP194-CN194</f>
        <v>0</v>
      </c>
      <c r="CR194" s="595">
        <f>CP194-CO194</f>
        <v>0</v>
      </c>
      <c r="CS194" s="96">
        <f t="shared" si="967"/>
        <v>0</v>
      </c>
      <c r="CT194" s="97">
        <f>CP194/6</f>
        <v>0</v>
      </c>
      <c r="CU194" s="123" t="e">
        <f>CT194/CS194</f>
        <v>#DIV/0!</v>
      </c>
      <c r="CV194" s="98">
        <f>CT194-CS194</f>
        <v>0</v>
      </c>
      <c r="CW194" s="98">
        <f>CR194/6</f>
        <v>0</v>
      </c>
      <c r="CX194" s="356">
        <f>CX193*CX27</f>
        <v>0</v>
      </c>
      <c r="CY194" s="449">
        <f>CY27*CY193</f>
        <v>0</v>
      </c>
      <c r="CZ194" s="766">
        <f>CZ27*CZ193</f>
        <v>0</v>
      </c>
      <c r="DA194" s="359">
        <f>CZ194-CY194</f>
        <v>0</v>
      </c>
      <c r="DB194" s="356">
        <f>DB193*DB27</f>
        <v>0</v>
      </c>
      <c r="DC194" s="449">
        <f>DC27*DC193</f>
        <v>0</v>
      </c>
      <c r="DD194" s="360">
        <f>DD27*DD193</f>
        <v>0</v>
      </c>
      <c r="DE194" s="359">
        <f>DD194-DC194</f>
        <v>0</v>
      </c>
      <c r="DF194" s="356">
        <f>DF193*DF27</f>
        <v>0</v>
      </c>
      <c r="DG194" s="449">
        <f>DG27*DG193</f>
        <v>0</v>
      </c>
      <c r="DH194" s="360">
        <f>DH27*DH193</f>
        <v>0</v>
      </c>
      <c r="DI194" s="359">
        <f>DH194-DG194</f>
        <v>0</v>
      </c>
      <c r="DJ194" s="111">
        <f>CX194+DB194+DF194</f>
        <v>0</v>
      </c>
      <c r="DK194" s="186">
        <f>CY194+DC194+DG194</f>
        <v>0</v>
      </c>
      <c r="DL194" s="114">
        <f>CZ194+DD194+DH194</f>
        <v>0</v>
      </c>
      <c r="DM194" s="110">
        <f>DL194-DJ194</f>
        <v>0</v>
      </c>
      <c r="DN194" s="117">
        <f>DL194-DK194</f>
        <v>0</v>
      </c>
      <c r="DO194" s="356">
        <f>DO193*DO27</f>
        <v>0</v>
      </c>
      <c r="DP194" s="449">
        <f>DP27*DP193</f>
        <v>0</v>
      </c>
      <c r="DQ194" s="360">
        <f>DQ27*DQ193</f>
        <v>0</v>
      </c>
      <c r="DR194" s="359">
        <f>DQ194-DP194</f>
        <v>0</v>
      </c>
      <c r="DS194" s="356">
        <f>DS193*DS27</f>
        <v>0</v>
      </c>
      <c r="DT194" s="449">
        <f>DT27*DT193</f>
        <v>0</v>
      </c>
      <c r="DU194" s="360">
        <f>DU27*DU193</f>
        <v>0</v>
      </c>
      <c r="DV194" s="359">
        <f>DU194-DT194</f>
        <v>0</v>
      </c>
      <c r="DW194" s="356">
        <f>DW193*DW27</f>
        <v>0</v>
      </c>
      <c r="DX194" s="449">
        <f>DX27*DX193</f>
        <v>0</v>
      </c>
      <c r="DY194" s="360">
        <f>DY27*DY193</f>
        <v>0</v>
      </c>
      <c r="DZ194" s="359">
        <f>DY194-DX194</f>
        <v>0</v>
      </c>
      <c r="EA194" s="111">
        <f>DO194+DS194+DW194</f>
        <v>0</v>
      </c>
      <c r="EB194" s="112">
        <f>DP194+DT194+DX194</f>
        <v>0</v>
      </c>
      <c r="EC194" s="114">
        <f>DQ194+DU194+DY194</f>
        <v>0</v>
      </c>
      <c r="ED194" s="186">
        <f>EC194-EA194</f>
        <v>0</v>
      </c>
      <c r="EE194" s="117">
        <f>EC194-EB194</f>
        <v>0</v>
      </c>
      <c r="EF194" s="111">
        <f>SUM(DJ194,EA194)</f>
        <v>0</v>
      </c>
      <c r="EG194" s="594">
        <f>DK194+EB194</f>
        <v>0</v>
      </c>
      <c r="EH194" s="120">
        <f>SUM(DL194,EC194)</f>
        <v>0</v>
      </c>
      <c r="EI194" s="121">
        <f>EH194-EF194</f>
        <v>0</v>
      </c>
      <c r="EJ194" s="595">
        <f>EH194-EG194</f>
        <v>0</v>
      </c>
      <c r="EK194" s="96">
        <f t="shared" ref="EK194" si="980">EF194/6</f>
        <v>0</v>
      </c>
      <c r="EL194" s="97">
        <f>EH194/6</f>
        <v>0</v>
      </c>
      <c r="EM194" s="123" t="e">
        <f>EL194/EK194</f>
        <v>#DIV/0!</v>
      </c>
      <c r="EN194" s="98">
        <f>EL194-EK194</f>
        <v>0</v>
      </c>
      <c r="EO194" s="98">
        <f>EJ194/6</f>
        <v>0</v>
      </c>
    </row>
    <row r="195" spans="1:146" s="261" customFormat="1" ht="20.100000000000001" customHeight="1">
      <c r="A195" s="353"/>
      <c r="B195" s="450" t="str">
        <f>B193</f>
        <v>%=粗利率</v>
      </c>
      <c r="C195" s="126"/>
      <c r="D195" s="126"/>
      <c r="E195" s="153"/>
      <c r="F195" s="492">
        <v>0.2</v>
      </c>
      <c r="G195" s="575">
        <v>0.34100000000000003</v>
      </c>
      <c r="H195" s="785">
        <v>0.34100000000000003</v>
      </c>
      <c r="I195" s="335">
        <f>H196/G196</f>
        <v>1</v>
      </c>
      <c r="J195" s="492">
        <v>0.2</v>
      </c>
      <c r="K195" s="575">
        <v>0.22700000000000001</v>
      </c>
      <c r="L195" s="785">
        <v>0.22700000000000001</v>
      </c>
      <c r="M195" s="335">
        <f>L196/K196</f>
        <v>1</v>
      </c>
      <c r="N195" s="492">
        <v>0.2</v>
      </c>
      <c r="O195" s="575">
        <v>0.16600000000000001</v>
      </c>
      <c r="P195" s="785">
        <v>0.16600000000000001</v>
      </c>
      <c r="Q195" s="335">
        <f>P196/O196</f>
        <v>1</v>
      </c>
      <c r="R195" s="492">
        <f>R196/R29</f>
        <v>0.20000000000000004</v>
      </c>
      <c r="S195" s="614">
        <f>S196/S29</f>
        <v>0.20000000000000004</v>
      </c>
      <c r="T195" s="583">
        <f>T196/T29</f>
        <v>0.23423163507109004</v>
      </c>
      <c r="U195" s="580">
        <f>U196/U29</f>
        <v>0.23423163507109004</v>
      </c>
      <c r="V195" s="580">
        <f>U196/R196</f>
        <v>3.3281397306397302</v>
      </c>
      <c r="W195" s="581">
        <f>U196/S196</f>
        <v>3.3281397306397302</v>
      </c>
      <c r="X195" s="177">
        <f>U196/T196</f>
        <v>1</v>
      </c>
      <c r="Y195" s="492">
        <v>0.3</v>
      </c>
      <c r="Z195" s="785"/>
      <c r="AA195" s="785"/>
      <c r="AB195" s="335" t="e">
        <f>AA196/Z196</f>
        <v>#DIV/0!</v>
      </c>
      <c r="AC195" s="492">
        <v>0.3</v>
      </c>
      <c r="AD195" s="575">
        <f>AD196/AD29</f>
        <v>0.24960097989949748</v>
      </c>
      <c r="AE195" s="785">
        <f>AE196/AE29</f>
        <v>0.24960097989949748</v>
      </c>
      <c r="AF195" s="335">
        <f>AE196/AD196</f>
        <v>1</v>
      </c>
      <c r="AG195" s="492">
        <v>0.3</v>
      </c>
      <c r="AH195" s="575">
        <v>0.18</v>
      </c>
      <c r="AI195" s="865">
        <v>0.189</v>
      </c>
      <c r="AJ195" s="335">
        <f>AI196/AH196</f>
        <v>0.16310000000000002</v>
      </c>
      <c r="AK195" s="633">
        <f>AK196/AK29</f>
        <v>0.3</v>
      </c>
      <c r="AL195" s="614">
        <f>AL196/AL29</f>
        <v>0.3</v>
      </c>
      <c r="AM195" s="593">
        <f>AM196/AM29</f>
        <v>0.19046117447129907</v>
      </c>
      <c r="AN195" s="580">
        <f>AN196/AN29</f>
        <v>0.22126647491638796</v>
      </c>
      <c r="AO195" s="584">
        <f>AN196/AK196</f>
        <v>2.4503213333333331</v>
      </c>
      <c r="AP195" s="341">
        <f>AN196/AL196</f>
        <v>2.4503213333333331</v>
      </c>
      <c r="AQ195" s="178">
        <f>AN196/AM196</f>
        <v>0.3279460279657111</v>
      </c>
      <c r="AR195" s="633">
        <f>AR196/AR29</f>
        <v>0.26024096385542167</v>
      </c>
      <c r="AS195" s="580">
        <v>0.26024096385542167</v>
      </c>
      <c r="AT195" s="587">
        <f>AT196/AT29</f>
        <v>0.19647783061889249</v>
      </c>
      <c r="AU195" s="587">
        <f>AU196/AU29</f>
        <v>0.22594479692176142</v>
      </c>
      <c r="AV195" s="584">
        <f>AU196/AR196</f>
        <v>2.7185436213991769</v>
      </c>
      <c r="AW195" s="580">
        <f>AU196/AS196</f>
        <v>2.7185436213991774</v>
      </c>
      <c r="AX195" s="589">
        <f>AU196/AT196</f>
        <v>0.43807719046436921</v>
      </c>
      <c r="AY195" s="96"/>
      <c r="AZ195" s="97"/>
      <c r="BA195" s="97"/>
      <c r="BF195" s="492">
        <f>BF196/BF29</f>
        <v>0.15524052631578947</v>
      </c>
      <c r="BG195" s="575">
        <v>0.15</v>
      </c>
      <c r="BH195" s="576"/>
      <c r="BI195" s="335">
        <f>BH196/BG196</f>
        <v>0</v>
      </c>
      <c r="BJ195" s="492">
        <f>BJ196/BJ29</f>
        <v>0.15524052631578947</v>
      </c>
      <c r="BK195" s="575">
        <v>0.15</v>
      </c>
      <c r="BL195" s="576"/>
      <c r="BM195" s="335">
        <f>BL196/BK196</f>
        <v>0</v>
      </c>
      <c r="BN195" s="492">
        <f>BN196/BN29</f>
        <v>0.15524052631578947</v>
      </c>
      <c r="BO195" s="575">
        <v>0.15</v>
      </c>
      <c r="BP195" s="576"/>
      <c r="BQ195" s="335">
        <f>BP196/BO196</f>
        <v>0</v>
      </c>
      <c r="BR195" s="633">
        <f>BR196/BR29</f>
        <v>0.15524052631578947</v>
      </c>
      <c r="BS195" s="593">
        <f>BS196/BS29</f>
        <v>0.15000000000000002</v>
      </c>
      <c r="BT195" s="580" t="e">
        <f>BT196/BT29</f>
        <v>#DIV/0!</v>
      </c>
      <c r="BU195" s="580">
        <f>BT196/BR196</f>
        <v>0</v>
      </c>
      <c r="BV195" s="177">
        <f>BT196/BS196</f>
        <v>0</v>
      </c>
      <c r="BW195" s="492">
        <f>BW196/BW29</f>
        <v>0.15517894736842106</v>
      </c>
      <c r="BX195" s="575"/>
      <c r="BY195" s="576"/>
      <c r="BZ195" s="335" t="e">
        <f>BY196/BX196</f>
        <v>#DIV/0!</v>
      </c>
      <c r="CA195" s="492">
        <f>CA196/CA29</f>
        <v>0.15517894736842106</v>
      </c>
      <c r="CB195" s="575"/>
      <c r="CC195" s="576"/>
      <c r="CD195" s="335" t="e">
        <f>CC196/CB196</f>
        <v>#DIV/0!</v>
      </c>
      <c r="CE195" s="492">
        <f>CE196/CE29</f>
        <v>0.15548684210526315</v>
      </c>
      <c r="CF195" s="575"/>
      <c r="CG195" s="576"/>
      <c r="CH195" s="335" t="e">
        <f>CG196/CF196</f>
        <v>#DIV/0!</v>
      </c>
      <c r="CI195" s="633">
        <f>CI196/CI29</f>
        <v>0.15524052631578947</v>
      </c>
      <c r="CJ195" s="593" t="e">
        <f>CJ196/CJ29</f>
        <v>#DIV/0!</v>
      </c>
      <c r="CK195" s="580" t="e">
        <f>CK196/CK29</f>
        <v>#DIV/0!</v>
      </c>
      <c r="CL195" s="588">
        <f>CK196/CI196</f>
        <v>0</v>
      </c>
      <c r="CM195" s="178" t="e">
        <f>CK196/CJ196</f>
        <v>#DIV/0!</v>
      </c>
      <c r="CN195" s="633">
        <f>CN196/CN29</f>
        <v>0.15524052631578947</v>
      </c>
      <c r="CO195" s="587">
        <f>CO196/CO29</f>
        <v>0.15000000000000002</v>
      </c>
      <c r="CP195" s="587" t="e">
        <f>CP196/CP29</f>
        <v>#DIV/0!</v>
      </c>
      <c r="CQ195" s="588">
        <f>CP196/CN196</f>
        <v>0</v>
      </c>
      <c r="CR195" s="589">
        <f>CP196/CO196</f>
        <v>0</v>
      </c>
      <c r="CS195" s="96"/>
      <c r="CT195" s="97"/>
      <c r="CX195" s="492">
        <f>CX196/CX29</f>
        <v>0.15524052631578947</v>
      </c>
      <c r="CY195" s="575">
        <v>0.15</v>
      </c>
      <c r="CZ195" s="785"/>
      <c r="DA195" s="335">
        <f>CZ196/CY196</f>
        <v>0</v>
      </c>
      <c r="DB195" s="492">
        <f>DB196/DB29</f>
        <v>0.15524052631578947</v>
      </c>
      <c r="DC195" s="575">
        <v>0.15</v>
      </c>
      <c r="DD195" s="576"/>
      <c r="DE195" s="335">
        <f>DD196/DC196</f>
        <v>0</v>
      </c>
      <c r="DF195" s="492">
        <f>DF196/DF29</f>
        <v>0.15524052631578947</v>
      </c>
      <c r="DG195" s="575">
        <v>0.15</v>
      </c>
      <c r="DH195" s="576"/>
      <c r="DI195" s="335">
        <f>DH196/DG196</f>
        <v>0</v>
      </c>
      <c r="DJ195" s="633">
        <f>DJ196/DJ29</f>
        <v>0.15524052631578947</v>
      </c>
      <c r="DK195" s="593">
        <f>DK196/DK29</f>
        <v>0.15000000000000002</v>
      </c>
      <c r="DL195" s="580" t="e">
        <f>DL196/DL29</f>
        <v>#DIV/0!</v>
      </c>
      <c r="DM195" s="580">
        <f>DL196/DJ196</f>
        <v>0</v>
      </c>
      <c r="DN195" s="177">
        <f>DL196/DK196</f>
        <v>0</v>
      </c>
      <c r="DO195" s="492">
        <f>DO196/DO29</f>
        <v>0.15517894736842106</v>
      </c>
      <c r="DP195" s="575"/>
      <c r="DQ195" s="576"/>
      <c r="DR195" s="335" t="e">
        <f>DQ196/DP196</f>
        <v>#DIV/0!</v>
      </c>
      <c r="DS195" s="492">
        <f>DS196/DS29</f>
        <v>0.15517894736842106</v>
      </c>
      <c r="DT195" s="575"/>
      <c r="DU195" s="576"/>
      <c r="DV195" s="335" t="e">
        <f>DU196/DT196</f>
        <v>#DIV/0!</v>
      </c>
      <c r="DW195" s="492">
        <f>DW196/DW29</f>
        <v>0.15548684210526315</v>
      </c>
      <c r="DX195" s="575"/>
      <c r="DY195" s="576"/>
      <c r="DZ195" s="335" t="e">
        <f>DY196/DX196</f>
        <v>#DIV/0!</v>
      </c>
      <c r="EA195" s="633">
        <f>EA196/EA29</f>
        <v>0.15524052631578947</v>
      </c>
      <c r="EB195" s="593" t="e">
        <f>EB196/EB29</f>
        <v>#DIV/0!</v>
      </c>
      <c r="EC195" s="580" t="e">
        <f>EC196/EC29</f>
        <v>#DIV/0!</v>
      </c>
      <c r="ED195" s="588">
        <f>EC196/EA196</f>
        <v>0</v>
      </c>
      <c r="EE195" s="178" t="e">
        <f>EC196/EB196</f>
        <v>#DIV/0!</v>
      </c>
      <c r="EF195" s="633">
        <f>EF196/EF29</f>
        <v>0.15524052631578947</v>
      </c>
      <c r="EG195" s="587">
        <f>EG196/EG29</f>
        <v>0.15000000000000002</v>
      </c>
      <c r="EH195" s="587" t="e">
        <f>EH196/EH29</f>
        <v>#DIV/0!</v>
      </c>
      <c r="EI195" s="588">
        <f>EH196/EF196</f>
        <v>0</v>
      </c>
      <c r="EJ195" s="589">
        <f>EH196/EG196</f>
        <v>0</v>
      </c>
      <c r="EK195" s="96"/>
      <c r="EL195" s="97"/>
    </row>
    <row r="196" spans="1:146" s="98" customFormat="1" ht="20.100000000000001" customHeight="1">
      <c r="A196" s="353"/>
      <c r="B196" s="104" t="s">
        <v>116</v>
      </c>
      <c r="C196" s="105"/>
      <c r="D196" s="355"/>
      <c r="E196" s="185"/>
      <c r="F196" s="356">
        <f>F195*F29</f>
        <v>16.923076923076927</v>
      </c>
      <c r="G196" s="449">
        <f>G29*G195</f>
        <v>56.541880341880351</v>
      </c>
      <c r="H196" s="766">
        <f>H29*H195</f>
        <v>56.541880341880351</v>
      </c>
      <c r="I196" s="359">
        <f>H196-G196</f>
        <v>0</v>
      </c>
      <c r="J196" s="356">
        <f>J195*J29</f>
        <v>16.923076923076927</v>
      </c>
      <c r="K196" s="449">
        <f>K29*K195</f>
        <v>75.181623931623946</v>
      </c>
      <c r="L196" s="766">
        <f>L29*L195</f>
        <v>75.181623931623946</v>
      </c>
      <c r="M196" s="359">
        <f>L196-K196</f>
        <v>0</v>
      </c>
      <c r="N196" s="356">
        <f>N195*N29</f>
        <v>16.923076923076927</v>
      </c>
      <c r="O196" s="449">
        <f>O29*O195</f>
        <v>37.243589743589745</v>
      </c>
      <c r="P196" s="766">
        <f>P29*P195</f>
        <v>37.243589743589745</v>
      </c>
      <c r="Q196" s="359">
        <f>P196-O196</f>
        <v>0</v>
      </c>
      <c r="R196" s="361">
        <f>F196+J196+N196</f>
        <v>50.769230769230781</v>
      </c>
      <c r="S196" s="362">
        <v>50.769230769230781</v>
      </c>
      <c r="T196" s="186">
        <f>H196+K196+O196</f>
        <v>168.96709401709404</v>
      </c>
      <c r="U196" s="114">
        <f>H196+L196+P196</f>
        <v>168.96709401709404</v>
      </c>
      <c r="V196" s="110">
        <f>U196-R196</f>
        <v>118.19786324786327</v>
      </c>
      <c r="W196" s="108">
        <f t="shared" si="952"/>
        <v>118.19786324786327</v>
      </c>
      <c r="X196" s="117">
        <f>U196-T196</f>
        <v>0</v>
      </c>
      <c r="Y196" s="356">
        <f>Y195*Y29</f>
        <v>38.46153846153846</v>
      </c>
      <c r="Z196" s="766">
        <f>Z29*Z195</f>
        <v>0</v>
      </c>
      <c r="AA196" s="766">
        <f>AA29*AA195</f>
        <v>0</v>
      </c>
      <c r="AB196" s="359">
        <f>AA196-Z196</f>
        <v>0</v>
      </c>
      <c r="AC196" s="356">
        <f>AC195*AC29</f>
        <v>38.46153846153846</v>
      </c>
      <c r="AD196" s="449">
        <v>169.81399999999999</v>
      </c>
      <c r="AE196" s="766">
        <v>169.81399999999999</v>
      </c>
      <c r="AF196" s="359">
        <f>AE196-AD196</f>
        <v>0</v>
      </c>
      <c r="AG196" s="356">
        <f>AG195*AG29</f>
        <v>38.46153846153846</v>
      </c>
      <c r="AH196" s="449">
        <f>AH29*AH195</f>
        <v>692.30769230769226</v>
      </c>
      <c r="AI196" s="358">
        <f>AI29*AI195</f>
        <v>112.91538461538462</v>
      </c>
      <c r="AJ196" s="359">
        <f>AI196-AH196</f>
        <v>-579.39230769230767</v>
      </c>
      <c r="AK196" s="111">
        <f>Y196+AC196+AG196</f>
        <v>115.38461538461539</v>
      </c>
      <c r="AL196" s="362">
        <v>115.38461538461539</v>
      </c>
      <c r="AM196" s="112">
        <f>Z196+AD196+AH196</f>
        <v>862.12169230769223</v>
      </c>
      <c r="AN196" s="114">
        <f>AA196+AE196+AI196</f>
        <v>282.72938461538462</v>
      </c>
      <c r="AO196" s="186">
        <f>AN196-AK196</f>
        <v>167.34476923076923</v>
      </c>
      <c r="AP196" s="108">
        <f t="shared" si="953"/>
        <v>167.34476923076923</v>
      </c>
      <c r="AQ196" s="117">
        <f>AN196-AM196</f>
        <v>-579.39230769230767</v>
      </c>
      <c r="AR196" s="111">
        <f>SUM(R196,AK196)</f>
        <v>166.15384615384616</v>
      </c>
      <c r="AS196" s="113">
        <f>AS29*AS195</f>
        <v>166.15384615384613</v>
      </c>
      <c r="AT196" s="594">
        <f>T196+AM196</f>
        <v>1031.0887863247863</v>
      </c>
      <c r="AU196" s="120">
        <f>SUM(U196,AN196)</f>
        <v>451.69647863247866</v>
      </c>
      <c r="AV196" s="121">
        <f>AU196-AR196</f>
        <v>285.54263247863253</v>
      </c>
      <c r="AW196" s="110">
        <f t="shared" si="954"/>
        <v>285.54263247863253</v>
      </c>
      <c r="AX196" s="595">
        <f>AU196-AT196</f>
        <v>-579.39230769230767</v>
      </c>
      <c r="AY196" s="96">
        <f>AR196/6</f>
        <v>27.692307692307693</v>
      </c>
      <c r="AZ196" s="97">
        <f>AS196/6</f>
        <v>27.69230769230769</v>
      </c>
      <c r="BA196" s="97">
        <f>AU196/6</f>
        <v>75.282746438746443</v>
      </c>
      <c r="BB196" s="123">
        <f>BA196/AY196</f>
        <v>2.7185436213991769</v>
      </c>
      <c r="BC196" s="98">
        <f>BA196-AY196</f>
        <v>47.59043874643875</v>
      </c>
      <c r="BD196" s="98">
        <f>BA196-AZ196</f>
        <v>47.59043874643875</v>
      </c>
      <c r="BE196" s="98">
        <f>AX196/6</f>
        <v>-96.565384615384616</v>
      </c>
      <c r="BF196" s="356">
        <v>2521</v>
      </c>
      <c r="BG196" s="449">
        <f>BG29*BG195</f>
        <v>2435.897435897436</v>
      </c>
      <c r="BH196" s="360">
        <f>BH29*BH195</f>
        <v>0</v>
      </c>
      <c r="BI196" s="359">
        <f>BH196-BG196</f>
        <v>-2435.897435897436</v>
      </c>
      <c r="BJ196" s="356">
        <v>2521</v>
      </c>
      <c r="BK196" s="449">
        <f>BK29*BK195</f>
        <v>2435.897435897436</v>
      </c>
      <c r="BL196" s="360">
        <f>BL29*BL195</f>
        <v>0</v>
      </c>
      <c r="BM196" s="359">
        <f>BL196-BK196</f>
        <v>-2435.897435897436</v>
      </c>
      <c r="BN196" s="356">
        <v>2521</v>
      </c>
      <c r="BO196" s="449">
        <f>BO29*BO195</f>
        <v>2435.897435897436</v>
      </c>
      <c r="BP196" s="360">
        <f>BP29*BP195</f>
        <v>0</v>
      </c>
      <c r="BQ196" s="359">
        <f>BP196-BO196</f>
        <v>-2435.897435897436</v>
      </c>
      <c r="BR196" s="111">
        <f>BF196+BJ196+BN196</f>
        <v>7563</v>
      </c>
      <c r="BS196" s="186">
        <f>BG196+BK196+BO196</f>
        <v>7307.6923076923085</v>
      </c>
      <c r="BT196" s="114">
        <f>BH196+BL196+BP196</f>
        <v>0</v>
      </c>
      <c r="BU196" s="110">
        <f>BT196-BR196</f>
        <v>-7563</v>
      </c>
      <c r="BV196" s="117">
        <f>BT196-BS196</f>
        <v>-7307.6923076923085</v>
      </c>
      <c r="BW196" s="356">
        <v>2520</v>
      </c>
      <c r="BX196" s="449">
        <f>BX29*BX195</f>
        <v>0</v>
      </c>
      <c r="BY196" s="360">
        <f>BY29*BY195</f>
        <v>0</v>
      </c>
      <c r="BZ196" s="359">
        <f>BY196-BX196</f>
        <v>0</v>
      </c>
      <c r="CA196" s="356">
        <v>1512</v>
      </c>
      <c r="CB196" s="449">
        <f>CB29*CB195</f>
        <v>0</v>
      </c>
      <c r="CC196" s="360">
        <f>CC29*CC195</f>
        <v>0</v>
      </c>
      <c r="CD196" s="359">
        <f>CC196-CB196</f>
        <v>0</v>
      </c>
      <c r="CE196" s="356">
        <v>1010</v>
      </c>
      <c r="CF196" s="449">
        <f>CF29*CF195</f>
        <v>0</v>
      </c>
      <c r="CG196" s="360">
        <f>CG29*CG195</f>
        <v>0</v>
      </c>
      <c r="CH196" s="359">
        <f>CG196-CF196</f>
        <v>0</v>
      </c>
      <c r="CI196" s="111">
        <f>BW196+CA196+CE196</f>
        <v>5042</v>
      </c>
      <c r="CJ196" s="112">
        <f>BX196+CB196+CF196</f>
        <v>0</v>
      </c>
      <c r="CK196" s="114">
        <f>BY196+CC196+CG196</f>
        <v>0</v>
      </c>
      <c r="CL196" s="186">
        <f>CK196-CI196</f>
        <v>-5042</v>
      </c>
      <c r="CM196" s="117">
        <f>CK196-CJ196</f>
        <v>0</v>
      </c>
      <c r="CN196" s="111">
        <f>SUM(BR196,CI196)</f>
        <v>12605</v>
      </c>
      <c r="CO196" s="594">
        <f>BS196+CJ196</f>
        <v>7307.6923076923085</v>
      </c>
      <c r="CP196" s="120">
        <f>SUM(BT196,CK196)</f>
        <v>0</v>
      </c>
      <c r="CQ196" s="121">
        <f>CP196-CN196</f>
        <v>-12605</v>
      </c>
      <c r="CR196" s="595">
        <f>CP196-CO196</f>
        <v>-7307.6923076923085</v>
      </c>
      <c r="CS196" s="96">
        <f t="shared" si="967"/>
        <v>2100.8333333333335</v>
      </c>
      <c r="CT196" s="97">
        <f>CP196/6</f>
        <v>0</v>
      </c>
      <c r="CU196" s="123">
        <f>CT196/CS196</f>
        <v>0</v>
      </c>
      <c r="CV196" s="98">
        <f>CT196-CS196</f>
        <v>-2100.8333333333335</v>
      </c>
      <c r="CW196" s="98">
        <f>CR196/6</f>
        <v>-1217.948717948718</v>
      </c>
      <c r="CX196" s="356">
        <v>2521</v>
      </c>
      <c r="CY196" s="449">
        <f>CY29*CY195</f>
        <v>2435.897435897436</v>
      </c>
      <c r="CZ196" s="766">
        <f>CZ29*CZ195</f>
        <v>0</v>
      </c>
      <c r="DA196" s="359">
        <f>CZ196-CY196</f>
        <v>-2435.897435897436</v>
      </c>
      <c r="DB196" s="356">
        <v>2521</v>
      </c>
      <c r="DC196" s="449">
        <f>DC29*DC195</f>
        <v>2435.897435897436</v>
      </c>
      <c r="DD196" s="360">
        <f>DD29*DD195</f>
        <v>0</v>
      </c>
      <c r="DE196" s="359">
        <f>DD196-DC196</f>
        <v>-2435.897435897436</v>
      </c>
      <c r="DF196" s="356">
        <v>2521</v>
      </c>
      <c r="DG196" s="449">
        <f>DG29*DG195</f>
        <v>2435.897435897436</v>
      </c>
      <c r="DH196" s="360">
        <f>DH29*DH195</f>
        <v>0</v>
      </c>
      <c r="DI196" s="359">
        <f>DH196-DG196</f>
        <v>-2435.897435897436</v>
      </c>
      <c r="DJ196" s="111">
        <f>CX196+DB196+DF196</f>
        <v>7563</v>
      </c>
      <c r="DK196" s="186">
        <f>CY196+DC196+DG196</f>
        <v>7307.6923076923085</v>
      </c>
      <c r="DL196" s="114">
        <f>CZ196+DD196+DH196</f>
        <v>0</v>
      </c>
      <c r="DM196" s="110">
        <f>DL196-DJ196</f>
        <v>-7563</v>
      </c>
      <c r="DN196" s="117">
        <f>DL196-DK196</f>
        <v>-7307.6923076923085</v>
      </c>
      <c r="DO196" s="356">
        <v>2520</v>
      </c>
      <c r="DP196" s="449">
        <f>DP29*DP195</f>
        <v>0</v>
      </c>
      <c r="DQ196" s="360">
        <f>DQ29*DQ195</f>
        <v>0</v>
      </c>
      <c r="DR196" s="359">
        <f>DQ196-DP196</f>
        <v>0</v>
      </c>
      <c r="DS196" s="356">
        <v>1512</v>
      </c>
      <c r="DT196" s="449">
        <f>DT29*DT195</f>
        <v>0</v>
      </c>
      <c r="DU196" s="360">
        <f>DU29*DU195</f>
        <v>0</v>
      </c>
      <c r="DV196" s="359">
        <f>DU196-DT196</f>
        <v>0</v>
      </c>
      <c r="DW196" s="356">
        <v>1010</v>
      </c>
      <c r="DX196" s="449">
        <f>DX29*DX195</f>
        <v>0</v>
      </c>
      <c r="DY196" s="360">
        <f>DY29*DY195</f>
        <v>0</v>
      </c>
      <c r="DZ196" s="359">
        <f>DY196-DX196</f>
        <v>0</v>
      </c>
      <c r="EA196" s="111">
        <f>DO196+DS196+DW196</f>
        <v>5042</v>
      </c>
      <c r="EB196" s="112">
        <f>DP196+DT196+DX196</f>
        <v>0</v>
      </c>
      <c r="EC196" s="114">
        <f>DQ196+DU196+DY196</f>
        <v>0</v>
      </c>
      <c r="ED196" s="186">
        <f>EC196-EA196</f>
        <v>-5042</v>
      </c>
      <c r="EE196" s="117">
        <f>EC196-EB196</f>
        <v>0</v>
      </c>
      <c r="EF196" s="111">
        <f>SUM(DJ196,EA196)</f>
        <v>12605</v>
      </c>
      <c r="EG196" s="594">
        <f>DK196+EB196</f>
        <v>7307.6923076923085</v>
      </c>
      <c r="EH196" s="120">
        <f>SUM(DL196,EC196)</f>
        <v>0</v>
      </c>
      <c r="EI196" s="121">
        <f>EH196-EF196</f>
        <v>-12605</v>
      </c>
      <c r="EJ196" s="595">
        <f>EH196-EG196</f>
        <v>-7307.6923076923085</v>
      </c>
      <c r="EK196" s="96">
        <f t="shared" ref="EK196" si="981">EF196/6</f>
        <v>2100.8333333333335</v>
      </c>
      <c r="EL196" s="97">
        <f>EH196/6</f>
        <v>0</v>
      </c>
      <c r="EM196" s="123">
        <f>EL196/EK196</f>
        <v>0</v>
      </c>
      <c r="EN196" s="98">
        <f>EL196-EK196</f>
        <v>-2100.8333333333335</v>
      </c>
      <c r="EO196" s="98">
        <f>EJ196/6</f>
        <v>-1217.948717948718</v>
      </c>
    </row>
    <row r="197" spans="1:146" s="261" customFormat="1" ht="20.100000000000001" customHeight="1">
      <c r="A197" s="184" t="s">
        <v>58</v>
      </c>
      <c r="B197" s="126"/>
      <c r="C197" s="126"/>
      <c r="D197" s="126"/>
      <c r="E197" s="153"/>
      <c r="F197" s="651">
        <f>F198/F31</f>
        <v>0.17241390905314791</v>
      </c>
      <c r="G197" s="652">
        <f>G198/G31</f>
        <v>0.17214069764636444</v>
      </c>
      <c r="H197" s="791">
        <f>H198/H31</f>
        <v>0.17214069764636444</v>
      </c>
      <c r="I197" s="335">
        <f>H198/G198</f>
        <v>1</v>
      </c>
      <c r="J197" s="651">
        <f>J198/J31</f>
        <v>0.17406441609328469</v>
      </c>
      <c r="K197" s="652">
        <f>K198/K31</f>
        <v>0.18559380842505419</v>
      </c>
      <c r="L197" s="791">
        <f>L198/L31</f>
        <v>0.18559380842505419</v>
      </c>
      <c r="M197" s="335">
        <f>L198/K198</f>
        <v>1</v>
      </c>
      <c r="N197" s="651">
        <f>N198/N31</f>
        <v>0.17397507493460374</v>
      </c>
      <c r="O197" s="652">
        <f>O198/O31</f>
        <v>0.20062535704450093</v>
      </c>
      <c r="P197" s="791">
        <f>P198/P31</f>
        <v>0.20062535704450093</v>
      </c>
      <c r="Q197" s="335">
        <f>P198/O198</f>
        <v>1</v>
      </c>
      <c r="R197" s="651">
        <f>R198/R31</f>
        <v>0.1735115548143942</v>
      </c>
      <c r="S197" s="654">
        <f>S198/S31</f>
        <v>0.17605624564931843</v>
      </c>
      <c r="T197" s="344">
        <f>T198/T31</f>
        <v>0.18654833662809461</v>
      </c>
      <c r="U197" s="340">
        <f>U198/U31</f>
        <v>0.18654833662809461</v>
      </c>
      <c r="V197" s="580">
        <f>U198/R198</f>
        <v>1.597824515101639</v>
      </c>
      <c r="W197" s="581">
        <f>U198/S198</f>
        <v>1.3728257811291573</v>
      </c>
      <c r="X197" s="177">
        <f>U198/T198</f>
        <v>1</v>
      </c>
      <c r="Y197" s="651">
        <f>Y198/Y31</f>
        <v>0.17808304173524142</v>
      </c>
      <c r="Z197" s="791">
        <f>Z198/Z31</f>
        <v>0.1830761750855413</v>
      </c>
      <c r="AA197" s="791">
        <f>AA198/AA31</f>
        <v>0.1830761750855413</v>
      </c>
      <c r="AB197" s="335">
        <f>AA198/Z198</f>
        <v>1</v>
      </c>
      <c r="AC197" s="651">
        <f>AC198/AC31</f>
        <v>0.17590907453142751</v>
      </c>
      <c r="AD197" s="652">
        <f>AD198/AD31</f>
        <v>0.18103103039840984</v>
      </c>
      <c r="AE197" s="791">
        <f>AE198/AE31</f>
        <v>0.18103103039840984</v>
      </c>
      <c r="AF197" s="383">
        <f>AE198/AD198</f>
        <v>1</v>
      </c>
      <c r="AG197" s="651">
        <f>AG198/AG31</f>
        <v>0.17017182545728463</v>
      </c>
      <c r="AH197" s="652">
        <f>AH198/AH31</f>
        <v>0.18037510259179265</v>
      </c>
      <c r="AI197" s="871">
        <f>AI198/AI31</f>
        <v>0.16943050082323852</v>
      </c>
      <c r="AJ197" s="383">
        <f>AI198/AH198</f>
        <v>0.99255557030072439</v>
      </c>
      <c r="AK197" s="616">
        <f>AK198/AK31</f>
        <v>0.1748314563782698</v>
      </c>
      <c r="AL197" s="654">
        <f>AL198/AL31</f>
        <v>0.17022024420683257</v>
      </c>
      <c r="AM197" s="341">
        <f>AM198/AM31</f>
        <v>0.18161331812457829</v>
      </c>
      <c r="AN197" s="340">
        <f>AN198/AN31</f>
        <v>0.17815258271037723</v>
      </c>
      <c r="AO197" s="584">
        <f>AN198/AK198</f>
        <v>1.3191481539435388</v>
      </c>
      <c r="AP197" s="341">
        <f>AN198/AL198</f>
        <v>1.2533803380126232</v>
      </c>
      <c r="AQ197" s="89">
        <f>AN198/AM198</f>
        <v>0.99776310921737232</v>
      </c>
      <c r="AR197" s="616">
        <f>AR198/AR31</f>
        <v>0.17415473839115028</v>
      </c>
      <c r="AS197" s="340">
        <f>AS198/AS31</f>
        <v>0.17329881427509933</v>
      </c>
      <c r="AT197" s="655">
        <f>AT198/AT31</f>
        <v>0.18433390651160658</v>
      </c>
      <c r="AU197" s="655">
        <f>AU198/AU31</f>
        <v>0.18274567671601771</v>
      </c>
      <c r="AV197" s="581">
        <f>AU198/AR198</f>
        <v>1.4614987906599597</v>
      </c>
      <c r="AW197" s="580">
        <f>AU198/AS198</f>
        <v>1.3173919970253811</v>
      </c>
      <c r="AX197" s="589">
        <f>AU198/AT198</f>
        <v>0.99901108163986407</v>
      </c>
      <c r="AY197" s="96"/>
      <c r="AZ197" s="97"/>
      <c r="BA197" s="97"/>
      <c r="BF197" s="651">
        <f>BF198/BF31</f>
        <v>0.18590574224081149</v>
      </c>
      <c r="BG197" s="652">
        <f>BG198/BG31</f>
        <v>0.18608694389307331</v>
      </c>
      <c r="BH197" s="653" t="e">
        <f>BH198/BH31</f>
        <v>#DIV/0!</v>
      </c>
      <c r="BI197" s="335">
        <f>BH198/BG198</f>
        <v>0</v>
      </c>
      <c r="BJ197" s="651">
        <f>BJ198/BJ31</f>
        <v>0.18173399848887947</v>
      </c>
      <c r="BK197" s="652">
        <f>BK198/BK31</f>
        <v>0.18109503605643093</v>
      </c>
      <c r="BL197" s="653" t="e">
        <f>BL198/BL31</f>
        <v>#DIV/0!</v>
      </c>
      <c r="BM197" s="335">
        <f>BL198/BK198</f>
        <v>0</v>
      </c>
      <c r="BN197" s="651">
        <f>BN198/BN31</f>
        <v>0.18638776549044514</v>
      </c>
      <c r="BO197" s="652">
        <f>BO198/BO31</f>
        <v>0.18746217917608071</v>
      </c>
      <c r="BP197" s="653" t="e">
        <f>BP198/BP31</f>
        <v>#DIV/0!</v>
      </c>
      <c r="BQ197" s="383">
        <f>BP198/BO198</f>
        <v>0</v>
      </c>
      <c r="BR197" s="616">
        <f>BR198/BR31</f>
        <v>0.18473948148565983</v>
      </c>
      <c r="BS197" s="341">
        <f>BS198/BS31</f>
        <v>0.18498646702165727</v>
      </c>
      <c r="BT197" s="340" t="e">
        <f>BT198/BT31</f>
        <v>#DIV/0!</v>
      </c>
      <c r="BU197" s="580">
        <f>BT198/BR198</f>
        <v>0</v>
      </c>
      <c r="BV197" s="177">
        <f>BT198/BS198</f>
        <v>0</v>
      </c>
      <c r="BW197" s="651">
        <f>BW198/BW31</f>
        <v>0.18750622211413231</v>
      </c>
      <c r="BX197" s="652" t="e">
        <f>BX198/BX31</f>
        <v>#DIV/0!</v>
      </c>
      <c r="BY197" s="653" t="e">
        <f>BY198/BY31</f>
        <v>#DIV/0!</v>
      </c>
      <c r="BZ197" s="383" t="e">
        <f>BY198/BX198</f>
        <v>#DIV/0!</v>
      </c>
      <c r="CA197" s="651">
        <f>CA198/CA31</f>
        <v>0.18662062283293696</v>
      </c>
      <c r="CB197" s="652" t="e">
        <f>CB198/CB31</f>
        <v>#DIV/0!</v>
      </c>
      <c r="CC197" s="653" t="e">
        <f>CC198/CC31</f>
        <v>#DIV/0!</v>
      </c>
      <c r="CD197" s="383" t="e">
        <f>CC198/CB198</f>
        <v>#DIV/0!</v>
      </c>
      <c r="CE197" s="651">
        <f>CE198/CE31</f>
        <v>0.18549264887740796</v>
      </c>
      <c r="CF197" s="652" t="e">
        <f>CF198/CF31</f>
        <v>#DIV/0!</v>
      </c>
      <c r="CG197" s="653" t="e">
        <f>CG198/CG31</f>
        <v>#DIV/0!</v>
      </c>
      <c r="CH197" s="383" t="e">
        <f>CG198/CF198</f>
        <v>#DIV/0!</v>
      </c>
      <c r="CI197" s="616">
        <f>CI198/CI31</f>
        <v>0.1878141440401197</v>
      </c>
      <c r="CJ197" s="341" t="e">
        <f>CJ198/CJ31</f>
        <v>#DIV/0!</v>
      </c>
      <c r="CK197" s="340" t="e">
        <f>CK198/CK31</f>
        <v>#DIV/0!</v>
      </c>
      <c r="CL197" s="588">
        <f>CK198/CI198</f>
        <v>0</v>
      </c>
      <c r="CM197" s="89" t="e">
        <f>CK198/CJ198</f>
        <v>#DIV/0!</v>
      </c>
      <c r="CN197" s="616">
        <f>CN198/CN31</f>
        <v>0.1862105281222827</v>
      </c>
      <c r="CO197" s="655">
        <f>CO198/CO31</f>
        <v>0.18494764006429606</v>
      </c>
      <c r="CP197" s="655" t="e">
        <f>CP198/CP31</f>
        <v>#DIV/0!</v>
      </c>
      <c r="CQ197" s="580">
        <f>CP198/CN198</f>
        <v>0</v>
      </c>
      <c r="CR197" s="589">
        <f>CP198/CO198</f>
        <v>0</v>
      </c>
      <c r="CS197" s="96"/>
      <c r="CT197" s="97"/>
      <c r="CX197" s="651">
        <f>CX198/CX31</f>
        <v>0.18590574224081149</v>
      </c>
      <c r="CY197" s="652">
        <f>CY198/CY31</f>
        <v>0.18608694389307331</v>
      </c>
      <c r="CZ197" s="791" t="e">
        <f>CZ198/CZ31</f>
        <v>#DIV/0!</v>
      </c>
      <c r="DA197" s="335">
        <f>CZ198/CY198</f>
        <v>0</v>
      </c>
      <c r="DB197" s="651">
        <f>DB198/DB31</f>
        <v>0.18173399848887947</v>
      </c>
      <c r="DC197" s="652">
        <f>DC198/DC31</f>
        <v>0.18109503605643093</v>
      </c>
      <c r="DD197" s="653" t="e">
        <f>DD198/DD31</f>
        <v>#DIV/0!</v>
      </c>
      <c r="DE197" s="335">
        <f>DD198/DC198</f>
        <v>0</v>
      </c>
      <c r="DF197" s="651">
        <f>DF198/DF31</f>
        <v>0.18638776549044514</v>
      </c>
      <c r="DG197" s="652">
        <f>DG198/DG31</f>
        <v>0.18630784673511164</v>
      </c>
      <c r="DH197" s="653" t="e">
        <f>DH198/DH31</f>
        <v>#DIV/0!</v>
      </c>
      <c r="DI197" s="383">
        <f>DH198/DG198</f>
        <v>0</v>
      </c>
      <c r="DJ197" s="616">
        <f>DJ198/DJ31</f>
        <v>0.18473948148565983</v>
      </c>
      <c r="DK197" s="341">
        <f>DK198/DK31</f>
        <v>0.18460081809354134</v>
      </c>
      <c r="DL197" s="340" t="e">
        <f>DL198/DL31</f>
        <v>#DIV/0!</v>
      </c>
      <c r="DM197" s="580">
        <f>DL198/DJ198</f>
        <v>0</v>
      </c>
      <c r="DN197" s="177">
        <f>DL198/DK198</f>
        <v>0</v>
      </c>
      <c r="DO197" s="651">
        <f>DO198/DO31</f>
        <v>0.18750622211413231</v>
      </c>
      <c r="DP197" s="652" t="e">
        <f>DP198/DP31</f>
        <v>#DIV/0!</v>
      </c>
      <c r="DQ197" s="653" t="e">
        <f>DQ198/DQ31</f>
        <v>#DIV/0!</v>
      </c>
      <c r="DR197" s="383" t="e">
        <f>DQ198/DP198</f>
        <v>#DIV/0!</v>
      </c>
      <c r="DS197" s="651">
        <f>DS198/DS31</f>
        <v>0.18662062283293696</v>
      </c>
      <c r="DT197" s="652" t="e">
        <f>DT198/DT31</f>
        <v>#DIV/0!</v>
      </c>
      <c r="DU197" s="653" t="e">
        <f>DU198/DU31</f>
        <v>#DIV/0!</v>
      </c>
      <c r="DV197" s="383" t="e">
        <f>DU198/DT198</f>
        <v>#DIV/0!</v>
      </c>
      <c r="DW197" s="651">
        <f>DW198/DW31</f>
        <v>0.18549264887740796</v>
      </c>
      <c r="DX197" s="652" t="e">
        <f>DX198/DX31</f>
        <v>#DIV/0!</v>
      </c>
      <c r="DY197" s="653" t="e">
        <f>DY198/DY31</f>
        <v>#DIV/0!</v>
      </c>
      <c r="DZ197" s="383" t="e">
        <f>DY198/DX198</f>
        <v>#DIV/0!</v>
      </c>
      <c r="EA197" s="616">
        <f>EA198/EA31</f>
        <v>0.1878141440401197</v>
      </c>
      <c r="EB197" s="341" t="e">
        <f>EB198/EB31</f>
        <v>#DIV/0!</v>
      </c>
      <c r="EC197" s="340" t="e">
        <f>EC198/EC31</f>
        <v>#DIV/0!</v>
      </c>
      <c r="ED197" s="588">
        <f>EC198/EA198</f>
        <v>0</v>
      </c>
      <c r="EE197" s="89" t="e">
        <f>EC198/EB198</f>
        <v>#DIV/0!</v>
      </c>
      <c r="EF197" s="616">
        <f>EF198/EF31</f>
        <v>0.1862105281222827</v>
      </c>
      <c r="EG197" s="655">
        <f>EG198/EG31</f>
        <v>0.18456207208034175</v>
      </c>
      <c r="EH197" s="655" t="e">
        <f>EH198/EH31</f>
        <v>#DIV/0!</v>
      </c>
      <c r="EI197" s="580">
        <f>EH198/EF198</f>
        <v>0</v>
      </c>
      <c r="EJ197" s="589">
        <f>EH198/EG198</f>
        <v>0</v>
      </c>
      <c r="EK197" s="96"/>
      <c r="EL197" s="97"/>
    </row>
    <row r="198" spans="1:146" s="98" customFormat="1" ht="20.100000000000001" customHeight="1" thickBot="1">
      <c r="A198" s="104" t="s">
        <v>47</v>
      </c>
      <c r="B198" s="105"/>
      <c r="C198" s="105"/>
      <c r="D198" s="355"/>
      <c r="E198" s="185"/>
      <c r="F198" s="493">
        <f>F172+F178+F192+F184+F190+F194+F196</f>
        <v>52151.37606837607</v>
      </c>
      <c r="G198" s="494">
        <f>G172+G178+G192+G184+G190+G194+G196</f>
        <v>77307.767553504382</v>
      </c>
      <c r="H198" s="780">
        <f>H172+H178+H192+H184+H190+H194+H196</f>
        <v>77307.767553504382</v>
      </c>
      <c r="I198" s="496">
        <f>H198-G198</f>
        <v>0</v>
      </c>
      <c r="J198" s="493">
        <f>J172+J178+J192+J184+J190+J194+J196</f>
        <v>56801.384615384617</v>
      </c>
      <c r="K198" s="494">
        <f>K172+K178+K192+K184+K190+K194+K196</f>
        <v>88960.883311321246</v>
      </c>
      <c r="L198" s="780">
        <f>L172+L178+L192+L184+L190+L194+L196</f>
        <v>88960.883311321246</v>
      </c>
      <c r="M198" s="496">
        <f>L198-K198</f>
        <v>0</v>
      </c>
      <c r="N198" s="493">
        <f t="shared" ref="N198:BA198" si="982">N172+N178+N192+N184+N190+N194+N196</f>
        <v>56901.299145299148</v>
      </c>
      <c r="O198" s="494">
        <f t="shared" ref="O198" si="983">O172+O178+O192+O184+O190+O194+O196</f>
        <v>98737.031859180104</v>
      </c>
      <c r="P198" s="780">
        <f t="shared" si="982"/>
        <v>98737.031859180104</v>
      </c>
      <c r="Q198" s="496">
        <f t="shared" si="982"/>
        <v>0</v>
      </c>
      <c r="R198" s="493">
        <f t="shared" si="982"/>
        <v>165854.05982905981</v>
      </c>
      <c r="S198" s="498">
        <f>S172+S178+S192+S184+S190+S194+S196</f>
        <v>193036.64482905981</v>
      </c>
      <c r="T198" s="656">
        <f t="shared" si="982"/>
        <v>265005.68272400572</v>
      </c>
      <c r="U198" s="213">
        <f t="shared" si="982"/>
        <v>265005.68272400572</v>
      </c>
      <c r="V198" s="213">
        <f t="shared" si="982"/>
        <v>99151.622894945889</v>
      </c>
      <c r="W198" s="211">
        <f t="shared" si="952"/>
        <v>71969.037894945912</v>
      </c>
      <c r="X198" s="216">
        <f t="shared" si="982"/>
        <v>0</v>
      </c>
      <c r="Y198" s="493">
        <f t="shared" si="982"/>
        <v>55421.421288470861</v>
      </c>
      <c r="Z198" s="780">
        <f>Z172+Z178+Z192+Z184+Z190+Z194+Z196</f>
        <v>80811.506961784617</v>
      </c>
      <c r="AA198" s="780">
        <f>AA172+AA178+AA192+AA184+AA190+AA194+AA196</f>
        <v>80811.506961784617</v>
      </c>
      <c r="AB198" s="496">
        <f t="shared" si="982"/>
        <v>0</v>
      </c>
      <c r="AC198" s="493">
        <f t="shared" si="982"/>
        <v>54307.040398396821</v>
      </c>
      <c r="AD198" s="494">
        <f t="shared" ref="AD198" si="984">AD172+AD178+AD192+AD184+AD190+AD194+AD196</f>
        <v>66085.088196889192</v>
      </c>
      <c r="AE198" s="780">
        <f t="shared" si="982"/>
        <v>66085.088196889192</v>
      </c>
      <c r="AF198" s="496">
        <f t="shared" si="982"/>
        <v>0</v>
      </c>
      <c r="AG198" s="493">
        <f t="shared" si="982"/>
        <v>49105.916432790436</v>
      </c>
      <c r="AH198" s="494">
        <f t="shared" ref="AH198" si="985">AH172+AH178+AH192+AH184+AH190+AH194+AH196</f>
        <v>63099.219222222229</v>
      </c>
      <c r="AI198" s="495">
        <f t="shared" si="982"/>
        <v>62629.481520643218</v>
      </c>
      <c r="AJ198" s="496">
        <f t="shared" si="982"/>
        <v>-427.35270157900402</v>
      </c>
      <c r="AK198" s="210">
        <f t="shared" si="982"/>
        <v>158834.37811965813</v>
      </c>
      <c r="AL198" s="498">
        <f t="shared" si="982"/>
        <v>167168.79172649572</v>
      </c>
      <c r="AM198" s="657">
        <f t="shared" si="982"/>
        <v>209995.81438089604</v>
      </c>
      <c r="AN198" s="213">
        <f t="shared" si="982"/>
        <v>209526.07667931702</v>
      </c>
      <c r="AO198" s="215">
        <f t="shared" si="982"/>
        <v>50540.102559658917</v>
      </c>
      <c r="AP198" s="211">
        <f t="shared" si="953"/>
        <v>42357.284952821297</v>
      </c>
      <c r="AQ198" s="216">
        <f t="shared" si="982"/>
        <v>-427.35270157901482</v>
      </c>
      <c r="AR198" s="214">
        <f t="shared" si="982"/>
        <v>324688.43794871797</v>
      </c>
      <c r="AS198" s="213">
        <f>AS172+AS178+AS192+AS184+AS190+AS194+AS196</f>
        <v>360205.43655555561</v>
      </c>
      <c r="AT198" s="658">
        <f t="shared" si="982"/>
        <v>475001.49710490176</v>
      </c>
      <c r="AU198" s="293">
        <f t="shared" si="982"/>
        <v>474531.75940332265</v>
      </c>
      <c r="AV198" s="217">
        <f t="shared" si="982"/>
        <v>150243.96745460483</v>
      </c>
      <c r="AW198" s="213">
        <f t="shared" si="954"/>
        <v>114326.32284776703</v>
      </c>
      <c r="AX198" s="218">
        <f t="shared" si="982"/>
        <v>-427.35270157903255</v>
      </c>
      <c r="AY198" s="96">
        <f t="shared" si="982"/>
        <v>54114.739658119644</v>
      </c>
      <c r="AZ198" s="97">
        <f>AS198/6</f>
        <v>60034.239425925938</v>
      </c>
      <c r="BA198" s="97">
        <f t="shared" si="982"/>
        <v>79088.626567220461</v>
      </c>
      <c r="BB198" s="123">
        <f>BA198/AY198</f>
        <v>1.4614987906599604</v>
      </c>
      <c r="BC198" s="98">
        <f>BA198-AY198</f>
        <v>24973.886909100816</v>
      </c>
      <c r="BD198" s="98">
        <f>BA198-AZ198</f>
        <v>19054.387141294523</v>
      </c>
      <c r="BE198" s="98">
        <f>AX198/6</f>
        <v>-71.225450263172092</v>
      </c>
      <c r="BF198" s="493">
        <f>BF172+BF178+BF192+BF184+BF190+BF194+BF196</f>
        <v>70204.205128205125</v>
      </c>
      <c r="BG198" s="494">
        <f>BG172+BG178+BG192+BG184+BG190+BG194+BG196</f>
        <v>70993.282435897432</v>
      </c>
      <c r="BH198" s="497">
        <f>BH172+BH178+BH192+BH184+BH190+BH194+BH196</f>
        <v>0</v>
      </c>
      <c r="BI198" s="496">
        <f>BH198-BG198</f>
        <v>-70993.282435897432</v>
      </c>
      <c r="BJ198" s="493">
        <f>BJ172+BJ178+BJ192+BJ184+BJ190+BJ194+BJ196</f>
        <v>63113.111111111109</v>
      </c>
      <c r="BK198" s="494">
        <f>BK172+BK178+BK192+BK184+BK190+BK194+BK196</f>
        <v>61944.717948717953</v>
      </c>
      <c r="BL198" s="497">
        <f>BL172+BL178+BL192+BL184+BL190+BL194+BL196</f>
        <v>0</v>
      </c>
      <c r="BM198" s="496">
        <f>BL198-BK198</f>
        <v>-61944.717948717953</v>
      </c>
      <c r="BN198" s="493">
        <f t="shared" ref="BN198:CT198" si="986">BN172+BN178+BN192+BN184+BN190+BN194+BN196</f>
        <v>68224.931623931625</v>
      </c>
      <c r="BO198" s="494">
        <f t="shared" ref="BO198" si="987">BO172+BO178+BO192+BO184+BO190+BO194+BO196</f>
        <v>69000.341880341875</v>
      </c>
      <c r="BP198" s="497">
        <f t="shared" si="986"/>
        <v>0</v>
      </c>
      <c r="BQ198" s="496">
        <f t="shared" si="986"/>
        <v>-69000.341880341875</v>
      </c>
      <c r="BR198" s="210">
        <f t="shared" si="986"/>
        <v>201542.24786324787</v>
      </c>
      <c r="BS198" s="657">
        <f t="shared" si="986"/>
        <v>201938.34226495729</v>
      </c>
      <c r="BT198" s="213">
        <f t="shared" si="986"/>
        <v>0</v>
      </c>
      <c r="BU198" s="213">
        <f t="shared" si="986"/>
        <v>-201542.24786324787</v>
      </c>
      <c r="BV198" s="216">
        <f t="shared" si="986"/>
        <v>-201938.34226495729</v>
      </c>
      <c r="BW198" s="493">
        <f>BW172+BW178+BW192+BW184+BW190+BW194+BW196</f>
        <v>70509.230769230766</v>
      </c>
      <c r="BX198" s="494">
        <f t="shared" si="986"/>
        <v>0</v>
      </c>
      <c r="BY198" s="497">
        <f t="shared" si="986"/>
        <v>0</v>
      </c>
      <c r="BZ198" s="496">
        <f t="shared" si="986"/>
        <v>0</v>
      </c>
      <c r="CA198" s="493">
        <f>CA172+CA178+CA192+CA184+CA190+CA194+CA196</f>
        <v>59757.358974358984</v>
      </c>
      <c r="CB198" s="494">
        <f t="shared" si="986"/>
        <v>0</v>
      </c>
      <c r="CC198" s="497">
        <f t="shared" si="986"/>
        <v>0</v>
      </c>
      <c r="CD198" s="496">
        <f t="shared" si="986"/>
        <v>0</v>
      </c>
      <c r="CE198" s="493">
        <f>CE172+CE178+CE192+CE184+CE190+CE194+CE196</f>
        <v>57691.38461538461</v>
      </c>
      <c r="CF198" s="494">
        <f t="shared" si="986"/>
        <v>0</v>
      </c>
      <c r="CG198" s="497">
        <f t="shared" si="986"/>
        <v>0</v>
      </c>
      <c r="CH198" s="496">
        <f t="shared" si="986"/>
        <v>0</v>
      </c>
      <c r="CI198" s="210">
        <f>CI172+CI178+CI192+CI184+CI190+CI194+CI196</f>
        <v>187957.97435897437</v>
      </c>
      <c r="CJ198" s="657">
        <f t="shared" si="986"/>
        <v>0</v>
      </c>
      <c r="CK198" s="213">
        <f t="shared" si="986"/>
        <v>0</v>
      </c>
      <c r="CL198" s="215">
        <f t="shared" si="986"/>
        <v>-187957.97435897437</v>
      </c>
      <c r="CM198" s="216">
        <f t="shared" si="986"/>
        <v>0</v>
      </c>
      <c r="CN198" s="214">
        <f t="shared" si="986"/>
        <v>389500.22222222219</v>
      </c>
      <c r="CO198" s="658">
        <f t="shared" si="986"/>
        <v>201895.95726495728</v>
      </c>
      <c r="CP198" s="293">
        <f t="shared" si="986"/>
        <v>0</v>
      </c>
      <c r="CQ198" s="217">
        <f t="shared" si="986"/>
        <v>-389500.22222222219</v>
      </c>
      <c r="CR198" s="218">
        <f t="shared" si="986"/>
        <v>-201895.95726495728</v>
      </c>
      <c r="CS198" s="96">
        <f t="shared" si="967"/>
        <v>64916.703703703701</v>
      </c>
      <c r="CT198" s="97">
        <f t="shared" si="986"/>
        <v>0</v>
      </c>
      <c r="CU198" s="123">
        <f>CT198/CS198</f>
        <v>0</v>
      </c>
      <c r="CV198" s="98">
        <f>CT198-CS198</f>
        <v>-64916.703703703701</v>
      </c>
      <c r="CW198" s="98">
        <f>CR198/6</f>
        <v>-33649.326210826213</v>
      </c>
      <c r="CX198" s="493">
        <f>CX172+CX178+CX192+CX184+CX190+CX194+CX196</f>
        <v>70204.205128205125</v>
      </c>
      <c r="CY198" s="494">
        <f>CY172+CY178+CY192+CY184+CY190+CY194+CY196</f>
        <v>70993.282435897432</v>
      </c>
      <c r="CZ198" s="780">
        <f>CZ172+CZ178+CZ192+CZ184+CZ190+CZ194+CZ196</f>
        <v>0</v>
      </c>
      <c r="DA198" s="496">
        <f>CZ198-CY198</f>
        <v>-70993.282435897432</v>
      </c>
      <c r="DB198" s="493">
        <f>DB172+DB178+DB192+DB184+DB190+DB194+DB196</f>
        <v>63113.111111111109</v>
      </c>
      <c r="DC198" s="494">
        <f>DC172+DC178+DC192+DC184+DC190+DC194+DC196</f>
        <v>61944.717948717953</v>
      </c>
      <c r="DD198" s="497">
        <f>DD172+DD178+DD192+DD184+DD190+DD194+DD196</f>
        <v>0</v>
      </c>
      <c r="DE198" s="496">
        <f>DD198-DC198</f>
        <v>-61944.717948717953</v>
      </c>
      <c r="DF198" s="493">
        <f t="shared" ref="DF198:DN198" si="988">DF172+DF178+DF192+DF184+DF190+DF194+DF196</f>
        <v>68224.931623931625</v>
      </c>
      <c r="DG198" s="494">
        <f t="shared" si="988"/>
        <v>69000.341880341875</v>
      </c>
      <c r="DH198" s="497">
        <f t="shared" si="988"/>
        <v>0</v>
      </c>
      <c r="DI198" s="496">
        <f t="shared" si="988"/>
        <v>-69000.341880341875</v>
      </c>
      <c r="DJ198" s="210">
        <f t="shared" si="988"/>
        <v>201542.24786324787</v>
      </c>
      <c r="DK198" s="657">
        <f t="shared" si="988"/>
        <v>201938.34226495729</v>
      </c>
      <c r="DL198" s="213">
        <f t="shared" si="988"/>
        <v>0</v>
      </c>
      <c r="DM198" s="213">
        <f t="shared" si="988"/>
        <v>-201542.24786324787</v>
      </c>
      <c r="DN198" s="216">
        <f t="shared" si="988"/>
        <v>-201938.34226495729</v>
      </c>
      <c r="DO198" s="493">
        <f>DO172+DO178+DO192+DO184+DO190+DO194+DO196</f>
        <v>70509.230769230766</v>
      </c>
      <c r="DP198" s="494">
        <f t="shared" ref="DP198:DR198" si="989">DP172+DP178+DP192+DP184+DP190+DP194+DP196</f>
        <v>0</v>
      </c>
      <c r="DQ198" s="497">
        <f t="shared" si="989"/>
        <v>0</v>
      </c>
      <c r="DR198" s="496">
        <f t="shared" si="989"/>
        <v>0</v>
      </c>
      <c r="DS198" s="493">
        <f>DS172+DS178+DS192+DS184+DS190+DS194+DS196</f>
        <v>59757.358974358984</v>
      </c>
      <c r="DT198" s="494">
        <f t="shared" ref="DT198:DV198" si="990">DT172+DT178+DT192+DT184+DT190+DT194+DT196</f>
        <v>0</v>
      </c>
      <c r="DU198" s="497">
        <f t="shared" si="990"/>
        <v>0</v>
      </c>
      <c r="DV198" s="496">
        <f t="shared" si="990"/>
        <v>0</v>
      </c>
      <c r="DW198" s="493">
        <f>DW172+DW178+DW192+DW184+DW190+DW194+DW196</f>
        <v>57691.38461538461</v>
      </c>
      <c r="DX198" s="494">
        <f t="shared" ref="DX198:DZ198" si="991">DX172+DX178+DX192+DX184+DX190+DX194+DX196</f>
        <v>0</v>
      </c>
      <c r="DY198" s="497">
        <f t="shared" si="991"/>
        <v>0</v>
      </c>
      <c r="DZ198" s="496">
        <f t="shared" si="991"/>
        <v>0</v>
      </c>
      <c r="EA198" s="210">
        <f>EA172+EA178+EA192+EA184+EA190+EA194+EA196</f>
        <v>187957.97435897437</v>
      </c>
      <c r="EB198" s="657">
        <f t="shared" ref="EB198:EJ198" si="992">EB172+EB178+EB192+EB184+EB190+EB194+EB196</f>
        <v>0</v>
      </c>
      <c r="EC198" s="213">
        <f t="shared" si="992"/>
        <v>0</v>
      </c>
      <c r="ED198" s="215">
        <f t="shared" si="992"/>
        <v>-187957.97435897437</v>
      </c>
      <c r="EE198" s="216">
        <f t="shared" si="992"/>
        <v>0</v>
      </c>
      <c r="EF198" s="214">
        <f t="shared" si="992"/>
        <v>389500.22222222219</v>
      </c>
      <c r="EG198" s="658">
        <f t="shared" si="992"/>
        <v>201895.95726495728</v>
      </c>
      <c r="EH198" s="293">
        <f t="shared" si="992"/>
        <v>0</v>
      </c>
      <c r="EI198" s="217">
        <f t="shared" si="992"/>
        <v>-389500.22222222219</v>
      </c>
      <c r="EJ198" s="218">
        <f t="shared" si="992"/>
        <v>-201895.95726495728</v>
      </c>
      <c r="EK198" s="96">
        <f t="shared" ref="EK198" si="993">EF198/6</f>
        <v>64916.703703703701</v>
      </c>
      <c r="EL198" s="97">
        <f t="shared" ref="EL198" si="994">EL172+EL178+EL192+EL184+EL190+EL194+EL196</f>
        <v>0</v>
      </c>
      <c r="EM198" s="123">
        <f>EL198/EK198</f>
        <v>0</v>
      </c>
      <c r="EN198" s="98">
        <f>EL198-EK198</f>
        <v>-64916.703703703701</v>
      </c>
      <c r="EO198" s="98">
        <f>EJ198/6</f>
        <v>-33649.326210826213</v>
      </c>
    </row>
    <row r="199" spans="1:146" ht="20.100000000000001" customHeight="1">
      <c r="A199" s="126"/>
      <c r="B199" s="190"/>
      <c r="C199" s="190"/>
      <c r="D199" s="190"/>
      <c r="E199" s="190"/>
      <c r="F199" s="70"/>
      <c r="G199" s="659"/>
      <c r="H199" s="659"/>
      <c r="I199" s="659"/>
      <c r="J199" s="70"/>
      <c r="K199" s="659"/>
      <c r="L199" s="659"/>
      <c r="M199" s="659"/>
      <c r="N199" s="70"/>
      <c r="O199" s="659"/>
      <c r="P199" s="659"/>
      <c r="Q199" s="659"/>
      <c r="R199" s="70">
        <f>R198/3</f>
        <v>55284.686609686607</v>
      </c>
      <c r="S199" s="70"/>
      <c r="T199" s="70"/>
      <c r="U199" s="659"/>
      <c r="V199" s="70"/>
      <c r="W199" s="70"/>
      <c r="X199" s="70"/>
      <c r="Y199" s="70"/>
      <c r="Z199" s="659"/>
      <c r="AA199" s="659"/>
      <c r="AB199" s="659"/>
      <c r="AC199" s="70"/>
      <c r="AD199" s="70"/>
      <c r="AE199" s="659"/>
      <c r="AF199" s="659"/>
      <c r="AG199" s="70"/>
      <c r="AH199" s="70"/>
      <c r="AI199" s="659"/>
      <c r="AJ199" s="659"/>
      <c r="AK199" s="70">
        <f>AK198/3</f>
        <v>52944.792706552711</v>
      </c>
      <c r="AL199" s="70"/>
      <c r="AM199" s="70"/>
      <c r="AN199" s="659"/>
      <c r="AO199" s="70"/>
      <c r="AP199" s="70"/>
      <c r="AQ199" s="70"/>
      <c r="AR199" s="238"/>
      <c r="AS199" s="70"/>
      <c r="AT199" s="75"/>
      <c r="AU199" s="660"/>
      <c r="AV199" s="661"/>
      <c r="AW199" s="70"/>
      <c r="AX199" s="75"/>
      <c r="AY199" s="138"/>
      <c r="AZ199" s="138"/>
      <c r="BA199" s="138"/>
      <c r="BF199" s="70"/>
      <c r="BG199" s="659"/>
      <c r="BH199" s="659"/>
      <c r="BI199" s="659"/>
      <c r="BJ199" s="70"/>
      <c r="BK199" s="659"/>
      <c r="BL199" s="659"/>
      <c r="BM199" s="659"/>
      <c r="BN199" s="70"/>
      <c r="BO199" s="70"/>
      <c r="BP199" s="659"/>
      <c r="BQ199" s="659"/>
      <c r="BR199" s="70"/>
      <c r="BS199" s="70"/>
      <c r="BT199" s="659"/>
      <c r="BU199" s="70"/>
      <c r="BV199" s="70"/>
      <c r="BW199" s="70"/>
      <c r="BX199" s="70"/>
      <c r="BY199" s="659"/>
      <c r="BZ199" s="659"/>
      <c r="CA199" s="70"/>
      <c r="CB199" s="70"/>
      <c r="CC199" s="659"/>
      <c r="CD199" s="659"/>
      <c r="CE199" s="70"/>
      <c r="CF199" s="70"/>
      <c r="CG199" s="659"/>
      <c r="CH199" s="659"/>
      <c r="CI199" s="70"/>
      <c r="CJ199" s="70"/>
      <c r="CK199" s="659"/>
      <c r="CL199" s="70"/>
      <c r="CM199" s="70"/>
      <c r="CN199" s="238"/>
      <c r="CO199" s="75"/>
      <c r="CP199" s="660"/>
      <c r="CQ199" s="661"/>
      <c r="CR199" s="75"/>
      <c r="CS199" s="138"/>
      <c r="CT199" s="138"/>
      <c r="CX199" s="70"/>
      <c r="CY199" s="659"/>
      <c r="CZ199" s="659"/>
      <c r="DA199" s="659"/>
      <c r="DB199" s="70"/>
      <c r="DC199" s="659"/>
      <c r="DD199" s="659"/>
      <c r="DE199" s="659"/>
      <c r="DF199" s="70"/>
      <c r="DG199" s="70"/>
      <c r="DH199" s="659"/>
      <c r="DI199" s="659"/>
      <c r="DJ199" s="70"/>
      <c r="DK199" s="70"/>
      <c r="DL199" s="659"/>
      <c r="DM199" s="70"/>
      <c r="DN199" s="70"/>
      <c r="DO199" s="70"/>
      <c r="DP199" s="70"/>
      <c r="DQ199" s="659"/>
      <c r="DR199" s="659"/>
      <c r="DS199" s="70"/>
      <c r="DT199" s="70"/>
      <c r="DU199" s="659"/>
      <c r="DV199" s="659"/>
      <c r="DW199" s="70"/>
      <c r="DX199" s="70"/>
      <c r="DY199" s="659"/>
      <c r="DZ199" s="659"/>
      <c r="EA199" s="70"/>
      <c r="EB199" s="70"/>
      <c r="EC199" s="659"/>
      <c r="ED199" s="70"/>
      <c r="EE199" s="70"/>
      <c r="EF199" s="238"/>
      <c r="EG199" s="75"/>
      <c r="EH199" s="660"/>
      <c r="EI199" s="661"/>
      <c r="EJ199" s="75"/>
      <c r="EK199" s="138"/>
      <c r="EL199" s="138"/>
    </row>
    <row r="200" spans="1:146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2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238"/>
      <c r="BU200" s="238"/>
      <c r="BV200" s="301"/>
      <c r="BW200" s="301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9"/>
      <c r="CJ200" s="9"/>
      <c r="CK200" s="238"/>
      <c r="CL200" s="238"/>
      <c r="CM200" s="301"/>
      <c r="CN200" s="8"/>
      <c r="CP200" s="12"/>
      <c r="CQ200" s="303"/>
      <c r="CR200" s="14" t="s">
        <v>60</v>
      </c>
      <c r="CS200" s="5"/>
      <c r="CX200" s="301"/>
      <c r="CY200" s="301"/>
      <c r="CZ200" s="301"/>
      <c r="DA200" s="302"/>
      <c r="DB200" s="301"/>
      <c r="DC200" s="301"/>
      <c r="DD200" s="301"/>
      <c r="DE200" s="301"/>
      <c r="DF200" s="301"/>
      <c r="DG200" s="301"/>
      <c r="DH200" s="301"/>
      <c r="DI200" s="302"/>
      <c r="DJ200" s="9"/>
      <c r="DK200" s="9"/>
      <c r="DL200" s="238"/>
      <c r="DM200" s="238"/>
      <c r="DN200" s="301"/>
      <c r="DO200" s="301"/>
      <c r="DP200" s="301"/>
      <c r="DQ200" s="301"/>
      <c r="DR200" s="301"/>
      <c r="DS200" s="301"/>
      <c r="DT200" s="301"/>
      <c r="DU200" s="301"/>
      <c r="DV200" s="301"/>
      <c r="DW200" s="301"/>
      <c r="DX200" s="301"/>
      <c r="DY200" s="301"/>
      <c r="DZ200" s="301"/>
      <c r="EA200" s="9"/>
      <c r="EB200" s="9"/>
      <c r="EC200" s="238"/>
      <c r="ED200" s="238"/>
      <c r="EE200" s="301"/>
      <c r="EF200" s="8"/>
      <c r="EH200" s="12"/>
      <c r="EI200" s="303"/>
      <c r="EJ200" s="14" t="s">
        <v>60</v>
      </c>
      <c r="EK200" s="5"/>
    </row>
    <row r="201" spans="1:146" s="20" customFormat="1" ht="20.100000000000001" customHeight="1" thickBot="1">
      <c r="A201" s="15"/>
      <c r="B201" s="16"/>
      <c r="C201" s="16"/>
      <c r="D201" s="830"/>
      <c r="E201" s="17"/>
      <c r="F201" s="983" t="str">
        <f>F3</f>
        <v>17/3</v>
      </c>
      <c r="G201" s="984"/>
      <c r="H201" s="984"/>
      <c r="I201" s="985">
        <v>0</v>
      </c>
      <c r="J201" s="983" t="str">
        <f>J3</f>
        <v>17/4</v>
      </c>
      <c r="K201" s="986"/>
      <c r="L201" s="984"/>
      <c r="M201" s="985">
        <v>0</v>
      </c>
      <c r="N201" s="983" t="str">
        <f>N3</f>
        <v>17/5</v>
      </c>
      <c r="O201" s="986"/>
      <c r="P201" s="984"/>
      <c r="Q201" s="985">
        <v>0</v>
      </c>
      <c r="R201" s="983" t="str">
        <f>R3</f>
        <v>17/3-17/5累計</v>
      </c>
      <c r="S201" s="986"/>
      <c r="T201" s="986"/>
      <c r="U201" s="984"/>
      <c r="V201" s="986"/>
      <c r="W201" s="986"/>
      <c r="X201" s="985"/>
      <c r="Y201" s="983" t="str">
        <f>Y3</f>
        <v>17/6</v>
      </c>
      <c r="Z201" s="986"/>
      <c r="AA201" s="984"/>
      <c r="AB201" s="985">
        <v>0</v>
      </c>
      <c r="AC201" s="983" t="str">
        <f>AC3</f>
        <v>17/7</v>
      </c>
      <c r="AD201" s="986"/>
      <c r="AE201" s="984"/>
      <c r="AF201" s="985">
        <v>0</v>
      </c>
      <c r="AG201" s="983" t="str">
        <f>AG3</f>
        <v>17/8</v>
      </c>
      <c r="AH201" s="986"/>
      <c r="AI201" s="984"/>
      <c r="AJ201" s="985">
        <v>0</v>
      </c>
      <c r="AK201" s="983" t="str">
        <f>AK3</f>
        <v>17/6-17/8累計</v>
      </c>
      <c r="AL201" s="986"/>
      <c r="AM201" s="986"/>
      <c r="AN201" s="984"/>
      <c r="AO201" s="986"/>
      <c r="AP201" s="986"/>
      <c r="AQ201" s="985"/>
      <c r="AR201" s="987" t="str">
        <f>AR3</f>
        <v>17/上(17/3-17/8)累計</v>
      </c>
      <c r="AS201" s="988"/>
      <c r="AT201" s="988"/>
      <c r="AU201" s="988"/>
      <c r="AV201" s="988"/>
      <c r="AW201" s="988"/>
      <c r="AX201" s="989"/>
      <c r="AY201" s="18"/>
      <c r="AZ201" s="755"/>
      <c r="BA201" s="19"/>
      <c r="BF201" s="983" t="str">
        <f>BF3</f>
        <v>17/9</v>
      </c>
      <c r="BG201" s="984"/>
      <c r="BH201" s="984"/>
      <c r="BI201" s="985">
        <v>0</v>
      </c>
      <c r="BJ201" s="983" t="str">
        <f>BJ3</f>
        <v>17/10</v>
      </c>
      <c r="BK201" s="986"/>
      <c r="BL201" s="984"/>
      <c r="BM201" s="985">
        <v>0</v>
      </c>
      <c r="BN201" s="983" t="str">
        <f>BN3</f>
        <v>17/11</v>
      </c>
      <c r="BO201" s="986"/>
      <c r="BP201" s="984"/>
      <c r="BQ201" s="985">
        <v>0</v>
      </c>
      <c r="BR201" s="983" t="str">
        <f>BR3</f>
        <v>17/9-17/11累計</v>
      </c>
      <c r="BS201" s="986"/>
      <c r="BT201" s="984"/>
      <c r="BU201" s="986"/>
      <c r="BV201" s="985"/>
      <c r="BW201" s="983" t="str">
        <f>BW3</f>
        <v>17/12</v>
      </c>
      <c r="BX201" s="986"/>
      <c r="BY201" s="984"/>
      <c r="BZ201" s="985">
        <v>0</v>
      </c>
      <c r="CA201" s="983" t="str">
        <f>CA3</f>
        <v>18/1</v>
      </c>
      <c r="CB201" s="986"/>
      <c r="CC201" s="984"/>
      <c r="CD201" s="985">
        <v>0</v>
      </c>
      <c r="CE201" s="983" t="str">
        <f>CE3</f>
        <v>18/2</v>
      </c>
      <c r="CF201" s="986"/>
      <c r="CG201" s="984"/>
      <c r="CH201" s="985">
        <v>0</v>
      </c>
      <c r="CI201" s="983" t="str">
        <f>CI3</f>
        <v>17/12-18/2累計</v>
      </c>
      <c r="CJ201" s="986"/>
      <c r="CK201" s="984"/>
      <c r="CL201" s="986"/>
      <c r="CM201" s="985"/>
      <c r="CN201" s="987" t="str">
        <f>CN3</f>
        <v>17/下(17/12-18/2)累計</v>
      </c>
      <c r="CO201" s="988"/>
      <c r="CP201" s="988"/>
      <c r="CQ201" s="988"/>
      <c r="CR201" s="989"/>
      <c r="CS201" s="18"/>
      <c r="CT201" s="19"/>
      <c r="CV201" s="933"/>
      <c r="CX201" s="983" t="str">
        <f>CX3</f>
        <v>18/3</v>
      </c>
      <c r="CY201" s="984"/>
      <c r="CZ201" s="984"/>
      <c r="DA201" s="985">
        <v>0</v>
      </c>
      <c r="DB201" s="983" t="str">
        <f>DB3</f>
        <v>18/4</v>
      </c>
      <c r="DC201" s="986"/>
      <c r="DD201" s="984"/>
      <c r="DE201" s="985">
        <v>0</v>
      </c>
      <c r="DF201" s="983" t="str">
        <f>DF3</f>
        <v>18/5</v>
      </c>
      <c r="DG201" s="986"/>
      <c r="DH201" s="984"/>
      <c r="DI201" s="985">
        <v>0</v>
      </c>
      <c r="DJ201" s="983" t="str">
        <f>DJ3</f>
        <v>18/3-18/5累計</v>
      </c>
      <c r="DK201" s="986"/>
      <c r="DL201" s="984"/>
      <c r="DM201" s="986"/>
      <c r="DN201" s="985"/>
      <c r="DO201" s="983" t="str">
        <f>DO3</f>
        <v>18/6</v>
      </c>
      <c r="DP201" s="986"/>
      <c r="DQ201" s="984"/>
      <c r="DR201" s="985">
        <v>0</v>
      </c>
      <c r="DS201" s="983" t="str">
        <f>DS3</f>
        <v>18/7</v>
      </c>
      <c r="DT201" s="986"/>
      <c r="DU201" s="984"/>
      <c r="DV201" s="985">
        <v>0</v>
      </c>
      <c r="DW201" s="983" t="str">
        <f>DW3</f>
        <v>18/8</v>
      </c>
      <c r="DX201" s="986"/>
      <c r="DY201" s="984"/>
      <c r="DZ201" s="985">
        <v>0</v>
      </c>
      <c r="EA201" s="983" t="str">
        <f>EA3</f>
        <v>18/6-18/8累計</v>
      </c>
      <c r="EB201" s="986"/>
      <c r="EC201" s="984"/>
      <c r="ED201" s="986"/>
      <c r="EE201" s="985"/>
      <c r="EF201" s="987" t="str">
        <f>EF3</f>
        <v>18/下(18/6-18/8)累計</v>
      </c>
      <c r="EG201" s="988"/>
      <c r="EH201" s="988"/>
      <c r="EI201" s="988"/>
      <c r="EJ201" s="989"/>
      <c r="EK201" s="18"/>
      <c r="EL201" s="19"/>
      <c r="EP201" s="934"/>
    </row>
    <row r="202" spans="1:146" s="64" customFormat="1" ht="20.100000000000001" customHeight="1" thickTop="1">
      <c r="A202" s="21"/>
      <c r="B202" s="22"/>
      <c r="C202" s="22"/>
      <c r="D202" s="22"/>
      <c r="E202" s="23"/>
      <c r="F202" s="504" t="s">
        <v>0</v>
      </c>
      <c r="G202" s="305" t="str">
        <f>G4</f>
        <v>実績</v>
      </c>
      <c r="H202" s="762" t="str">
        <f>H4</f>
        <v>実績</v>
      </c>
      <c r="I202" s="506" t="s">
        <v>18</v>
      </c>
      <c r="J202" s="504" t="s">
        <v>0</v>
      </c>
      <c r="K202" s="305" t="str">
        <f>K4</f>
        <v>実績</v>
      </c>
      <c r="L202" s="762" t="str">
        <f>L4</f>
        <v>実績</v>
      </c>
      <c r="M202" s="506" t="s">
        <v>18</v>
      </c>
      <c r="N202" s="504" t="s">
        <v>0</v>
      </c>
      <c r="O202" s="305" t="str">
        <f>O4</f>
        <v>前回計画</v>
      </c>
      <c r="P202" s="762" t="str">
        <f>P4</f>
        <v>実績</v>
      </c>
      <c r="Q202" s="506" t="s">
        <v>18</v>
      </c>
      <c r="R202" s="662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4" t="s">
        <v>0</v>
      </c>
      <c r="Z202" s="762" t="str">
        <f>Z4</f>
        <v>実績</v>
      </c>
      <c r="AA202" s="762" t="str">
        <f>AA4</f>
        <v>実績</v>
      </c>
      <c r="AB202" s="506" t="s">
        <v>18</v>
      </c>
      <c r="AC202" s="504" t="s">
        <v>0</v>
      </c>
      <c r="AD202" s="305" t="str">
        <f>AD4</f>
        <v>今回計画</v>
      </c>
      <c r="AE202" s="762" t="str">
        <f>AE4</f>
        <v>実績</v>
      </c>
      <c r="AF202" s="506" t="s">
        <v>18</v>
      </c>
      <c r="AG202" s="504" t="s">
        <v>0</v>
      </c>
      <c r="AH202" s="305" t="str">
        <f>AH4</f>
        <v>前回計画</v>
      </c>
      <c r="AI202" s="306" t="str">
        <f>AI4</f>
        <v>実績</v>
      </c>
      <c r="AJ202" s="506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3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6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504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504" t="s">
        <v>0</v>
      </c>
      <c r="BK202" s="305" t="str">
        <f>BK4</f>
        <v>前回計画</v>
      </c>
      <c r="BL202" s="308" t="str">
        <f>BL4</f>
        <v>今回計画</v>
      </c>
      <c r="BM202" s="506" t="s">
        <v>18</v>
      </c>
      <c r="BN202" s="504" t="s">
        <v>0</v>
      </c>
      <c r="BO202" s="305" t="str">
        <f>BO4</f>
        <v>前回計画</v>
      </c>
      <c r="BP202" s="308" t="str">
        <f>BP4</f>
        <v>今回計画</v>
      </c>
      <c r="BQ202" s="505" t="s">
        <v>18</v>
      </c>
      <c r="BR202" s="35" t="s">
        <v>0</v>
      </c>
      <c r="BS202" s="34" t="str">
        <f>BS35</f>
        <v>前回見通</v>
      </c>
      <c r="BT202" s="31" t="str">
        <f>BT4</f>
        <v>実績</v>
      </c>
      <c r="BU202" s="30" t="s">
        <v>90</v>
      </c>
      <c r="BV202" s="33" t="str">
        <f>BV35</f>
        <v>計画差異</v>
      </c>
      <c r="BW202" s="504" t="s">
        <v>0</v>
      </c>
      <c r="BX202" s="305" t="str">
        <f>BX4</f>
        <v>前回計画</v>
      </c>
      <c r="BY202" s="308" t="str">
        <f>BY4</f>
        <v>今回計画</v>
      </c>
      <c r="BZ202" s="506" t="s">
        <v>18</v>
      </c>
      <c r="CA202" s="504" t="s">
        <v>0</v>
      </c>
      <c r="CB202" s="305" t="str">
        <f>CB4</f>
        <v>前回計画</v>
      </c>
      <c r="CC202" s="308" t="str">
        <f>CC4</f>
        <v>今回計画</v>
      </c>
      <c r="CD202" s="506" t="s">
        <v>18</v>
      </c>
      <c r="CE202" s="504" t="s">
        <v>0</v>
      </c>
      <c r="CF202" s="305" t="str">
        <f>CF4</f>
        <v>前回計画</v>
      </c>
      <c r="CG202" s="308" t="str">
        <f>CG4</f>
        <v>今回計画</v>
      </c>
      <c r="CH202" s="506" t="s">
        <v>18</v>
      </c>
      <c r="CI202" s="35" t="s">
        <v>0</v>
      </c>
      <c r="CJ202" s="34" t="str">
        <f>CJ35</f>
        <v>前回見通</v>
      </c>
      <c r="CK202" s="31" t="str">
        <f>CK4</f>
        <v>今回見通</v>
      </c>
      <c r="CL202" s="34" t="s">
        <v>90</v>
      </c>
      <c r="CM202" s="33" t="str">
        <f>CM35</f>
        <v>計画差異</v>
      </c>
      <c r="CN202" s="35" t="s">
        <v>0</v>
      </c>
      <c r="CO202" s="663" t="str">
        <f>CO35</f>
        <v>前回見通</v>
      </c>
      <c r="CP202" s="37" t="str">
        <f>CP4</f>
        <v>今回見通</v>
      </c>
      <c r="CQ202" s="38" t="str">
        <f>CQ35</f>
        <v>予算差異</v>
      </c>
      <c r="CR202" s="313" t="str">
        <f>CR35</f>
        <v>計画差異</v>
      </c>
      <c r="CS202" s="40" t="s">
        <v>155</v>
      </c>
      <c r="CT202" s="313" t="str">
        <f>CT4</f>
        <v>見通し平均</v>
      </c>
      <c r="CV202" s="6" t="s">
        <v>74</v>
      </c>
      <c r="CW202" s="6" t="s">
        <v>75</v>
      </c>
      <c r="CX202" s="504" t="s">
        <v>0</v>
      </c>
      <c r="CY202" s="305" t="str">
        <f>CY4</f>
        <v>前回計画</v>
      </c>
      <c r="CZ202" s="762" t="str">
        <f>CZ4</f>
        <v>今回計画</v>
      </c>
      <c r="DA202" s="505" t="s">
        <v>18</v>
      </c>
      <c r="DB202" s="504" t="s">
        <v>0</v>
      </c>
      <c r="DC202" s="305" t="str">
        <f>DC4</f>
        <v>前回計画</v>
      </c>
      <c r="DD202" s="308" t="str">
        <f>DD4</f>
        <v>今回計画</v>
      </c>
      <c r="DE202" s="506" t="s">
        <v>18</v>
      </c>
      <c r="DF202" s="504" t="s">
        <v>0</v>
      </c>
      <c r="DG202" s="305" t="str">
        <f>DG4</f>
        <v>前回計画</v>
      </c>
      <c r="DH202" s="308" t="str">
        <f>DH4</f>
        <v>今回計画</v>
      </c>
      <c r="DI202" s="505" t="s">
        <v>18</v>
      </c>
      <c r="DJ202" s="35" t="s">
        <v>0</v>
      </c>
      <c r="DK202" s="34" t="str">
        <f>DK35</f>
        <v>前回見通</v>
      </c>
      <c r="DL202" s="31" t="str">
        <f>DL4</f>
        <v>実績</v>
      </c>
      <c r="DM202" s="30" t="s">
        <v>90</v>
      </c>
      <c r="DN202" s="33" t="str">
        <f>DN35</f>
        <v>計画差異</v>
      </c>
      <c r="DO202" s="504" t="s">
        <v>0</v>
      </c>
      <c r="DP202" s="305" t="str">
        <f>DP4</f>
        <v>前回計画</v>
      </c>
      <c r="DQ202" s="308" t="str">
        <f>DQ4</f>
        <v>今回計画</v>
      </c>
      <c r="DR202" s="506" t="s">
        <v>18</v>
      </c>
      <c r="DS202" s="504" t="s">
        <v>0</v>
      </c>
      <c r="DT202" s="305" t="str">
        <f>DT4</f>
        <v>前回計画</v>
      </c>
      <c r="DU202" s="308" t="str">
        <f>DU4</f>
        <v>今回計画</v>
      </c>
      <c r="DV202" s="506" t="s">
        <v>18</v>
      </c>
      <c r="DW202" s="504" t="s">
        <v>0</v>
      </c>
      <c r="DX202" s="305" t="str">
        <f>DX4</f>
        <v>前回計画</v>
      </c>
      <c r="DY202" s="308" t="str">
        <f>DY4</f>
        <v>今回計画</v>
      </c>
      <c r="DZ202" s="506" t="s">
        <v>18</v>
      </c>
      <c r="EA202" s="35" t="s">
        <v>0</v>
      </c>
      <c r="EB202" s="34" t="str">
        <f>EB35</f>
        <v>前回見通</v>
      </c>
      <c r="EC202" s="31" t="str">
        <f>EC4</f>
        <v>今回見通</v>
      </c>
      <c r="ED202" s="34" t="s">
        <v>90</v>
      </c>
      <c r="EE202" s="33" t="str">
        <f>EE35</f>
        <v>計画差異</v>
      </c>
      <c r="EF202" s="35" t="s">
        <v>0</v>
      </c>
      <c r="EG202" s="663" t="str">
        <f>EG35</f>
        <v>前回見通</v>
      </c>
      <c r="EH202" s="37" t="str">
        <f>EH4</f>
        <v>今回見通</v>
      </c>
      <c r="EI202" s="38" t="str">
        <f>EI35</f>
        <v>予算差異</v>
      </c>
      <c r="EJ202" s="313" t="str">
        <f>EJ35</f>
        <v>計画差異</v>
      </c>
      <c r="EK202" s="40" t="s">
        <v>155</v>
      </c>
      <c r="EL202" s="313" t="str">
        <f>EL4</f>
        <v>見通し平均</v>
      </c>
      <c r="EN202" s="6" t="s">
        <v>74</v>
      </c>
      <c r="EO202" s="6" t="s">
        <v>75</v>
      </c>
    </row>
    <row r="203" spans="1:146" s="565" customFormat="1" ht="20.100000000000001" customHeight="1">
      <c r="A203" s="548"/>
      <c r="B203" s="549"/>
      <c r="C203" s="1010" t="s">
        <v>27</v>
      </c>
      <c r="D203" s="1001"/>
      <c r="E203" s="800"/>
      <c r="F203" s="550">
        <f>F204/F36</f>
        <v>0.05</v>
      </c>
      <c r="G203" s="551">
        <f>G204/G36</f>
        <v>5.332195457162836E-2</v>
      </c>
      <c r="H203" s="784">
        <f>H204/H36</f>
        <v>5.332195457162836E-2</v>
      </c>
      <c r="I203" s="552"/>
      <c r="J203" s="550">
        <f>J204/J36</f>
        <v>0.05</v>
      </c>
      <c r="K203" s="551">
        <v>6.0859999999999997E-2</v>
      </c>
      <c r="L203" s="784">
        <v>6.0859999999999997E-2</v>
      </c>
      <c r="M203" s="552"/>
      <c r="N203" s="550">
        <f>N204/N36</f>
        <v>0.05</v>
      </c>
      <c r="O203" s="551">
        <v>0.10113471531701966</v>
      </c>
      <c r="P203" s="784">
        <v>0.10113471531701966</v>
      </c>
      <c r="Q203" s="552"/>
      <c r="R203" s="550">
        <f>R204/R36</f>
        <v>0.05</v>
      </c>
      <c r="S203" s="554">
        <v>0.05</v>
      </c>
      <c r="T203" s="559">
        <f>T204/T36</f>
        <v>7.5325020696401665E-2</v>
      </c>
      <c r="U203" s="556">
        <f>U204/U36</f>
        <v>7.5325020696401665E-2</v>
      </c>
      <c r="V203" s="556"/>
      <c r="W203" s="557"/>
      <c r="X203" s="277"/>
      <c r="Y203" s="550">
        <f>Y204/Y36</f>
        <v>0.05</v>
      </c>
      <c r="Z203" s="784">
        <v>6.8353019636629181E-2</v>
      </c>
      <c r="AA203" s="784">
        <v>6.8353019636629181E-2</v>
      </c>
      <c r="AB203" s="552"/>
      <c r="AC203" s="550">
        <f>AC204/AC36</f>
        <v>0.05</v>
      </c>
      <c r="AD203" s="551">
        <v>0.06</v>
      </c>
      <c r="AE203" s="784">
        <v>0.06</v>
      </c>
      <c r="AF203" s="552">
        <v>4.8000000000000001E-2</v>
      </c>
      <c r="AG203" s="550">
        <f>AG204/AG36</f>
        <v>0.05</v>
      </c>
      <c r="AH203" s="551">
        <v>5.5E-2</v>
      </c>
      <c r="AI203" s="864">
        <v>5.087061416938831E-2</v>
      </c>
      <c r="AJ203" s="552"/>
      <c r="AK203" s="558">
        <f>AK204/AK36</f>
        <v>4.9999999999999996E-2</v>
      </c>
      <c r="AL203" s="554">
        <v>0.05</v>
      </c>
      <c r="AM203" s="559">
        <f>AM204/AM36</f>
        <v>6.191327026615627E-2</v>
      </c>
      <c r="AN203" s="556">
        <f>AN204/AN36</f>
        <v>6.1000239335484076E-2</v>
      </c>
      <c r="AO203" s="559"/>
      <c r="AP203" s="557"/>
      <c r="AQ203" s="277"/>
      <c r="AR203" s="558">
        <f>AR204/AR36</f>
        <v>4.9999999999999996E-2</v>
      </c>
      <c r="AS203" s="556">
        <f>AS204/AS36</f>
        <v>0.05</v>
      </c>
      <c r="AT203" s="560">
        <f>AT204/AT36</f>
        <v>6.9162403010106704E-2</v>
      </c>
      <c r="AU203" s="561">
        <f>AU204/AU36</f>
        <v>6.8805667489185096E-2</v>
      </c>
      <c r="AV203" s="664"/>
      <c r="AW203" s="557"/>
      <c r="AX203" s="206"/>
      <c r="AY203" s="563"/>
      <c r="AZ203" s="564"/>
      <c r="BA203" s="564"/>
      <c r="BF203" s="550">
        <v>0.05</v>
      </c>
      <c r="BG203" s="551">
        <v>0.05</v>
      </c>
      <c r="BH203" s="553" t="e">
        <f>BH204/BH36</f>
        <v>#DIV/0!</v>
      </c>
      <c r="BI203" s="552"/>
      <c r="BJ203" s="550">
        <f>BJ204/BJ36</f>
        <v>4.9500000000000002E-2</v>
      </c>
      <c r="BK203" s="551">
        <f>BK204/BK36</f>
        <v>4.9500000000000002E-2</v>
      </c>
      <c r="BL203" s="553" t="e">
        <f>BL204/BL36</f>
        <v>#DIV/0!</v>
      </c>
      <c r="BM203" s="552"/>
      <c r="BN203" s="550">
        <f>BN204/BN36</f>
        <v>4.9585714285714282E-2</v>
      </c>
      <c r="BO203" s="551">
        <f>BO204/BO36</f>
        <v>4.9585714285714282E-2</v>
      </c>
      <c r="BP203" s="553" t="e">
        <f>BP204/BP36</f>
        <v>#DIV/0!</v>
      </c>
      <c r="BQ203" s="552"/>
      <c r="BR203" s="558">
        <f>BR204/BR36</f>
        <v>4.9975714285714283E-2</v>
      </c>
      <c r="BS203" s="566">
        <f>BS204/BS36</f>
        <v>4.9975714285714283E-2</v>
      </c>
      <c r="BT203" s="556" t="e">
        <f>BT204/BT36</f>
        <v>#DIV/0!</v>
      </c>
      <c r="BU203" s="556"/>
      <c r="BV203" s="277"/>
      <c r="BW203" s="550">
        <f>BW204/BW36</f>
        <v>4.9999999999999996E-2</v>
      </c>
      <c r="BX203" s="551" t="e">
        <f>BX204/BX36</f>
        <v>#DIV/0!</v>
      </c>
      <c r="BY203" s="553" t="e">
        <f>BY204/BY36</f>
        <v>#DIV/0!</v>
      </c>
      <c r="BZ203" s="552"/>
      <c r="CA203" s="550">
        <f>CA204/CA36</f>
        <v>5.0909090909090918E-2</v>
      </c>
      <c r="CB203" s="551" t="e">
        <f>CB204/CB36</f>
        <v>#DIV/0!</v>
      </c>
      <c r="CC203" s="553" t="e">
        <f>CC204/CC36</f>
        <v>#DIV/0!</v>
      </c>
      <c r="CD203" s="552">
        <v>4.8000000000000001E-2</v>
      </c>
      <c r="CE203" s="550">
        <f>CE204/CE36</f>
        <v>0.05</v>
      </c>
      <c r="CF203" s="551" t="e">
        <f>CF204/CF36</f>
        <v>#DIV/0!</v>
      </c>
      <c r="CG203" s="553" t="e">
        <f>CG204/CG36</f>
        <v>#DIV/0!</v>
      </c>
      <c r="CH203" s="552"/>
      <c r="CI203" s="558">
        <f>CI204/CI36</f>
        <v>5.0326797385620917E-2</v>
      </c>
      <c r="CJ203" s="566" t="e">
        <f>CJ204/CJ36</f>
        <v>#DIV/0!</v>
      </c>
      <c r="CK203" s="556" t="e">
        <f>CK204/CK36</f>
        <v>#DIV/0!</v>
      </c>
      <c r="CL203" s="566"/>
      <c r="CM203" s="277"/>
      <c r="CN203" s="558">
        <f>CN204/CN36</f>
        <v>5.0123691460055096E-2</v>
      </c>
      <c r="CO203" s="560">
        <f>CO204/CO36</f>
        <v>4.9975714285714283E-2</v>
      </c>
      <c r="CP203" s="561" t="e">
        <f>CP204/CP36</f>
        <v>#DIV/0!</v>
      </c>
      <c r="CQ203" s="664"/>
      <c r="CR203" s="206">
        <f>CP204/CO204</f>
        <v>0</v>
      </c>
      <c r="CS203" s="563"/>
      <c r="CT203" s="564"/>
      <c r="CX203" s="550">
        <v>0.05</v>
      </c>
      <c r="CY203" s="551">
        <v>0.05</v>
      </c>
      <c r="CZ203" s="784" t="e">
        <f>CZ204/CZ36</f>
        <v>#DIV/0!</v>
      </c>
      <c r="DA203" s="552"/>
      <c r="DB203" s="550">
        <f>DB204/DB36</f>
        <v>4.9500000000000002E-2</v>
      </c>
      <c r="DC203" s="551">
        <f>DC204/DC36</f>
        <v>4.9500000000000002E-2</v>
      </c>
      <c r="DD203" s="553">
        <f>DD204/DD36</f>
        <v>0</v>
      </c>
      <c r="DE203" s="552"/>
      <c r="DF203" s="550">
        <f>DF204/DF36</f>
        <v>4.9585714285714282E-2</v>
      </c>
      <c r="DG203" s="551">
        <f>DG204/DG36</f>
        <v>4.9585714285714282E-2</v>
      </c>
      <c r="DH203" s="553">
        <f>DH204/DH36</f>
        <v>0</v>
      </c>
      <c r="DI203" s="552"/>
      <c r="DJ203" s="558">
        <f>DJ204/DJ36</f>
        <v>4.9975714285714283E-2</v>
      </c>
      <c r="DK203" s="566">
        <f>DK204/DK36</f>
        <v>4.9975714285714283E-2</v>
      </c>
      <c r="DL203" s="556">
        <f>DL204/DL36</f>
        <v>0</v>
      </c>
      <c r="DM203" s="556"/>
      <c r="DN203" s="277"/>
      <c r="DO203" s="550">
        <f>DO204/DO36</f>
        <v>4.9999999999999996E-2</v>
      </c>
      <c r="DP203" s="551" t="e">
        <f>DP204/DP36</f>
        <v>#DIV/0!</v>
      </c>
      <c r="DQ203" s="553" t="e">
        <f>DQ204/DQ36</f>
        <v>#DIV/0!</v>
      </c>
      <c r="DR203" s="552"/>
      <c r="DS203" s="550">
        <f>DS204/DS36</f>
        <v>5.0909090909090918E-2</v>
      </c>
      <c r="DT203" s="551" t="e">
        <f>DT204/DT36</f>
        <v>#DIV/0!</v>
      </c>
      <c r="DU203" s="553" t="e">
        <f>DU204/DU36</f>
        <v>#DIV/0!</v>
      </c>
      <c r="DV203" s="552">
        <v>4.8000000000000001E-2</v>
      </c>
      <c r="DW203" s="550">
        <f>DW204/DW36</f>
        <v>0.05</v>
      </c>
      <c r="DX203" s="551" t="e">
        <f>DX204/DX36</f>
        <v>#DIV/0!</v>
      </c>
      <c r="DY203" s="553" t="e">
        <f>DY204/DY36</f>
        <v>#DIV/0!</v>
      </c>
      <c r="DZ203" s="552"/>
      <c r="EA203" s="558">
        <f>EA204/EA36</f>
        <v>5.0326797385620917E-2</v>
      </c>
      <c r="EB203" s="566" t="e">
        <f>EB204/EB36</f>
        <v>#DIV/0!</v>
      </c>
      <c r="EC203" s="556" t="e">
        <f>EC204/EC36</f>
        <v>#DIV/0!</v>
      </c>
      <c r="ED203" s="566"/>
      <c r="EE203" s="277"/>
      <c r="EF203" s="558">
        <f>EF204/EF36</f>
        <v>5.0123691460055096E-2</v>
      </c>
      <c r="EG203" s="560">
        <f>EG204/EG36</f>
        <v>4.9975714285714283E-2</v>
      </c>
      <c r="EH203" s="561">
        <f>EH204/EH36</f>
        <v>0</v>
      </c>
      <c r="EI203" s="664"/>
      <c r="EJ203" s="206">
        <f>EH204/EG204</f>
        <v>0</v>
      </c>
      <c r="EK203" s="563"/>
      <c r="EL203" s="564"/>
    </row>
    <row r="204" spans="1:146" s="5" customFormat="1" ht="20.100000000000001" customHeight="1">
      <c r="A204" s="66"/>
      <c r="B204" s="67"/>
      <c r="C204" s="1002" t="s">
        <v>56</v>
      </c>
      <c r="D204" s="1003"/>
      <c r="E204" s="795"/>
      <c r="F204" s="375">
        <f>F36*5%</f>
        <v>299.14529914529919</v>
      </c>
      <c r="G204" s="462">
        <v>411.93736000000001</v>
      </c>
      <c r="H204" s="774">
        <v>411.93736000000001</v>
      </c>
      <c r="I204" s="419">
        <f>H204-G204</f>
        <v>0</v>
      </c>
      <c r="J204" s="375">
        <f>J36*5%</f>
        <v>329.0598290598291</v>
      </c>
      <c r="K204" s="462">
        <f>K203*K36</f>
        <v>451.61468392358972</v>
      </c>
      <c r="L204" s="774">
        <f>L203*L36</f>
        <v>451.61468392358972</v>
      </c>
      <c r="M204" s="419">
        <f>L204-K204</f>
        <v>0</v>
      </c>
      <c r="N204" s="375">
        <f>N36*5%</f>
        <v>358.97435897435901</v>
      </c>
      <c r="O204" s="462">
        <f>O203*O36</f>
        <v>1086.6821432900617</v>
      </c>
      <c r="P204" s="774">
        <f>P203*P36</f>
        <v>1086.6821432900617</v>
      </c>
      <c r="Q204" s="419">
        <f>P204-O204</f>
        <v>0</v>
      </c>
      <c r="R204" s="264">
        <f>F204+J204+N204</f>
        <v>987.1794871794873</v>
      </c>
      <c r="S204" s="567">
        <f>S203*S36</f>
        <v>987.1794871794873</v>
      </c>
      <c r="T204" s="134">
        <f>H204+K204+O204</f>
        <v>1950.2341872136515</v>
      </c>
      <c r="U204" s="129">
        <f>H204+L204+P204</f>
        <v>1950.2341872136515</v>
      </c>
      <c r="V204" s="129">
        <f>U204-R204</f>
        <v>963.05470003416417</v>
      </c>
      <c r="W204" s="128">
        <f t="shared" ref="W204:W250" si="995">U204-S204</f>
        <v>963.05470003416417</v>
      </c>
      <c r="X204" s="55">
        <f>U204-T204</f>
        <v>0</v>
      </c>
      <c r="Y204" s="375">
        <f>Y36*5%</f>
        <v>358.97435897435901</v>
      </c>
      <c r="Z204" s="774">
        <f>Z203*Z36</f>
        <v>582.39901779751438</v>
      </c>
      <c r="AA204" s="774">
        <f>AA203*AA36</f>
        <v>582.39901779751438</v>
      </c>
      <c r="AB204" s="419">
        <f>AA204-Z204</f>
        <v>0</v>
      </c>
      <c r="AC204" s="375">
        <f>AC36*5%</f>
        <v>358.97435897435901</v>
      </c>
      <c r="AD204" s="462">
        <f>AD203*AD36</f>
        <v>460.67476512820502</v>
      </c>
      <c r="AE204" s="774">
        <f>AE203*AE36</f>
        <v>460.67476512820502</v>
      </c>
      <c r="AF204" s="419">
        <f>AE204-AD204</f>
        <v>0</v>
      </c>
      <c r="AG204" s="375">
        <f>AG36*5%</f>
        <v>333.33333333333337</v>
      </c>
      <c r="AH204" s="462">
        <f>AH203*AH36</f>
        <v>319.65811965811969</v>
      </c>
      <c r="AI204" s="463">
        <f>AI203*AI36</f>
        <v>276.0538713608978</v>
      </c>
      <c r="AJ204" s="419">
        <f>AI204-AH204</f>
        <v>-43.604248297221886</v>
      </c>
      <c r="AK204" s="127">
        <f>Y204+AC204+AG204</f>
        <v>1051.2820512820513</v>
      </c>
      <c r="AL204" s="567">
        <f>AL203*AL36</f>
        <v>1051.2820512820515</v>
      </c>
      <c r="AM204" s="134">
        <f>Z204+AD204+AH204</f>
        <v>1362.731902583839</v>
      </c>
      <c r="AN204" s="129">
        <f>AA204+AE204+AI204</f>
        <v>1319.1276542866171</v>
      </c>
      <c r="AO204" s="134">
        <f>AN204-AK204</f>
        <v>267.84560300456587</v>
      </c>
      <c r="AP204" s="128">
        <f t="shared" ref="AP204:AP250" si="996">AN204-AL204</f>
        <v>267.84560300456565</v>
      </c>
      <c r="AQ204" s="55">
        <f>AN204-AM204</f>
        <v>-43.604248297221829</v>
      </c>
      <c r="AR204" s="69">
        <f>SUM(R204,AK204)</f>
        <v>2038.4615384615386</v>
      </c>
      <c r="AS204" s="129">
        <f>SUM(S204,AL204)</f>
        <v>2038.4615384615388</v>
      </c>
      <c r="AT204" s="512">
        <f>T204+AM204</f>
        <v>3312.9660897974904</v>
      </c>
      <c r="AU204" s="569">
        <f>SUM(U204,AN204)</f>
        <v>3269.3618415002684</v>
      </c>
      <c r="AV204" s="169">
        <f>AU204-AR204</f>
        <v>1230.9003030387298</v>
      </c>
      <c r="AW204" s="128">
        <f t="shared" ref="AW204:AW250" si="997">AU204-AS204</f>
        <v>1230.9003030387296</v>
      </c>
      <c r="AX204" s="363">
        <f>AU204-AT204</f>
        <v>-43.604248297222057</v>
      </c>
      <c r="AY204" s="74"/>
      <c r="AZ204" s="75"/>
      <c r="BA204" s="75"/>
      <c r="BF204" s="375">
        <v>355</v>
      </c>
      <c r="BG204" s="462">
        <v>355</v>
      </c>
      <c r="BH204" s="464"/>
      <c r="BI204" s="419">
        <f>BH204-BG204</f>
        <v>-355</v>
      </c>
      <c r="BJ204" s="375">
        <v>275</v>
      </c>
      <c r="BK204" s="462">
        <v>275</v>
      </c>
      <c r="BL204" s="464"/>
      <c r="BM204" s="419">
        <f>BL204-BK204</f>
        <v>-275</v>
      </c>
      <c r="BN204" s="375">
        <v>267</v>
      </c>
      <c r="BO204" s="462">
        <v>267</v>
      </c>
      <c r="BP204" s="464"/>
      <c r="BQ204" s="419">
        <f>BP204-BO204</f>
        <v>-267</v>
      </c>
      <c r="BR204" s="127">
        <f>BF204+BJ204+BN204</f>
        <v>897</v>
      </c>
      <c r="BS204" s="134">
        <f>BG204+BK204+BO204</f>
        <v>897</v>
      </c>
      <c r="BT204" s="129">
        <f>BH204+BL204+BP204</f>
        <v>0</v>
      </c>
      <c r="BU204" s="129">
        <f>BT204-BR204</f>
        <v>-897</v>
      </c>
      <c r="BV204" s="55">
        <f>BT204-BS204</f>
        <v>-897</v>
      </c>
      <c r="BW204" s="375">
        <v>269.23076923076923</v>
      </c>
      <c r="BX204" s="462"/>
      <c r="BY204" s="464"/>
      <c r="BZ204" s="419">
        <f>BY204-BX204</f>
        <v>0</v>
      </c>
      <c r="CA204" s="375">
        <v>239.31623931623938</v>
      </c>
      <c r="CB204" s="462"/>
      <c r="CC204" s="464"/>
      <c r="CD204" s="419">
        <f>CC204-CB204</f>
        <v>0</v>
      </c>
      <c r="CE204" s="375">
        <v>149.5726495726496</v>
      </c>
      <c r="CF204" s="462"/>
      <c r="CG204" s="464"/>
      <c r="CH204" s="419">
        <f>CG204-CF204</f>
        <v>0</v>
      </c>
      <c r="CI204" s="127">
        <f>BW204+CA204+CE204</f>
        <v>658.1196581196582</v>
      </c>
      <c r="CJ204" s="134">
        <f>BX204+CB204+CF204</f>
        <v>0</v>
      </c>
      <c r="CK204" s="129">
        <f>BY204+CC204+CG204</f>
        <v>0</v>
      </c>
      <c r="CL204" s="134">
        <f>CK204-CI204</f>
        <v>-658.1196581196582</v>
      </c>
      <c r="CM204" s="55">
        <f>CK204-CJ204</f>
        <v>0</v>
      </c>
      <c r="CN204" s="69">
        <f>SUM(BR204,CI204)</f>
        <v>1555.1196581196582</v>
      </c>
      <c r="CO204" s="512">
        <f>BS204+CJ204</f>
        <v>897</v>
      </c>
      <c r="CP204" s="569">
        <f>SUM(BT204,CK204)</f>
        <v>0</v>
      </c>
      <c r="CQ204" s="169">
        <f>CP204-CN204</f>
        <v>-1555.1196581196582</v>
      </c>
      <c r="CR204" s="363">
        <f>CP204-CO204</f>
        <v>-897</v>
      </c>
      <c r="CS204" s="74"/>
      <c r="CT204" s="75"/>
      <c r="CX204" s="375">
        <v>355</v>
      </c>
      <c r="CY204" s="462">
        <v>355</v>
      </c>
      <c r="CZ204" s="774"/>
      <c r="DA204" s="419">
        <f>CZ204-CY204</f>
        <v>-355</v>
      </c>
      <c r="DB204" s="375">
        <v>275</v>
      </c>
      <c r="DC204" s="462">
        <v>275</v>
      </c>
      <c r="DD204" s="464"/>
      <c r="DE204" s="419">
        <f>DD204-DC204</f>
        <v>-275</v>
      </c>
      <c r="DF204" s="375">
        <v>267</v>
      </c>
      <c r="DG204" s="462">
        <v>267</v>
      </c>
      <c r="DH204" s="464"/>
      <c r="DI204" s="419">
        <f>DH204-DG204</f>
        <v>-267</v>
      </c>
      <c r="DJ204" s="127">
        <f>CX204+DB204+DF204</f>
        <v>897</v>
      </c>
      <c r="DK204" s="134">
        <f>CY204+DC204+DG204</f>
        <v>897</v>
      </c>
      <c r="DL204" s="129">
        <f>CZ204+DD204+DH204</f>
        <v>0</v>
      </c>
      <c r="DM204" s="129">
        <f>DL204-DJ204</f>
        <v>-897</v>
      </c>
      <c r="DN204" s="55">
        <f>DL204-DK204</f>
        <v>-897</v>
      </c>
      <c r="DO204" s="375">
        <v>269.23076923076923</v>
      </c>
      <c r="DP204" s="462"/>
      <c r="DQ204" s="464"/>
      <c r="DR204" s="419">
        <f>DQ204-DP204</f>
        <v>0</v>
      </c>
      <c r="DS204" s="375">
        <v>239.31623931623938</v>
      </c>
      <c r="DT204" s="462"/>
      <c r="DU204" s="464"/>
      <c r="DV204" s="419">
        <f>DU204-DT204</f>
        <v>0</v>
      </c>
      <c r="DW204" s="375">
        <v>149.5726495726496</v>
      </c>
      <c r="DX204" s="462"/>
      <c r="DY204" s="464"/>
      <c r="DZ204" s="419">
        <f>DY204-DX204</f>
        <v>0</v>
      </c>
      <c r="EA204" s="127">
        <f>DO204+DS204+DW204</f>
        <v>658.1196581196582</v>
      </c>
      <c r="EB204" s="134">
        <f>DP204+DT204+DX204</f>
        <v>0</v>
      </c>
      <c r="EC204" s="129">
        <f>DQ204+DU204+DY204</f>
        <v>0</v>
      </c>
      <c r="ED204" s="134">
        <f>EC204-EA204</f>
        <v>-658.1196581196582</v>
      </c>
      <c r="EE204" s="55">
        <f>EC204-EB204</f>
        <v>0</v>
      </c>
      <c r="EF204" s="69">
        <f>SUM(DJ204,EA204)</f>
        <v>1555.1196581196582</v>
      </c>
      <c r="EG204" s="512">
        <f>DK204+EB204</f>
        <v>897</v>
      </c>
      <c r="EH204" s="569">
        <f>SUM(DL204,EC204)</f>
        <v>0</v>
      </c>
      <c r="EI204" s="169">
        <f>EH204-EF204</f>
        <v>-1555.1196581196582</v>
      </c>
      <c r="EJ204" s="363">
        <f>EH204-EG204</f>
        <v>-897</v>
      </c>
      <c r="EK204" s="74"/>
      <c r="EL204" s="75"/>
    </row>
    <row r="205" spans="1:146" s="565" customFormat="1" ht="20.100000000000001" customHeight="1">
      <c r="A205" s="548"/>
      <c r="B205" s="570"/>
      <c r="C205" s="665"/>
      <c r="D205" s="801" t="s">
        <v>27</v>
      </c>
      <c r="E205" s="800"/>
      <c r="F205" s="550">
        <f>F206/F37</f>
        <v>0.19</v>
      </c>
      <c r="G205" s="551">
        <f>G206/G37</f>
        <v>0.12006880046695224</v>
      </c>
      <c r="H205" s="784">
        <f>H206/H37</f>
        <v>0.12006880046695224</v>
      </c>
      <c r="I205" s="552"/>
      <c r="J205" s="550">
        <f>J206/J37</f>
        <v>0.19</v>
      </c>
      <c r="K205" s="551">
        <v>0.22731999999999999</v>
      </c>
      <c r="L205" s="784">
        <v>0.22731999999999999</v>
      </c>
      <c r="M205" s="552"/>
      <c r="N205" s="550">
        <f>N206/N37</f>
        <v>0.19</v>
      </c>
      <c r="O205" s="551">
        <v>0.11632479363464651</v>
      </c>
      <c r="P205" s="784">
        <v>0.11632479363464651</v>
      </c>
      <c r="Q205" s="552"/>
      <c r="R205" s="550">
        <f>R206/R37</f>
        <v>0.19</v>
      </c>
      <c r="S205" s="554">
        <v>0.18961</v>
      </c>
      <c r="T205" s="559">
        <f>T206/T37</f>
        <v>0.1345752181498002</v>
      </c>
      <c r="U205" s="556">
        <f>U206/U37</f>
        <v>0.1345752181498002</v>
      </c>
      <c r="V205" s="556"/>
      <c r="W205" s="557"/>
      <c r="X205" s="277"/>
      <c r="Y205" s="550">
        <f>Y206/Y37</f>
        <v>0.19</v>
      </c>
      <c r="Z205" s="784">
        <v>0.26156415871611494</v>
      </c>
      <c r="AA205" s="784">
        <v>0.26156415871611494</v>
      </c>
      <c r="AB205" s="552">
        <v>0.14599999999999999</v>
      </c>
      <c r="AC205" s="550">
        <f>AC206/AC37</f>
        <v>0.19</v>
      </c>
      <c r="AD205" s="551">
        <v>0.22974901485902804</v>
      </c>
      <c r="AE205" s="784">
        <v>0.22974901485902804</v>
      </c>
      <c r="AF205" s="552">
        <v>0.14599999999999999</v>
      </c>
      <c r="AG205" s="550">
        <f>AG206/AG37</f>
        <v>0.19</v>
      </c>
      <c r="AH205" s="551">
        <v>0.19</v>
      </c>
      <c r="AI205" s="864">
        <v>0.24676715788050765</v>
      </c>
      <c r="AJ205" s="552"/>
      <c r="AK205" s="558">
        <f>AK206/AK37</f>
        <v>0.19</v>
      </c>
      <c r="AL205" s="554">
        <v>0.18961</v>
      </c>
      <c r="AM205" s="559">
        <f>AM206/AM37</f>
        <v>0.22687533340975727</v>
      </c>
      <c r="AN205" s="556">
        <f>AN206/AN37</f>
        <v>0.24508357819179055</v>
      </c>
      <c r="AO205" s="559"/>
      <c r="AP205" s="557"/>
      <c r="AQ205" s="277"/>
      <c r="AR205" s="558">
        <f>AR206/AR37</f>
        <v>0.19</v>
      </c>
      <c r="AS205" s="556">
        <f>AS206/AS37</f>
        <v>0.18961</v>
      </c>
      <c r="AT205" s="560">
        <f>AT206/AT37</f>
        <v>0.1765165925485804</v>
      </c>
      <c r="AU205" s="561">
        <f>AU206/AU37</f>
        <v>0.18896177885110935</v>
      </c>
      <c r="AV205" s="664"/>
      <c r="AW205" s="557"/>
      <c r="AX205" s="206"/>
      <c r="AY205" s="563"/>
      <c r="AZ205" s="564"/>
      <c r="BA205" s="564"/>
      <c r="BF205" s="550">
        <f>BF206/BF37</f>
        <v>0.18953999999999999</v>
      </c>
      <c r="BG205" s="551">
        <f>BG206/BG37</f>
        <v>0.18953999999999999</v>
      </c>
      <c r="BH205" s="553" t="e">
        <f>BH206/BH37</f>
        <v>#DIV/0!</v>
      </c>
      <c r="BI205" s="552"/>
      <c r="BJ205" s="550">
        <f>BJ206/BJ37</f>
        <v>0.19</v>
      </c>
      <c r="BK205" s="551">
        <f>BK206/BK37</f>
        <v>0.19</v>
      </c>
      <c r="BL205" s="553" t="e">
        <f>BL206/BL37</f>
        <v>#DIV/0!</v>
      </c>
      <c r="BM205" s="552"/>
      <c r="BN205" s="550">
        <f>BN206/BN37</f>
        <v>0.19</v>
      </c>
      <c r="BO205" s="551">
        <f>BO206/BO37</f>
        <v>0.19</v>
      </c>
      <c r="BP205" s="553" t="e">
        <f>BP206/BP37</f>
        <v>#DIV/0!</v>
      </c>
      <c r="BQ205" s="552"/>
      <c r="BR205" s="558">
        <f>BR206/BR37</f>
        <v>0.18984666666666666</v>
      </c>
      <c r="BS205" s="566">
        <f>BS206/BS37</f>
        <v>0.18984666666666666</v>
      </c>
      <c r="BT205" s="556" t="e">
        <f>BT206/BT37</f>
        <v>#DIV/0!</v>
      </c>
      <c r="BU205" s="556"/>
      <c r="BV205" s="277"/>
      <c r="BW205" s="550">
        <f>BW206/BW37</f>
        <v>0.19012499999999999</v>
      </c>
      <c r="BX205" s="551" t="e">
        <f>BX206/BX37</f>
        <v>#DIV/0!</v>
      </c>
      <c r="BY205" s="553" t="e">
        <f>BY206/BY37</f>
        <v>#DIV/0!</v>
      </c>
      <c r="BZ205" s="552">
        <v>0.14599999999999999</v>
      </c>
      <c r="CA205" s="550">
        <f>CA206/CA37</f>
        <v>0.19</v>
      </c>
      <c r="CB205" s="551" t="e">
        <f>CB206/CB37</f>
        <v>#DIV/0!</v>
      </c>
      <c r="CC205" s="553" t="e">
        <f>CC206/CC37</f>
        <v>#DIV/0!</v>
      </c>
      <c r="CD205" s="552">
        <v>0.14599999999999999</v>
      </c>
      <c r="CE205" s="550">
        <f>CE206/CE37</f>
        <v>0.19</v>
      </c>
      <c r="CF205" s="551" t="e">
        <f>CF206/CF37</f>
        <v>#DIV/0!</v>
      </c>
      <c r="CG205" s="553" t="e">
        <f>CG206/CG37</f>
        <v>#DIV/0!</v>
      </c>
      <c r="CH205" s="552"/>
      <c r="CI205" s="558">
        <f>CI206/CI37</f>
        <v>0.19005555555555553</v>
      </c>
      <c r="CJ205" s="566" t="e">
        <f>CJ206/CJ37</f>
        <v>#DIV/0!</v>
      </c>
      <c r="CK205" s="556" t="e">
        <f>CK206/CK37</f>
        <v>#DIV/0!</v>
      </c>
      <c r="CL205" s="566"/>
      <c r="CM205" s="277"/>
      <c r="CN205" s="558">
        <f>CN206/CN37</f>
        <v>0.18993410852713177</v>
      </c>
      <c r="CO205" s="560">
        <f>CO206/CO37</f>
        <v>0.18984666666666666</v>
      </c>
      <c r="CP205" s="561" t="e">
        <f>CP206/CP37</f>
        <v>#DIV/0!</v>
      </c>
      <c r="CQ205" s="664"/>
      <c r="CR205" s="206">
        <f>CP206/CO206</f>
        <v>0</v>
      </c>
      <c r="CS205" s="563"/>
      <c r="CT205" s="564"/>
      <c r="CX205" s="550">
        <f>CX206/CX37</f>
        <v>0.18953999999999999</v>
      </c>
      <c r="CY205" s="551">
        <f>CY206/CY37</f>
        <v>0.18953999999999999</v>
      </c>
      <c r="CZ205" s="784" t="e">
        <f>CZ206/CZ37</f>
        <v>#DIV/0!</v>
      </c>
      <c r="DA205" s="552"/>
      <c r="DB205" s="550">
        <f>DB206/DB37</f>
        <v>0.19</v>
      </c>
      <c r="DC205" s="551">
        <f>DC206/DC37</f>
        <v>0.19</v>
      </c>
      <c r="DD205" s="553">
        <f>DD206/DD37</f>
        <v>0</v>
      </c>
      <c r="DE205" s="552"/>
      <c r="DF205" s="550">
        <f>DF206/DF37</f>
        <v>0.19</v>
      </c>
      <c r="DG205" s="551">
        <f>DG206/DG37</f>
        <v>0.19</v>
      </c>
      <c r="DH205" s="553">
        <f>DH206/DH37</f>
        <v>0</v>
      </c>
      <c r="DI205" s="552"/>
      <c r="DJ205" s="558">
        <f>DJ206/DJ37</f>
        <v>0.18984666666666666</v>
      </c>
      <c r="DK205" s="566">
        <f>DK206/DK37</f>
        <v>0.18984666666666666</v>
      </c>
      <c r="DL205" s="556">
        <f>DL206/DL37</f>
        <v>0</v>
      </c>
      <c r="DM205" s="556"/>
      <c r="DN205" s="277"/>
      <c r="DO205" s="550">
        <f>DO206/DO37</f>
        <v>0.19012499999999999</v>
      </c>
      <c r="DP205" s="551" t="e">
        <f>DP206/DP37</f>
        <v>#DIV/0!</v>
      </c>
      <c r="DQ205" s="553" t="e">
        <f>DQ206/DQ37</f>
        <v>#DIV/0!</v>
      </c>
      <c r="DR205" s="552">
        <v>0.14599999999999999</v>
      </c>
      <c r="DS205" s="550">
        <f>DS206/DS37</f>
        <v>0.19</v>
      </c>
      <c r="DT205" s="551" t="e">
        <f>DT206/DT37</f>
        <v>#DIV/0!</v>
      </c>
      <c r="DU205" s="553" t="e">
        <f>DU206/DU37</f>
        <v>#DIV/0!</v>
      </c>
      <c r="DV205" s="552">
        <v>0.14599999999999999</v>
      </c>
      <c r="DW205" s="550">
        <f>DW206/DW37</f>
        <v>0.19</v>
      </c>
      <c r="DX205" s="551" t="e">
        <f>DX206/DX37</f>
        <v>#DIV/0!</v>
      </c>
      <c r="DY205" s="553" t="e">
        <f>DY206/DY37</f>
        <v>#DIV/0!</v>
      </c>
      <c r="DZ205" s="552"/>
      <c r="EA205" s="558">
        <f>EA206/EA37</f>
        <v>0.19005555555555553</v>
      </c>
      <c r="EB205" s="566" t="e">
        <f>EB206/EB37</f>
        <v>#DIV/0!</v>
      </c>
      <c r="EC205" s="556" t="e">
        <f>EC206/EC37</f>
        <v>#DIV/0!</v>
      </c>
      <c r="ED205" s="566"/>
      <c r="EE205" s="277"/>
      <c r="EF205" s="558">
        <f>EF206/EF37</f>
        <v>0.18993410852713177</v>
      </c>
      <c r="EG205" s="560">
        <f>EG206/EG37</f>
        <v>0.18984666666666666</v>
      </c>
      <c r="EH205" s="561">
        <f>EH206/EH37</f>
        <v>0</v>
      </c>
      <c r="EI205" s="664"/>
      <c r="EJ205" s="206">
        <f>EH206/EG206</f>
        <v>0</v>
      </c>
      <c r="EK205" s="563"/>
      <c r="EL205" s="564"/>
    </row>
    <row r="206" spans="1:146" s="5" customFormat="1" ht="20.100000000000001" customHeight="1">
      <c r="A206" s="66"/>
      <c r="B206" s="67"/>
      <c r="C206" s="66"/>
      <c r="D206" s="844" t="s">
        <v>24</v>
      </c>
      <c r="E206" s="538"/>
      <c r="F206" s="375">
        <f>F37*19%</f>
        <v>64.957264957264968</v>
      </c>
      <c r="G206" s="462">
        <v>51.866129999999998</v>
      </c>
      <c r="H206" s="774">
        <v>51.866129999999998</v>
      </c>
      <c r="I206" s="419">
        <f>H206-G206</f>
        <v>0</v>
      </c>
      <c r="J206" s="375">
        <f>J37*19%</f>
        <v>64.957264957264968</v>
      </c>
      <c r="K206" s="462">
        <f>K205*K37</f>
        <v>27.043446322393162</v>
      </c>
      <c r="L206" s="774">
        <f>L205*L37</f>
        <v>27.043446322393162</v>
      </c>
      <c r="M206" s="419">
        <f>L206-K206</f>
        <v>0</v>
      </c>
      <c r="N206" s="375">
        <f>N37*19%</f>
        <v>64.957264957264968</v>
      </c>
      <c r="O206" s="462">
        <f>O205*O37</f>
        <v>30.385088985886416</v>
      </c>
      <c r="P206" s="774">
        <f>P205*P37</f>
        <v>30.385088985886416</v>
      </c>
      <c r="Q206" s="419">
        <f>P206-O206</f>
        <v>0</v>
      </c>
      <c r="R206" s="264">
        <f>F206+J206+N206</f>
        <v>194.87179487179492</v>
      </c>
      <c r="S206" s="567">
        <f>S205*S37</f>
        <v>194.47179487179488</v>
      </c>
      <c r="T206" s="134">
        <f>H206+K206+O206</f>
        <v>109.29466530827958</v>
      </c>
      <c r="U206" s="129">
        <f>H206+L206+P206</f>
        <v>109.29466530827958</v>
      </c>
      <c r="V206" s="129">
        <f>U206-R206</f>
        <v>-85.577129563515342</v>
      </c>
      <c r="W206" s="128">
        <f t="shared" si="995"/>
        <v>-85.177129563515308</v>
      </c>
      <c r="X206" s="55">
        <f>U206-T206</f>
        <v>0</v>
      </c>
      <c r="Y206" s="375">
        <f>Y37*19%</f>
        <v>81.196581196581207</v>
      </c>
      <c r="Z206" s="774">
        <f>Z205*Z37</f>
        <v>53.846948010323906</v>
      </c>
      <c r="AA206" s="774">
        <f>AA205*AA37</f>
        <v>53.846948010323906</v>
      </c>
      <c r="AB206" s="419">
        <f>AA206-Z206</f>
        <v>0</v>
      </c>
      <c r="AC206" s="375">
        <f>AC37*19%</f>
        <v>81.196581196581207</v>
      </c>
      <c r="AD206" s="462">
        <f>AD205*AD37</f>
        <v>59.012554344639653</v>
      </c>
      <c r="AE206" s="774">
        <f>AE205*AE37</f>
        <v>59.012554344639653</v>
      </c>
      <c r="AF206" s="419">
        <f>AE206-AD206</f>
        <v>0</v>
      </c>
      <c r="AG206" s="375">
        <f>AG37*19%</f>
        <v>81.196581196581207</v>
      </c>
      <c r="AH206" s="462">
        <f>AH205*AH37</f>
        <v>40.598290598290603</v>
      </c>
      <c r="AI206" s="463">
        <f>AI205*AI37</f>
        <v>80.029778291612018</v>
      </c>
      <c r="AJ206" s="419">
        <f>AI206-AH206</f>
        <v>39.431487693321415</v>
      </c>
      <c r="AK206" s="127">
        <f>Y206+AC206+AG206</f>
        <v>243.58974358974362</v>
      </c>
      <c r="AL206" s="567">
        <f>AL205*AL37</f>
        <v>243.08974358974362</v>
      </c>
      <c r="AM206" s="134">
        <f>Z206+AD206+AH206</f>
        <v>153.45779295325417</v>
      </c>
      <c r="AN206" s="129">
        <f>AA206+AE206+AI206</f>
        <v>192.88928064657557</v>
      </c>
      <c r="AO206" s="134">
        <f>AN206-AK206</f>
        <v>-50.700462943168048</v>
      </c>
      <c r="AP206" s="128">
        <f t="shared" si="996"/>
        <v>-50.200462943168048</v>
      </c>
      <c r="AQ206" s="55">
        <f>AN206-AM206</f>
        <v>39.431487693321401</v>
      </c>
      <c r="AR206" s="69">
        <f>SUM(R206,AK206)</f>
        <v>438.46153846153857</v>
      </c>
      <c r="AS206" s="129">
        <f>SUM(S206,AL206)</f>
        <v>437.56153846153848</v>
      </c>
      <c r="AT206" s="512">
        <f>T206+AM206</f>
        <v>262.75245826153377</v>
      </c>
      <c r="AU206" s="569">
        <f>SUM(U206,AN206)</f>
        <v>302.18394595485518</v>
      </c>
      <c r="AV206" s="169">
        <f>AU206-AR206</f>
        <v>-136.27759250668339</v>
      </c>
      <c r="AW206" s="128">
        <f t="shared" si="997"/>
        <v>-135.3775925066833</v>
      </c>
      <c r="AX206" s="363">
        <f>AU206-AT206</f>
        <v>39.431487693321401</v>
      </c>
      <c r="AY206" s="74"/>
      <c r="AZ206" s="75"/>
      <c r="BA206" s="75"/>
      <c r="BF206" s="375">
        <v>40.5</v>
      </c>
      <c r="BG206" s="462">
        <v>40.5</v>
      </c>
      <c r="BH206" s="464"/>
      <c r="BI206" s="419">
        <f>BH206-BG206</f>
        <v>-40.5</v>
      </c>
      <c r="BJ206" s="375">
        <v>40.598290598290603</v>
      </c>
      <c r="BK206" s="462">
        <v>40.598290598290603</v>
      </c>
      <c r="BL206" s="464"/>
      <c r="BM206" s="419">
        <f>BL206-BK206</f>
        <v>-40.598290598290603</v>
      </c>
      <c r="BN206" s="375">
        <v>40.598290598290603</v>
      </c>
      <c r="BO206" s="462">
        <v>40.598290598290603</v>
      </c>
      <c r="BP206" s="464"/>
      <c r="BQ206" s="419">
        <f>BP206-BO206</f>
        <v>-40.598290598290603</v>
      </c>
      <c r="BR206" s="127">
        <f>BF206+BJ206+BN206</f>
        <v>121.69658119658121</v>
      </c>
      <c r="BS206" s="134">
        <f>BG206+BK206+BO206</f>
        <v>121.69658119658121</v>
      </c>
      <c r="BT206" s="129">
        <f>BH206+BL206+BP206</f>
        <v>0</v>
      </c>
      <c r="BU206" s="129">
        <f>BT206-BR206</f>
        <v>-121.69658119658121</v>
      </c>
      <c r="BV206" s="55">
        <f>BT206-BS206</f>
        <v>-121.69658119658121</v>
      </c>
      <c r="BW206" s="375">
        <v>39</v>
      </c>
      <c r="BX206" s="462"/>
      <c r="BY206" s="464"/>
      <c r="BZ206" s="419">
        <f>BY206-BX206</f>
        <v>0</v>
      </c>
      <c r="CA206" s="375">
        <v>24.358974358974358</v>
      </c>
      <c r="CB206" s="462"/>
      <c r="CC206" s="464"/>
      <c r="CD206" s="419">
        <f>CC206-CB206</f>
        <v>0</v>
      </c>
      <c r="CE206" s="375">
        <v>24.358974358974358</v>
      </c>
      <c r="CF206" s="462"/>
      <c r="CG206" s="464"/>
      <c r="CH206" s="419">
        <f>CG206-CF206</f>
        <v>0</v>
      </c>
      <c r="CI206" s="127">
        <f>BW206+CA206+CE206</f>
        <v>87.717948717948715</v>
      </c>
      <c r="CJ206" s="134">
        <f>BX206+CB206+CF206</f>
        <v>0</v>
      </c>
      <c r="CK206" s="129">
        <f>BY206+CC206+CG206</f>
        <v>0</v>
      </c>
      <c r="CL206" s="134">
        <f>CK206-CI206</f>
        <v>-87.717948717948715</v>
      </c>
      <c r="CM206" s="55">
        <f>CK206-CJ206</f>
        <v>0</v>
      </c>
      <c r="CN206" s="69">
        <f>SUM(BR206,CI206)</f>
        <v>209.41452991452991</v>
      </c>
      <c r="CO206" s="512">
        <f>BS206+CJ206</f>
        <v>121.69658119658121</v>
      </c>
      <c r="CP206" s="569">
        <f>SUM(BT206,CK206)</f>
        <v>0</v>
      </c>
      <c r="CQ206" s="169">
        <f>CP206-CN206</f>
        <v>-209.41452991452991</v>
      </c>
      <c r="CR206" s="363">
        <f>CP206-CO206</f>
        <v>-121.69658119658121</v>
      </c>
      <c r="CS206" s="74"/>
      <c r="CT206" s="75"/>
      <c r="CX206" s="375">
        <v>40.5</v>
      </c>
      <c r="CY206" s="462">
        <v>40.5</v>
      </c>
      <c r="CZ206" s="774"/>
      <c r="DA206" s="419">
        <f>CZ206-CY206</f>
        <v>-40.5</v>
      </c>
      <c r="DB206" s="375">
        <v>40.598290598290603</v>
      </c>
      <c r="DC206" s="462">
        <v>40.598290598290603</v>
      </c>
      <c r="DD206" s="464"/>
      <c r="DE206" s="419">
        <f>DD206-DC206</f>
        <v>-40.598290598290603</v>
      </c>
      <c r="DF206" s="375">
        <v>40.598290598290603</v>
      </c>
      <c r="DG206" s="462">
        <v>40.598290598290603</v>
      </c>
      <c r="DH206" s="464"/>
      <c r="DI206" s="419">
        <f>DH206-DG206</f>
        <v>-40.598290598290603</v>
      </c>
      <c r="DJ206" s="127">
        <f>CX206+DB206+DF206</f>
        <v>121.69658119658121</v>
      </c>
      <c r="DK206" s="134">
        <f>CY206+DC206+DG206</f>
        <v>121.69658119658121</v>
      </c>
      <c r="DL206" s="129">
        <f>CZ206+DD206+DH206</f>
        <v>0</v>
      </c>
      <c r="DM206" s="129">
        <f>DL206-DJ206</f>
        <v>-121.69658119658121</v>
      </c>
      <c r="DN206" s="55">
        <f>DL206-DK206</f>
        <v>-121.69658119658121</v>
      </c>
      <c r="DO206" s="375">
        <v>39</v>
      </c>
      <c r="DP206" s="462"/>
      <c r="DQ206" s="464"/>
      <c r="DR206" s="419">
        <f>DQ206-DP206</f>
        <v>0</v>
      </c>
      <c r="DS206" s="375">
        <v>24.358974358974358</v>
      </c>
      <c r="DT206" s="462"/>
      <c r="DU206" s="464"/>
      <c r="DV206" s="419">
        <f>DU206-DT206</f>
        <v>0</v>
      </c>
      <c r="DW206" s="375">
        <v>24.358974358974358</v>
      </c>
      <c r="DX206" s="462"/>
      <c r="DY206" s="464"/>
      <c r="DZ206" s="419">
        <f>DY206-DX206</f>
        <v>0</v>
      </c>
      <c r="EA206" s="127">
        <f>DO206+DS206+DW206</f>
        <v>87.717948717948715</v>
      </c>
      <c r="EB206" s="134">
        <f>DP206+DT206+DX206</f>
        <v>0</v>
      </c>
      <c r="EC206" s="129">
        <f>DQ206+DU206+DY206</f>
        <v>0</v>
      </c>
      <c r="ED206" s="134">
        <f>EC206-EA206</f>
        <v>-87.717948717948715</v>
      </c>
      <c r="EE206" s="55">
        <f>EC206-EB206</f>
        <v>0</v>
      </c>
      <c r="EF206" s="69">
        <f>SUM(DJ206,EA206)</f>
        <v>209.41452991452991</v>
      </c>
      <c r="EG206" s="512">
        <f>DK206+EB206</f>
        <v>121.69658119658121</v>
      </c>
      <c r="EH206" s="569">
        <f>SUM(DL206,EC206)</f>
        <v>0</v>
      </c>
      <c r="EI206" s="169">
        <f>EH206-EF206</f>
        <v>-209.41452991452991</v>
      </c>
      <c r="EJ206" s="363">
        <f>EH206-EG206</f>
        <v>-121.69658119658121</v>
      </c>
      <c r="EK206" s="74"/>
      <c r="EL206" s="75"/>
    </row>
    <row r="207" spans="1:146" s="565" customFormat="1" ht="20.100000000000001" customHeight="1">
      <c r="A207" s="799"/>
      <c r="B207" s="570"/>
      <c r="C207" s="799"/>
      <c r="D207" s="549"/>
      <c r="E207" s="800" t="s">
        <v>27</v>
      </c>
      <c r="F207" s="550">
        <v>0.18</v>
      </c>
      <c r="G207" s="551" t="e">
        <f>G208/G38</f>
        <v>#VALUE!</v>
      </c>
      <c r="H207" s="784"/>
      <c r="I207" s="668"/>
      <c r="J207" s="550">
        <v>0.18</v>
      </c>
      <c r="K207" s="551">
        <v>0.13002983041305821</v>
      </c>
      <c r="L207" s="784">
        <v>0.13002983041305821</v>
      </c>
      <c r="M207" s="668"/>
      <c r="N207" s="550">
        <v>0.18</v>
      </c>
      <c r="O207" s="551">
        <v>0.14783042674779295</v>
      </c>
      <c r="P207" s="784">
        <v>0.14783042674779295</v>
      </c>
      <c r="Q207" s="668"/>
      <c r="R207" s="600">
        <f>R208/R38</f>
        <v>0.18</v>
      </c>
      <c r="S207" s="601">
        <v>0.18</v>
      </c>
      <c r="T207" s="603">
        <f>T208/T38</f>
        <v>0.14718476110052575</v>
      </c>
      <c r="U207" s="605">
        <f>U208/U38</f>
        <v>0.14718476110052575</v>
      </c>
      <c r="V207" s="605"/>
      <c r="W207" s="606"/>
      <c r="X207" s="253"/>
      <c r="Y207" s="550">
        <v>0.18</v>
      </c>
      <c r="Z207" s="784">
        <v>0.14002085214372895</v>
      </c>
      <c r="AA207" s="784">
        <v>0.14002085214372895</v>
      </c>
      <c r="AB207" s="668">
        <v>0.13200000000000001</v>
      </c>
      <c r="AC207" s="550">
        <v>0.18</v>
      </c>
      <c r="AD207" s="551">
        <v>0.14319401174916863</v>
      </c>
      <c r="AE207" s="784">
        <v>0.14319401174916863</v>
      </c>
      <c r="AF207" s="668"/>
      <c r="AG207" s="550">
        <v>0.18</v>
      </c>
      <c r="AH207" s="551">
        <v>0.156</v>
      </c>
      <c r="AI207" s="864">
        <v>0.14974987561586647</v>
      </c>
      <c r="AJ207" s="668"/>
      <c r="AK207" s="604">
        <f>AK208/AK38</f>
        <v>0.18</v>
      </c>
      <c r="AL207" s="601">
        <v>0.18</v>
      </c>
      <c r="AM207" s="603">
        <f>AM208/AM38</f>
        <v>0.14930036028802512</v>
      </c>
      <c r="AN207" s="605">
        <f>AN208/AN38</f>
        <v>0.14487646831739978</v>
      </c>
      <c r="AO207" s="603"/>
      <c r="AP207" s="606"/>
      <c r="AQ207" s="253"/>
      <c r="AR207" s="558">
        <f>AR208/AR38</f>
        <v>0.17999999999999997</v>
      </c>
      <c r="AS207" s="605">
        <f>AS208/AS38</f>
        <v>0.18000000000000002</v>
      </c>
      <c r="AT207" s="560">
        <f>AT208/AT38</f>
        <v>0.14915554410074339</v>
      </c>
      <c r="AU207" s="561">
        <f>AU208/AU38</f>
        <v>0.14507833686891053</v>
      </c>
      <c r="AV207" s="664"/>
      <c r="AW207" s="606"/>
      <c r="AX207" s="206"/>
      <c r="AY207" s="563"/>
      <c r="AZ207" s="564"/>
      <c r="BA207" s="564"/>
      <c r="BF207" s="550">
        <v>0.247</v>
      </c>
      <c r="BG207" s="551">
        <f>BG208/BG38</f>
        <v>0.19306643785729563</v>
      </c>
      <c r="BH207" s="553" t="e">
        <f>BH208/BH38</f>
        <v>#DIV/0!</v>
      </c>
      <c r="BI207" s="668"/>
      <c r="BJ207" s="550">
        <v>0.247</v>
      </c>
      <c r="BK207" s="551">
        <f>BK208/BK38</f>
        <v>0.254</v>
      </c>
      <c r="BL207" s="553" t="e">
        <f>BL208/BL38</f>
        <v>#DIV/0!</v>
      </c>
      <c r="BM207" s="668"/>
      <c r="BN207" s="550">
        <v>0.247</v>
      </c>
      <c r="BO207" s="551">
        <f>BO208/BO38</f>
        <v>0.252</v>
      </c>
      <c r="BP207" s="553" t="e">
        <f>BP208/BP38</f>
        <v>#DIV/0!</v>
      </c>
      <c r="BQ207" s="668"/>
      <c r="BR207" s="604">
        <f>BR208/BR38</f>
        <v>0.247</v>
      </c>
      <c r="BS207" s="603">
        <f>BS208/BS38</f>
        <v>0.23498659802385538</v>
      </c>
      <c r="BT207" s="605" t="e">
        <f>BT208/BT38</f>
        <v>#DIV/0!</v>
      </c>
      <c r="BU207" s="605"/>
      <c r="BV207" s="253"/>
      <c r="BW207" s="550">
        <v>0.251</v>
      </c>
      <c r="BX207" s="551" t="e">
        <f>BX208/BX38</f>
        <v>#DIV/0!</v>
      </c>
      <c r="BY207" s="553" t="e">
        <f>BY208/BY38</f>
        <v>#DIV/0!</v>
      </c>
      <c r="BZ207" s="552">
        <v>0.13200000000000001</v>
      </c>
      <c r="CA207" s="550">
        <v>0.251</v>
      </c>
      <c r="CB207" s="551" t="e">
        <f>CB208/CB38</f>
        <v>#DIV/0!</v>
      </c>
      <c r="CC207" s="553" t="e">
        <f>CC208/CC38</f>
        <v>#DIV/0!</v>
      </c>
      <c r="CD207" s="552">
        <v>0.13200000000000001</v>
      </c>
      <c r="CE207" s="550">
        <v>0.251</v>
      </c>
      <c r="CF207" s="551" t="e">
        <f>CF208/CF38</f>
        <v>#DIV/0!</v>
      </c>
      <c r="CG207" s="553" t="e">
        <f>CG208/CG38</f>
        <v>#DIV/0!</v>
      </c>
      <c r="CH207" s="552"/>
      <c r="CI207" s="558">
        <f>CI208/CI38</f>
        <v>0.251</v>
      </c>
      <c r="CJ207" s="894" t="e">
        <f>CJ208/CJ38</f>
        <v>#DIV/0!</v>
      </c>
      <c r="CK207" s="556" t="e">
        <f>CK208/CK38</f>
        <v>#DIV/0!</v>
      </c>
      <c r="CL207" s="894"/>
      <c r="CM207" s="277"/>
      <c r="CN207" s="558">
        <f>CN208/CN38</f>
        <v>0.24877777777777774</v>
      </c>
      <c r="CO207" s="924">
        <f>CO208/CO38</f>
        <v>0.23498659802385538</v>
      </c>
      <c r="CP207" s="561" t="e">
        <f>CP208/CP38</f>
        <v>#DIV/0!</v>
      </c>
      <c r="CQ207" s="664"/>
      <c r="CR207" s="206">
        <f>CP208/CO208</f>
        <v>0</v>
      </c>
      <c r="CS207" s="563"/>
      <c r="CT207" s="564"/>
      <c r="CX207" s="550">
        <v>0.247</v>
      </c>
      <c r="CY207" s="551">
        <f>CY208/CY38</f>
        <v>0.19306643785729563</v>
      </c>
      <c r="CZ207" s="784" t="e">
        <f>CZ208/CZ38</f>
        <v>#DIV/0!</v>
      </c>
      <c r="DA207" s="668"/>
      <c r="DB207" s="550">
        <v>0.247</v>
      </c>
      <c r="DC207" s="551">
        <f>DC208/DC38</f>
        <v>0.254</v>
      </c>
      <c r="DD207" s="553">
        <f>DD208/DD38</f>
        <v>0</v>
      </c>
      <c r="DE207" s="668"/>
      <c r="DF207" s="550">
        <v>0.247</v>
      </c>
      <c r="DG207" s="551">
        <f>DG208/DG38</f>
        <v>0.252</v>
      </c>
      <c r="DH207" s="553">
        <f>DH208/DH38</f>
        <v>0</v>
      </c>
      <c r="DI207" s="668"/>
      <c r="DJ207" s="604">
        <f>DJ208/DJ38</f>
        <v>0.247</v>
      </c>
      <c r="DK207" s="603">
        <f>DK208/DK38</f>
        <v>0.23498659802385538</v>
      </c>
      <c r="DL207" s="605">
        <f>DL208/DL38</f>
        <v>0</v>
      </c>
      <c r="DM207" s="605"/>
      <c r="DN207" s="253"/>
      <c r="DO207" s="550">
        <v>0.251</v>
      </c>
      <c r="DP207" s="551" t="e">
        <f>DP208/DP38</f>
        <v>#DIV/0!</v>
      </c>
      <c r="DQ207" s="553" t="e">
        <f>DQ208/DQ38</f>
        <v>#DIV/0!</v>
      </c>
      <c r="DR207" s="668">
        <v>0.13200000000000001</v>
      </c>
      <c r="DS207" s="550">
        <v>0.251</v>
      </c>
      <c r="DT207" s="551" t="e">
        <f>DT208/DT38</f>
        <v>#DIV/0!</v>
      </c>
      <c r="DU207" s="553" t="e">
        <f>DU208/DU38</f>
        <v>#DIV/0!</v>
      </c>
      <c r="DV207" s="668">
        <v>0.13200000000000001</v>
      </c>
      <c r="DW207" s="550">
        <v>0.251</v>
      </c>
      <c r="DX207" s="551" t="e">
        <f>DX208/DX38</f>
        <v>#DIV/0!</v>
      </c>
      <c r="DY207" s="553" t="e">
        <f>DY208/DY38</f>
        <v>#DIV/0!</v>
      </c>
      <c r="DZ207" s="668"/>
      <c r="EA207" s="604">
        <f>EA208/EA38</f>
        <v>0.251</v>
      </c>
      <c r="EB207" s="603" t="e">
        <f>EB208/EB38</f>
        <v>#DIV/0!</v>
      </c>
      <c r="EC207" s="605" t="e">
        <f>EC208/EC38</f>
        <v>#DIV/0!</v>
      </c>
      <c r="ED207" s="603"/>
      <c r="EE207" s="253"/>
      <c r="EF207" s="558">
        <f>EF208/EF38</f>
        <v>0.24877777777777774</v>
      </c>
      <c r="EG207" s="560">
        <f>EG208/EG38</f>
        <v>0.23498659802385538</v>
      </c>
      <c r="EH207" s="561">
        <f>EH208/EH38</f>
        <v>0</v>
      </c>
      <c r="EI207" s="664"/>
      <c r="EJ207" s="206">
        <f>EH208/EG208</f>
        <v>0</v>
      </c>
      <c r="EK207" s="563"/>
      <c r="EL207" s="564"/>
    </row>
    <row r="208" spans="1:146" s="5" customFormat="1" ht="20.100000000000001" customHeight="1">
      <c r="A208" s="66"/>
      <c r="B208" s="67"/>
      <c r="C208" s="67"/>
      <c r="D208" s="67"/>
      <c r="E208" s="538" t="s">
        <v>123</v>
      </c>
      <c r="F208" s="375">
        <f>F38*F207</f>
        <v>846.15384615384619</v>
      </c>
      <c r="G208" s="462" t="e">
        <f>G210-G202</f>
        <v>#VALUE!</v>
      </c>
      <c r="H208" s="774">
        <f>H207*H38</f>
        <v>0</v>
      </c>
      <c r="I208" s="458" t="e">
        <f>H208-G208</f>
        <v>#VALUE!</v>
      </c>
      <c r="J208" s="375">
        <f>J38*J207</f>
        <v>1392.3076923076924</v>
      </c>
      <c r="K208" s="462">
        <f>K207*K38</f>
        <v>7.0401706557059827</v>
      </c>
      <c r="L208" s="774">
        <f>L207*L38</f>
        <v>7.0401706557059827</v>
      </c>
      <c r="M208" s="458">
        <f>L208-K208</f>
        <v>0</v>
      </c>
      <c r="N208" s="375">
        <f>N38*N207</f>
        <v>1392.3076923076924</v>
      </c>
      <c r="O208" s="462">
        <f>O207*O38</f>
        <v>212.65975466234434</v>
      </c>
      <c r="P208" s="774">
        <f>P207*P38</f>
        <v>212.65975466234434</v>
      </c>
      <c r="Q208" s="458">
        <f>P208-O208</f>
        <v>0</v>
      </c>
      <c r="R208" s="375">
        <f>F208+J208+N208</f>
        <v>3630.7692307692309</v>
      </c>
      <c r="S208" s="491">
        <f>S207*S38</f>
        <v>4870.7692307692314</v>
      </c>
      <c r="T208" s="70">
        <f>H208+K208+O208</f>
        <v>219.69992531805033</v>
      </c>
      <c r="U208" s="239">
        <f>H208+L208+P208</f>
        <v>219.69992531805033</v>
      </c>
      <c r="V208" s="239">
        <f>U208-R208</f>
        <v>-3411.0693054511808</v>
      </c>
      <c r="W208" s="240">
        <f t="shared" ref="W208" si="998">U208-S208</f>
        <v>-4651.0693054511812</v>
      </c>
      <c r="X208" s="241">
        <f>U208-T208</f>
        <v>0</v>
      </c>
      <c r="Y208" s="375">
        <f>Y38*Y207</f>
        <v>2784.6153846153848</v>
      </c>
      <c r="Z208" s="774">
        <f>Z207*Z38</f>
        <v>563.65860766631897</v>
      </c>
      <c r="AA208" s="774">
        <f>AA207*AA38</f>
        <v>563.65860766631897</v>
      </c>
      <c r="AB208" s="458">
        <f>AA208-Z208</f>
        <v>0</v>
      </c>
      <c r="AC208" s="375">
        <f>AC38*AC207</f>
        <v>3200</v>
      </c>
      <c r="AD208" s="462">
        <f>AD207*AD38</f>
        <v>802.5155403426869</v>
      </c>
      <c r="AE208" s="774">
        <f>AE207*AE38</f>
        <v>802.5155403426869</v>
      </c>
      <c r="AF208" s="458">
        <f>AE208-AD208</f>
        <v>0</v>
      </c>
      <c r="AG208" s="375">
        <f>AG38*AG207</f>
        <v>3646.1538461538462</v>
      </c>
      <c r="AH208" s="462">
        <f>AH207*AH38</f>
        <v>1666.6666666666667</v>
      </c>
      <c r="AI208" s="463">
        <f>AI207*AI38</f>
        <v>890.36092391653665</v>
      </c>
      <c r="AJ208" s="458">
        <f>AI208-AH208</f>
        <v>-776.30574275013009</v>
      </c>
      <c r="AK208" s="69">
        <f>Y208+AC208+AG208</f>
        <v>9630.7692307692305</v>
      </c>
      <c r="AL208" s="491">
        <f>AL207*AL38</f>
        <v>11384.615384615385</v>
      </c>
      <c r="AM208" s="70">
        <f>Z208+AD208+AH208</f>
        <v>3032.8408146756728</v>
      </c>
      <c r="AN208" s="239">
        <f>AA208+AE208+AI208</f>
        <v>2256.5350719255425</v>
      </c>
      <c r="AO208" s="70">
        <f>AN208-AK208</f>
        <v>-7374.2341588436884</v>
      </c>
      <c r="AP208" s="240">
        <f t="shared" ref="AP208" si="999">AN208-AL208</f>
        <v>-9128.0803126898427</v>
      </c>
      <c r="AQ208" s="241">
        <f>AN208-AM208</f>
        <v>-776.30574275013032</v>
      </c>
      <c r="AR208" s="69">
        <f>SUM(R208,AK208)</f>
        <v>13261.538461538461</v>
      </c>
      <c r="AS208" s="239">
        <f>SUM(S208,AL208)</f>
        <v>16255.384615384617</v>
      </c>
      <c r="AT208" s="521">
        <f>T208+AM208</f>
        <v>3252.540739993723</v>
      </c>
      <c r="AU208" s="569">
        <f>SUM(U208,AN208)</f>
        <v>2476.2349972435927</v>
      </c>
      <c r="AV208" s="329">
        <f>AU208-AR208</f>
        <v>-10785.303464294868</v>
      </c>
      <c r="AW208" s="240">
        <f t="shared" ref="AW208" si="1000">AU208-AS208</f>
        <v>-13779.149618141024</v>
      </c>
      <c r="AX208" s="611">
        <f>AU208-AT208</f>
        <v>-776.30574275013032</v>
      </c>
      <c r="AY208" s="74"/>
      <c r="AZ208" s="75"/>
      <c r="BA208" s="75"/>
      <c r="BF208" s="375">
        <f>BF207*BF38</f>
        <v>3800</v>
      </c>
      <c r="BG208" s="462">
        <v>2970.2528901122405</v>
      </c>
      <c r="BH208" s="418"/>
      <c r="BI208" s="419">
        <f>BH208-BG208</f>
        <v>-2970.2528901122405</v>
      </c>
      <c r="BJ208" s="264">
        <f>BJ207*BJ38</f>
        <v>4222.2222222222217</v>
      </c>
      <c r="BK208" s="415">
        <v>4341.8803418803418</v>
      </c>
      <c r="BL208" s="418"/>
      <c r="BM208" s="419">
        <f>BL208-BK208</f>
        <v>-4341.8803418803418</v>
      </c>
      <c r="BN208" s="264">
        <f>BN207*BN38</f>
        <v>4644.4444444444443</v>
      </c>
      <c r="BO208" s="415">
        <v>4738.461538461539</v>
      </c>
      <c r="BP208" s="418"/>
      <c r="BQ208" s="419">
        <f>BP208-BO208</f>
        <v>-4738.461538461539</v>
      </c>
      <c r="BR208" s="127">
        <f>BF208+BJ208+BN208</f>
        <v>12666.666666666666</v>
      </c>
      <c r="BS208" s="134">
        <f>BG208+BK208+BO208</f>
        <v>12050.594770454121</v>
      </c>
      <c r="BT208" s="129">
        <f>BH208+BL208+BP208</f>
        <v>0</v>
      </c>
      <c r="BU208" s="129">
        <f>BT208-BR208</f>
        <v>-12666.666666666666</v>
      </c>
      <c r="BV208" s="55">
        <f>BT208-BS208</f>
        <v>-12050.594770454121</v>
      </c>
      <c r="BW208" s="127">
        <f>BW207*BW38</f>
        <v>4719.6581196581201</v>
      </c>
      <c r="BX208" s="415"/>
      <c r="BY208" s="418"/>
      <c r="BZ208" s="419">
        <f>BY208-BX208</f>
        <v>0</v>
      </c>
      <c r="CA208" s="264">
        <f>CA207*CA38</f>
        <v>3432.4786324786328</v>
      </c>
      <c r="CB208" s="415"/>
      <c r="CC208" s="418"/>
      <c r="CD208" s="419">
        <f>CC208-CB208</f>
        <v>0</v>
      </c>
      <c r="CE208" s="264">
        <f>CE207*CE38</f>
        <v>2145.2991452991455</v>
      </c>
      <c r="CF208" s="415"/>
      <c r="CG208" s="418"/>
      <c r="CH208" s="419">
        <f>CG208-CF208</f>
        <v>0</v>
      </c>
      <c r="CI208" s="127">
        <f>BW208+CA208+CE208</f>
        <v>10297.435897435898</v>
      </c>
      <c r="CJ208" s="134">
        <f>BX208+CB208+CF208</f>
        <v>0</v>
      </c>
      <c r="CK208" s="129">
        <f>BY208+CC208+CG208</f>
        <v>0</v>
      </c>
      <c r="CL208" s="134">
        <f>CK208-CI208</f>
        <v>-10297.435897435898</v>
      </c>
      <c r="CM208" s="55">
        <f>CK208-CJ208</f>
        <v>0</v>
      </c>
      <c r="CN208" s="127">
        <f>SUM(BR208,CI208)</f>
        <v>22964.102564102563</v>
      </c>
      <c r="CO208" s="512">
        <f>BS208+CJ208</f>
        <v>12050.594770454121</v>
      </c>
      <c r="CP208" s="422">
        <f>SUM(BT208,CK208)</f>
        <v>0</v>
      </c>
      <c r="CQ208" s="169">
        <f>CP208-CN208</f>
        <v>-22964.102564102563</v>
      </c>
      <c r="CR208" s="611">
        <f>CP208-CO208</f>
        <v>-12050.594770454121</v>
      </c>
      <c r="CS208" s="74"/>
      <c r="CT208" s="75"/>
      <c r="CX208" s="375">
        <f>CX207*CX38</f>
        <v>3800</v>
      </c>
      <c r="CY208" s="462">
        <v>2970.2528901122405</v>
      </c>
      <c r="CZ208" s="772"/>
      <c r="DA208" s="419">
        <f>CZ208-CY208</f>
        <v>-2970.2528901122405</v>
      </c>
      <c r="DB208" s="264">
        <f>DB207*DB38</f>
        <v>4222.2222222222217</v>
      </c>
      <c r="DC208" s="415">
        <v>4341.8803418803418</v>
      </c>
      <c r="DD208" s="418"/>
      <c r="DE208" s="419">
        <f>DD208-DC208</f>
        <v>-4341.8803418803418</v>
      </c>
      <c r="DF208" s="264">
        <f>DF207*DF38</f>
        <v>4644.4444444444443</v>
      </c>
      <c r="DG208" s="415">
        <v>4738.461538461539</v>
      </c>
      <c r="DH208" s="418"/>
      <c r="DI208" s="419">
        <f>DH208-DG208</f>
        <v>-4738.461538461539</v>
      </c>
      <c r="DJ208" s="127">
        <f>CX208+DB208+DF208</f>
        <v>12666.666666666666</v>
      </c>
      <c r="DK208" s="134">
        <f>CY208+DC208+DG208</f>
        <v>12050.594770454121</v>
      </c>
      <c r="DL208" s="129">
        <f>CZ208+DD208+DH208</f>
        <v>0</v>
      </c>
      <c r="DM208" s="129">
        <f>DL208-DJ208</f>
        <v>-12666.666666666666</v>
      </c>
      <c r="DN208" s="55">
        <f>DL208-DK208</f>
        <v>-12050.594770454121</v>
      </c>
      <c r="DO208" s="127">
        <f>DO207*DO38</f>
        <v>4719.6581196581201</v>
      </c>
      <c r="DP208" s="462"/>
      <c r="DQ208" s="418"/>
      <c r="DR208" s="419">
        <f>DQ208-DP208</f>
        <v>0</v>
      </c>
      <c r="DS208" s="264">
        <f>DS207*DS38</f>
        <v>3432.4786324786328</v>
      </c>
      <c r="DT208" s="415"/>
      <c r="DU208" s="418"/>
      <c r="DV208" s="419">
        <f>DU208-DT208</f>
        <v>0</v>
      </c>
      <c r="DW208" s="264">
        <f>DW207*DW38</f>
        <v>2145.2991452991455</v>
      </c>
      <c r="DX208" s="415"/>
      <c r="DY208" s="418"/>
      <c r="DZ208" s="419">
        <f>DY208-DX208</f>
        <v>0</v>
      </c>
      <c r="EA208" s="127">
        <f>DO208+DS208+DW208</f>
        <v>10297.435897435898</v>
      </c>
      <c r="EB208" s="134">
        <f>DP208+DT208+DX208</f>
        <v>0</v>
      </c>
      <c r="EC208" s="129">
        <f>DQ208+DU208+DY208</f>
        <v>0</v>
      </c>
      <c r="ED208" s="134">
        <f>EC208-EA208</f>
        <v>-10297.435897435898</v>
      </c>
      <c r="EE208" s="55">
        <f>EC208-EB208</f>
        <v>0</v>
      </c>
      <c r="EF208" s="127">
        <f>SUM(DJ208,EA208)</f>
        <v>22964.102564102563</v>
      </c>
      <c r="EG208" s="512">
        <f>DK208+EB208</f>
        <v>12050.594770454121</v>
      </c>
      <c r="EH208" s="422">
        <f>SUM(DL208,EC208)</f>
        <v>0</v>
      </c>
      <c r="EI208" s="422">
        <f>EH208-EF208</f>
        <v>-22964.102564102563</v>
      </c>
      <c r="EJ208" s="611">
        <f>EH208-EG208</f>
        <v>-12050.594770454121</v>
      </c>
      <c r="EK208" s="74"/>
      <c r="EL208" s="75"/>
    </row>
    <row r="209" spans="1:145" s="565" customFormat="1" ht="20.100000000000001" customHeight="1">
      <c r="A209" s="799"/>
      <c r="B209" s="570"/>
      <c r="C209" s="799"/>
      <c r="D209" s="570"/>
      <c r="E209" s="800" t="s">
        <v>27</v>
      </c>
      <c r="F209" s="550">
        <v>0.17899999999999999</v>
      </c>
      <c r="G209" s="551"/>
      <c r="H209" s="784"/>
      <c r="I209" s="552"/>
      <c r="J209" s="550">
        <v>0.17899999999999999</v>
      </c>
      <c r="K209" s="551"/>
      <c r="L209" s="784"/>
      <c r="M209" s="552"/>
      <c r="N209" s="550">
        <v>0.17899999999999999</v>
      </c>
      <c r="O209" s="551">
        <v>0.2201646245332263</v>
      </c>
      <c r="P209" s="784">
        <v>0.2201646245332263</v>
      </c>
      <c r="Q209" s="552"/>
      <c r="R209" s="550">
        <f>R210/R39</f>
        <v>0.17900000000000002</v>
      </c>
      <c r="S209" s="554">
        <v>0.17899999999999999</v>
      </c>
      <c r="T209" s="559">
        <f>T210/T38</f>
        <v>4.9014081824032812E-3</v>
      </c>
      <c r="U209" s="556">
        <f>U210/U39</f>
        <v>0.2201646245332263</v>
      </c>
      <c r="V209" s="556"/>
      <c r="W209" s="557"/>
      <c r="X209" s="277"/>
      <c r="Y209" s="550">
        <v>0.17899999999999999</v>
      </c>
      <c r="Z209" s="784">
        <v>0.20748098783200355</v>
      </c>
      <c r="AA209" s="784">
        <v>0.20748098783200355</v>
      </c>
      <c r="AB209" s="552">
        <v>0.13200000000000001</v>
      </c>
      <c r="AC209" s="550">
        <v>0.17899999999999999</v>
      </c>
      <c r="AD209" s="551">
        <v>0.21441985023445162</v>
      </c>
      <c r="AE209" s="784">
        <v>0.21441985023445162</v>
      </c>
      <c r="AF209" s="552"/>
      <c r="AG209" s="550">
        <v>0.17899999999999999</v>
      </c>
      <c r="AH209" s="551">
        <v>0.21299999999999999</v>
      </c>
      <c r="AI209" s="864">
        <v>0.25097352502147247</v>
      </c>
      <c r="AJ209" s="552"/>
      <c r="AK209" s="558">
        <f>AK210/AK39</f>
        <v>0.17899999999999999</v>
      </c>
      <c r="AL209" s="554">
        <v>0.17899999999999999</v>
      </c>
      <c r="AM209" s="559">
        <f>AM210/AM39</f>
        <v>0.21249213171186049</v>
      </c>
      <c r="AN209" s="556">
        <f>AN210/AN39</f>
        <v>0.22929479254570068</v>
      </c>
      <c r="AO209" s="559"/>
      <c r="AP209" s="557"/>
      <c r="AQ209" s="277"/>
      <c r="AR209" s="558">
        <f>AR210/AR39</f>
        <v>0.17899999999999999</v>
      </c>
      <c r="AS209" s="556">
        <f>AS210/AS39</f>
        <v>0.17899999999999996</v>
      </c>
      <c r="AT209" s="860">
        <f>AT210/AT39</f>
        <v>0.21254992701380279</v>
      </c>
      <c r="AU209" s="561">
        <f>AU210/AU39</f>
        <v>0.2291277586518444</v>
      </c>
      <c r="AV209" s="664"/>
      <c r="AW209" s="557"/>
      <c r="AX209" s="206"/>
      <c r="AY209" s="563"/>
      <c r="AZ209" s="564"/>
      <c r="BA209" s="564"/>
      <c r="BF209" s="550">
        <f>BF210/BF39</f>
        <v>0.18051428571428571</v>
      </c>
      <c r="BG209" s="551">
        <f>BG210/BG39</f>
        <v>0.18187317138664777</v>
      </c>
      <c r="BH209" s="598" t="e">
        <f>BH210/BH39</f>
        <v>#DIV/0!</v>
      </c>
      <c r="BI209" s="668"/>
      <c r="BJ209" s="600">
        <f>BJ210/BJ39</f>
        <v>0.18</v>
      </c>
      <c r="BK209" s="596">
        <f>BK210/BK39</f>
        <v>0.178021978021978</v>
      </c>
      <c r="BL209" s="598" t="e">
        <f>BL210/BL39</f>
        <v>#DIV/0!</v>
      </c>
      <c r="BM209" s="668"/>
      <c r="BN209" s="600">
        <f>BN210/BN39</f>
        <v>0.18</v>
      </c>
      <c r="BO209" s="596">
        <f>BO210/BO39</f>
        <v>0.178021978021978</v>
      </c>
      <c r="BP209" s="598" t="e">
        <f>BP210/BP39</f>
        <v>#DIV/0!</v>
      </c>
      <c r="BQ209" s="668"/>
      <c r="BR209" s="604">
        <f>BR210/BR39</f>
        <v>0.18014285714285713</v>
      </c>
      <c r="BS209" s="603">
        <f>BS210/BS38</f>
        <v>7.5218536661775567E-2</v>
      </c>
      <c r="BT209" s="605" t="e">
        <f>BT210/BT39</f>
        <v>#DIV/0!</v>
      </c>
      <c r="BU209" s="605"/>
      <c r="BV209" s="253"/>
      <c r="BW209" s="600">
        <f>BW210/BW39</f>
        <v>0.18</v>
      </c>
      <c r="BX209" s="596" t="e">
        <f>BX210/BX38</f>
        <v>#DIV/0!</v>
      </c>
      <c r="BY209" s="598" t="e">
        <f>BY210/BY38</f>
        <v>#DIV/0!</v>
      </c>
      <c r="BZ209" s="668">
        <v>0.13200000000000001</v>
      </c>
      <c r="CA209" s="600">
        <f>CA210/CA39</f>
        <v>0.18</v>
      </c>
      <c r="CB209" s="596" t="e">
        <f>CB210/CB38</f>
        <v>#DIV/0!</v>
      </c>
      <c r="CC209" s="598" t="e">
        <f>CC210/CC38</f>
        <v>#DIV/0!</v>
      </c>
      <c r="CD209" s="668">
        <v>0.13200000000000001</v>
      </c>
      <c r="CE209" s="600">
        <f>CE210/CE39</f>
        <v>0.17948863636363635</v>
      </c>
      <c r="CF209" s="596" t="e">
        <f>CF210/CF38</f>
        <v>#DIV/0!</v>
      </c>
      <c r="CG209" s="598" t="e">
        <f>CG210/CG38</f>
        <v>#DIV/0!</v>
      </c>
      <c r="CH209" s="668"/>
      <c r="CI209" s="604">
        <f>CI210/CI39</f>
        <v>0.17988970588235292</v>
      </c>
      <c r="CJ209" s="603" t="e">
        <f>CJ210/CJ38</f>
        <v>#DIV/0!</v>
      </c>
      <c r="CK209" s="605" t="e">
        <f>CK210/CK38</f>
        <v>#DIV/0!</v>
      </c>
      <c r="CL209" s="603"/>
      <c r="CM209" s="253"/>
      <c r="CN209" s="604">
        <f>CN210/CN39</f>
        <v>0.18002960526315787</v>
      </c>
      <c r="CO209" s="607">
        <f>CO210/CO38</f>
        <v>7.5218536661775567E-2</v>
      </c>
      <c r="CP209" s="608" t="e">
        <f>CP210/CP38</f>
        <v>#DIV/0!</v>
      </c>
      <c r="CQ209" s="664"/>
      <c r="CR209" s="206">
        <f>CP210/CO210</f>
        <v>0</v>
      </c>
      <c r="CS209" s="563"/>
      <c r="CT209" s="564"/>
      <c r="CX209" s="550">
        <f>CX210/CX39</f>
        <v>0.18051428571428571</v>
      </c>
      <c r="CY209" s="551">
        <f>CY210/CY39</f>
        <v>0.18187317138664777</v>
      </c>
      <c r="CZ209" s="786" t="e">
        <f>CZ210/CZ39</f>
        <v>#DIV/0!</v>
      </c>
      <c r="DA209" s="668"/>
      <c r="DB209" s="600">
        <f>DB210/DB39</f>
        <v>0.18</v>
      </c>
      <c r="DC209" s="596">
        <f>DC210/DC39</f>
        <v>0.178021978021978</v>
      </c>
      <c r="DD209" s="598">
        <f>DD210/DD39</f>
        <v>0</v>
      </c>
      <c r="DE209" s="668"/>
      <c r="DF209" s="600">
        <f>DF210/DF39</f>
        <v>0.18</v>
      </c>
      <c r="DG209" s="596">
        <f>DG210/DG39</f>
        <v>0.178021978021978</v>
      </c>
      <c r="DH209" s="598">
        <f>DH210/DH39</f>
        <v>0</v>
      </c>
      <c r="DI209" s="668"/>
      <c r="DJ209" s="604">
        <f>DJ210/DJ39</f>
        <v>0.18014285714285713</v>
      </c>
      <c r="DK209" s="603">
        <f>DK210/DK38</f>
        <v>7.5218536661775567E-2</v>
      </c>
      <c r="DL209" s="605">
        <f>DL210/DL39</f>
        <v>0</v>
      </c>
      <c r="DM209" s="605"/>
      <c r="DN209" s="253"/>
      <c r="DO209" s="600">
        <f>DO210/DO39</f>
        <v>0.18</v>
      </c>
      <c r="DP209" s="551" t="e">
        <f>DP210/DP38</f>
        <v>#DIV/0!</v>
      </c>
      <c r="DQ209" s="598" t="e">
        <f>DQ210/DQ38</f>
        <v>#DIV/0!</v>
      </c>
      <c r="DR209" s="668">
        <v>0.13200000000000001</v>
      </c>
      <c r="DS209" s="600">
        <f>DS210/DS39</f>
        <v>0.18</v>
      </c>
      <c r="DT209" s="596" t="e">
        <f>DT210/DT38</f>
        <v>#DIV/0!</v>
      </c>
      <c r="DU209" s="598" t="e">
        <f>DU210/DU38</f>
        <v>#DIV/0!</v>
      </c>
      <c r="DV209" s="668">
        <v>0.13200000000000001</v>
      </c>
      <c r="DW209" s="600">
        <f>DW210/DW39</f>
        <v>0.17948863636363635</v>
      </c>
      <c r="DX209" s="596" t="e">
        <f>DX210/DX38</f>
        <v>#DIV/0!</v>
      </c>
      <c r="DY209" s="598" t="e">
        <f>DY210/DY38</f>
        <v>#DIV/0!</v>
      </c>
      <c r="DZ209" s="668"/>
      <c r="EA209" s="604">
        <f>EA210/EA39</f>
        <v>0.17988970588235292</v>
      </c>
      <c r="EB209" s="603" t="e">
        <f>EB210/EB38</f>
        <v>#DIV/0!</v>
      </c>
      <c r="EC209" s="605" t="e">
        <f>EC210/EC38</f>
        <v>#DIV/0!</v>
      </c>
      <c r="ED209" s="603"/>
      <c r="EE209" s="253"/>
      <c r="EF209" s="604">
        <f>EF210/EF39</f>
        <v>0.18002960526315787</v>
      </c>
      <c r="EG209" s="564">
        <f>EG210/EG38</f>
        <v>7.5218536661775567E-2</v>
      </c>
      <c r="EH209" s="608">
        <f>EH210/EH38</f>
        <v>0</v>
      </c>
      <c r="EI209" s="859"/>
      <c r="EJ209" s="206">
        <f>EH210/EG210</f>
        <v>0</v>
      </c>
      <c r="EK209" s="563"/>
      <c r="EL209" s="564"/>
    </row>
    <row r="210" spans="1:145" s="5" customFormat="1" ht="20.100000000000001" customHeight="1">
      <c r="A210" s="66"/>
      <c r="B210" s="67"/>
      <c r="C210" s="67"/>
      <c r="D210" s="67"/>
      <c r="E210" s="538" t="s">
        <v>127</v>
      </c>
      <c r="F210" s="264">
        <f>F209*F7</f>
        <v>590.54700854700855</v>
      </c>
      <c r="G210" s="415">
        <f>G209*G7</f>
        <v>0</v>
      </c>
      <c r="H210" s="772">
        <f>H209*H7</f>
        <v>0</v>
      </c>
      <c r="I210" s="419">
        <f>I209*I7</f>
        <v>0</v>
      </c>
      <c r="J210" s="264">
        <f>J209*J39</f>
        <v>711.41025641025647</v>
      </c>
      <c r="K210" s="415">
        <f>K209*K39</f>
        <v>0</v>
      </c>
      <c r="L210" s="772">
        <f>L209*L39</f>
        <v>0</v>
      </c>
      <c r="M210" s="419">
        <f>M209*M7</f>
        <v>0</v>
      </c>
      <c r="N210" s="264">
        <f>N209*N39</f>
        <v>711.41025641025647</v>
      </c>
      <c r="O210" s="415">
        <f>O209*O39</f>
        <v>7.3162398306425978</v>
      </c>
      <c r="P210" s="772">
        <f>P209*P39</f>
        <v>7.3162398306425978</v>
      </c>
      <c r="Q210" s="419">
        <f>Q209*Q7</f>
        <v>0</v>
      </c>
      <c r="R210" s="264">
        <f>F210+J210+N210</f>
        <v>2013.3675213675215</v>
      </c>
      <c r="S210" s="567">
        <f>S209*S39</f>
        <v>2631.4529914529912</v>
      </c>
      <c r="T210" s="134">
        <f>H210+K210+O210</f>
        <v>7.3162398306425978</v>
      </c>
      <c r="U210" s="129">
        <f>H210+L210+P210</f>
        <v>7.3162398306425978</v>
      </c>
      <c r="V210" s="129">
        <f>U210-R210</f>
        <v>-2006.0512815368788</v>
      </c>
      <c r="W210" s="128">
        <f t="shared" ref="W210" si="1001">U210-S210</f>
        <v>-2624.1367516223486</v>
      </c>
      <c r="X210" s="55">
        <f>U210-T210</f>
        <v>0</v>
      </c>
      <c r="Y210" s="264">
        <f>Y39*Y209</f>
        <v>1162.7350427350427</v>
      </c>
      <c r="Z210" s="772">
        <f>Z39*Z209</f>
        <v>107.22138648878332</v>
      </c>
      <c r="AA210" s="772">
        <f>AA39*AA209</f>
        <v>107.22138648878332</v>
      </c>
      <c r="AB210" s="419">
        <f>AA210-Z210</f>
        <v>0</v>
      </c>
      <c r="AC210" s="264">
        <f>AC39*AC209</f>
        <v>1407.5213675213674</v>
      </c>
      <c r="AD210" s="415">
        <f>AD39*AD209</f>
        <v>94.917070164938366</v>
      </c>
      <c r="AE210" s="772">
        <f>AE39*AE209</f>
        <v>94.917070164938366</v>
      </c>
      <c r="AF210" s="419">
        <f>AE210-AD210</f>
        <v>0</v>
      </c>
      <c r="AG210" s="264">
        <f>AG39*AG209</f>
        <v>1649.2478632478633</v>
      </c>
      <c r="AH210" s="415">
        <f>AH39*AH209</f>
        <v>728.20512820512818</v>
      </c>
      <c r="AI210" s="416">
        <f>AI39*AI209</f>
        <v>206.73590186621328</v>
      </c>
      <c r="AJ210" s="419">
        <f>AI210-AH210</f>
        <v>-521.46922633891495</v>
      </c>
      <c r="AK210" s="127">
        <f>Y210+AC210+AG210</f>
        <v>4219.5042735042734</v>
      </c>
      <c r="AL210" s="567">
        <f>AL39*AL209</f>
        <v>6119.6581196581192</v>
      </c>
      <c r="AM210" s="134">
        <f>Z210+AD210+AH210</f>
        <v>930.34358485884991</v>
      </c>
      <c r="AN210" s="129">
        <f>AA210+AE210+AI210</f>
        <v>408.87435851993496</v>
      </c>
      <c r="AO210" s="134">
        <f>AN210-AK210</f>
        <v>-3810.6299149843385</v>
      </c>
      <c r="AP210" s="128">
        <f t="shared" ref="AP210" si="1002">AN210-AL210</f>
        <v>-5710.7837611381838</v>
      </c>
      <c r="AQ210" s="55">
        <f>AN210-AM210</f>
        <v>-521.46922633891495</v>
      </c>
      <c r="AR210" s="127">
        <f>SUM(R210,AK210)</f>
        <v>6232.8717948717949</v>
      </c>
      <c r="AS210" s="129">
        <f>SUM(S210,AL210)</f>
        <v>8751.1111111111095</v>
      </c>
      <c r="AT210" s="512">
        <f>T210+AM210</f>
        <v>937.65982468949255</v>
      </c>
      <c r="AU210" s="422">
        <f>SUM(U210,AN210)</f>
        <v>416.19059835057755</v>
      </c>
      <c r="AV210" s="169">
        <f>AU210-AR210</f>
        <v>-5816.6811965212173</v>
      </c>
      <c r="AW210" s="128">
        <f t="shared" ref="AW210" si="1003">AU210-AS210</f>
        <v>-8334.9205127605328</v>
      </c>
      <c r="AX210" s="363">
        <f>AU210-AT210</f>
        <v>-521.46922633891495</v>
      </c>
      <c r="AY210" s="74"/>
      <c r="AZ210" s="75"/>
      <c r="BA210" s="75"/>
      <c r="BF210" s="375">
        <v>1080</v>
      </c>
      <c r="BG210" s="415">
        <v>1088.1300852192603</v>
      </c>
      <c r="BH210" s="418"/>
      <c r="BI210" s="419">
        <f>BH210-BG210</f>
        <v>-1088.1300852192603</v>
      </c>
      <c r="BJ210" s="264">
        <v>1400</v>
      </c>
      <c r="BK210" s="415">
        <v>1384.6153846153845</v>
      </c>
      <c r="BL210" s="418"/>
      <c r="BM210" s="419">
        <f>BL210-BK210</f>
        <v>-1384.6153846153845</v>
      </c>
      <c r="BN210" s="264">
        <v>1400</v>
      </c>
      <c r="BO210" s="415">
        <v>1384.6153846153845</v>
      </c>
      <c r="BP210" s="418"/>
      <c r="BQ210" s="419">
        <f>BP210-BO210</f>
        <v>-1384.6153846153845</v>
      </c>
      <c r="BR210" s="127">
        <f>BF210+BJ210+BN210</f>
        <v>3880</v>
      </c>
      <c r="BS210" s="134">
        <f>BG210+BK210+BO210</f>
        <v>3857.3608544500294</v>
      </c>
      <c r="BT210" s="129">
        <f>BH210+BL210+BP210</f>
        <v>0</v>
      </c>
      <c r="BU210" s="129">
        <f>BT210-BR210</f>
        <v>-3880</v>
      </c>
      <c r="BV210" s="55">
        <f>BT210-BS210</f>
        <v>-3857.3608544500294</v>
      </c>
      <c r="BW210" s="127">
        <v>1384.6153846153845</v>
      </c>
      <c r="BX210" s="415"/>
      <c r="BY210" s="418"/>
      <c r="BZ210" s="419">
        <f>BY210-BX210</f>
        <v>0</v>
      </c>
      <c r="CA210" s="264">
        <v>1076.9230769230769</v>
      </c>
      <c r="CB210" s="415"/>
      <c r="CC210" s="418"/>
      <c r="CD210" s="419">
        <f>CC210-CB210</f>
        <v>0</v>
      </c>
      <c r="CE210" s="264">
        <v>675</v>
      </c>
      <c r="CF210" s="415"/>
      <c r="CG210" s="418"/>
      <c r="CH210" s="419">
        <f>CG210-CF210</f>
        <v>0</v>
      </c>
      <c r="CI210" s="127">
        <f>BW210+CA210+CE210</f>
        <v>3136.5384615384614</v>
      </c>
      <c r="CJ210" s="134">
        <f>BX210+CB210+CF210</f>
        <v>0</v>
      </c>
      <c r="CK210" s="129">
        <f>BY210+CC210+CG210</f>
        <v>0</v>
      </c>
      <c r="CL210" s="134">
        <f>CK210-CI210</f>
        <v>-3136.5384615384614</v>
      </c>
      <c r="CM210" s="55">
        <f>CK210-CJ210</f>
        <v>0</v>
      </c>
      <c r="CN210" s="127">
        <f>SUM(BR210,CI210)</f>
        <v>7016.538461538461</v>
      </c>
      <c r="CO210" s="512">
        <f>BS210+CJ210</f>
        <v>3857.3608544500294</v>
      </c>
      <c r="CP210" s="569">
        <f>SUM(BT210,CK210)</f>
        <v>0</v>
      </c>
      <c r="CQ210" s="169">
        <f>CP210-CN210</f>
        <v>-7016.538461538461</v>
      </c>
      <c r="CR210" s="611">
        <f>CP210-CO210</f>
        <v>-3857.3608544500294</v>
      </c>
      <c r="CS210" s="74"/>
      <c r="CT210" s="75"/>
      <c r="CX210" s="375">
        <v>1080</v>
      </c>
      <c r="CY210" s="415">
        <v>1088.1300852192603</v>
      </c>
      <c r="CZ210" s="772"/>
      <c r="DA210" s="419">
        <f>CZ210-CY210</f>
        <v>-1088.1300852192603</v>
      </c>
      <c r="DB210" s="264">
        <v>1400</v>
      </c>
      <c r="DC210" s="415">
        <v>1384.6153846153845</v>
      </c>
      <c r="DD210" s="418"/>
      <c r="DE210" s="419">
        <f>DD210-DC210</f>
        <v>-1384.6153846153845</v>
      </c>
      <c r="DF210" s="264">
        <v>1400</v>
      </c>
      <c r="DG210" s="415">
        <v>1384.6153846153845</v>
      </c>
      <c r="DH210" s="418"/>
      <c r="DI210" s="419">
        <f>DH210-DG210</f>
        <v>-1384.6153846153845</v>
      </c>
      <c r="DJ210" s="127">
        <f>CX210+DB210+DF210</f>
        <v>3880</v>
      </c>
      <c r="DK210" s="134">
        <f>CY210+DC210+DG210</f>
        <v>3857.3608544500294</v>
      </c>
      <c r="DL210" s="129">
        <f>CZ210+DD210+DH210</f>
        <v>0</v>
      </c>
      <c r="DM210" s="129">
        <f>DL210-DJ210</f>
        <v>-3880</v>
      </c>
      <c r="DN210" s="55">
        <f>DL210-DK210</f>
        <v>-3857.3608544500294</v>
      </c>
      <c r="DO210" s="127">
        <v>1384.6153846153845</v>
      </c>
      <c r="DP210" s="462"/>
      <c r="DQ210" s="464"/>
      <c r="DR210" s="923">
        <f>DQ210-DP210</f>
        <v>0</v>
      </c>
      <c r="DS210" s="264">
        <v>1076.9230769230769</v>
      </c>
      <c r="DT210" s="415"/>
      <c r="DU210" s="418"/>
      <c r="DV210" s="419">
        <f>DU210-DT210</f>
        <v>0</v>
      </c>
      <c r="DW210" s="264">
        <v>675</v>
      </c>
      <c r="DX210" s="415"/>
      <c r="DY210" s="418"/>
      <c r="DZ210" s="419">
        <f>DY210-DX210</f>
        <v>0</v>
      </c>
      <c r="EA210" s="127">
        <f>DO210+DS210+DW210</f>
        <v>3136.5384615384614</v>
      </c>
      <c r="EB210" s="134">
        <f>DP210+DT210+DX210</f>
        <v>0</v>
      </c>
      <c r="EC210" s="129">
        <f>DQ210+DU210+DY210</f>
        <v>0</v>
      </c>
      <c r="ED210" s="134">
        <f>EC210-EA210</f>
        <v>-3136.5384615384614</v>
      </c>
      <c r="EE210" s="55">
        <f>EC210-EB210</f>
        <v>0</v>
      </c>
      <c r="EF210" s="127">
        <f>SUM(DJ210,EA210)</f>
        <v>7016.538461538461</v>
      </c>
      <c r="EG210" s="512">
        <f>DK210+EB210</f>
        <v>3857.3608544500294</v>
      </c>
      <c r="EH210" s="569">
        <f>SUM(DL210,EC210)</f>
        <v>0</v>
      </c>
      <c r="EI210" s="169">
        <f>EH210-EF210</f>
        <v>-7016.538461538461</v>
      </c>
      <c r="EJ210" s="611">
        <f>EH210-EG210</f>
        <v>-3857.3608544500294</v>
      </c>
      <c r="EK210" s="74"/>
      <c r="EL210" s="75"/>
    </row>
    <row r="211" spans="1:145" s="565" customFormat="1" ht="20.100000000000001" customHeight="1">
      <c r="A211" s="548"/>
      <c r="B211" s="570"/>
      <c r="C211" s="548"/>
      <c r="D211" s="799" t="s">
        <v>27</v>
      </c>
      <c r="E211" s="800"/>
      <c r="F211" s="600">
        <f>F212/F40</f>
        <v>0.13800000000000001</v>
      </c>
      <c r="G211" s="596">
        <f>G212/G40</f>
        <v>0.12005504593522769</v>
      </c>
      <c r="H211" s="786">
        <f>H212/H40</f>
        <v>0.12005504593522769</v>
      </c>
      <c r="I211" s="668"/>
      <c r="J211" s="600">
        <f>J212/J40</f>
        <v>0.13800000000000001</v>
      </c>
      <c r="K211" s="596">
        <v>0.1215</v>
      </c>
      <c r="L211" s="786">
        <v>0.1215</v>
      </c>
      <c r="M211" s="668"/>
      <c r="N211" s="600">
        <f>N212/N40</f>
        <v>0.13800000000000001</v>
      </c>
      <c r="O211" s="596">
        <v>0.11859431142108387</v>
      </c>
      <c r="P211" s="786">
        <v>0.11859431142108387</v>
      </c>
      <c r="Q211" s="668"/>
      <c r="R211" s="600">
        <f>R212/R40</f>
        <v>0.13800000000000001</v>
      </c>
      <c r="S211" s="601">
        <v>0.1441636</v>
      </c>
      <c r="T211" s="603">
        <f>T212/T40</f>
        <v>0.12004745885446001</v>
      </c>
      <c r="U211" s="605">
        <f>U212/U40</f>
        <v>0.12004745885446001</v>
      </c>
      <c r="V211" s="605"/>
      <c r="W211" s="606"/>
      <c r="X211" s="253"/>
      <c r="Y211" s="600">
        <f>Y212/Y40</f>
        <v>0.14400000000000002</v>
      </c>
      <c r="Z211" s="786">
        <v>0.12244170695247025</v>
      </c>
      <c r="AA211" s="786">
        <v>0.12244170695247025</v>
      </c>
      <c r="AB211" s="668">
        <v>0.13200000000000001</v>
      </c>
      <c r="AC211" s="600">
        <f>AC212/AC40</f>
        <v>0.14400000000000002</v>
      </c>
      <c r="AD211" s="596">
        <v>0.12475043424694061</v>
      </c>
      <c r="AE211" s="786">
        <v>0.12475043424694061</v>
      </c>
      <c r="AF211" s="668">
        <v>0.13200000000000001</v>
      </c>
      <c r="AG211" s="600">
        <f>AG212/AG40</f>
        <v>0.14400000000000002</v>
      </c>
      <c r="AH211" s="596">
        <v>0.129</v>
      </c>
      <c r="AI211" s="866">
        <v>0.12402998034013756</v>
      </c>
      <c r="AJ211" s="668"/>
      <c r="AK211" s="604">
        <f>AK212/AK40</f>
        <v>0.14399999999999999</v>
      </c>
      <c r="AL211" s="601">
        <v>0.1441636</v>
      </c>
      <c r="AM211" s="603">
        <f>AM212/AM40</f>
        <v>0.125371127296243</v>
      </c>
      <c r="AN211" s="605">
        <f>AN212/AN40</f>
        <v>0.1236739725209034</v>
      </c>
      <c r="AO211" s="603"/>
      <c r="AP211" s="606"/>
      <c r="AQ211" s="253"/>
      <c r="AR211" s="604">
        <f>AR212/AR40</f>
        <v>0.14119341563786009</v>
      </c>
      <c r="AS211" s="605">
        <f>AS212/AS40</f>
        <v>0.1441636</v>
      </c>
      <c r="AT211" s="564">
        <f>AT212/AT40</f>
        <v>0.12275904220178269</v>
      </c>
      <c r="AU211" s="608">
        <f>AU212/AU40</f>
        <v>0.12189694968696151</v>
      </c>
      <c r="AV211" s="859"/>
      <c r="AW211" s="606"/>
      <c r="AX211" s="385"/>
      <c r="AY211" s="563"/>
      <c r="AZ211" s="564"/>
      <c r="BA211" s="564"/>
      <c r="BF211" s="550">
        <f>BF212/BF40</f>
        <v>0.14486078431372548</v>
      </c>
      <c r="BG211" s="596">
        <f>BG212/BG40</f>
        <v>0.14493972752043596</v>
      </c>
      <c r="BH211" s="598" t="e">
        <f>BH212/BH40</f>
        <v>#DIV/0!</v>
      </c>
      <c r="BI211" s="668"/>
      <c r="BJ211" s="600">
        <f>BJ212/BJ40</f>
        <v>0.16636527545909849</v>
      </c>
      <c r="BK211" s="596">
        <f>BK212/BK40</f>
        <v>0.16655064066852365</v>
      </c>
      <c r="BL211" s="598" t="e">
        <f>BL212/BL40</f>
        <v>#DIV/0!</v>
      </c>
      <c r="BM211" s="668"/>
      <c r="BN211" s="600">
        <f>BN212/BN40</f>
        <v>0.1694041450777202</v>
      </c>
      <c r="BO211" s="596">
        <f>BO212/BO40</f>
        <v>0.1695994236311239</v>
      </c>
      <c r="BP211" s="598" t="e">
        <f>BP212/BP40</f>
        <v>#DIV/0!</v>
      </c>
      <c r="BQ211" s="668"/>
      <c r="BR211" s="604">
        <f>BR212/BR40</f>
        <v>0.15999586592178769</v>
      </c>
      <c r="BS211" s="603">
        <f>BS212/BS40</f>
        <v>0.16014497670083877</v>
      </c>
      <c r="BT211" s="605" t="e">
        <f>BT212/BT40</f>
        <v>#DIV/0!</v>
      </c>
      <c r="BU211" s="605"/>
      <c r="BV211" s="253"/>
      <c r="BW211" s="600">
        <f>BW212/BW40</f>
        <v>0.16847459584295613</v>
      </c>
      <c r="BX211" s="596" t="e">
        <f>BX212/BX40</f>
        <v>#DIV/0!</v>
      </c>
      <c r="BY211" s="598" t="e">
        <f>BY212/BY40</f>
        <v>#DIV/0!</v>
      </c>
      <c r="BZ211" s="668">
        <v>0.13200000000000001</v>
      </c>
      <c r="CA211" s="600">
        <f>CA212/CA40</f>
        <v>0.16433035714285713</v>
      </c>
      <c r="CB211" s="596" t="e">
        <f>CB212/CB40</f>
        <v>#DIV/0!</v>
      </c>
      <c r="CC211" s="598" t="e">
        <f>CC212/CC40</f>
        <v>#DIV/0!</v>
      </c>
      <c r="CD211" s="668">
        <v>0.13200000000000001</v>
      </c>
      <c r="CE211" s="600">
        <f>CE212/CE40</f>
        <v>0.16874278074866308</v>
      </c>
      <c r="CF211" s="596" t="e">
        <f>CF212/CF40</f>
        <v>#DIV/0!</v>
      </c>
      <c r="CG211" s="598" t="e">
        <f>CG212/CG40</f>
        <v>#DIV/0!</v>
      </c>
      <c r="CH211" s="668"/>
      <c r="CI211" s="604">
        <f>CI212/CI40</f>
        <v>0.16699253048780485</v>
      </c>
      <c r="CJ211" s="603" t="e">
        <f>CJ212/CJ40</f>
        <v>#DIV/0!</v>
      </c>
      <c r="CK211" s="605" t="e">
        <f>CK212/CK40</f>
        <v>#DIV/0!</v>
      </c>
      <c r="CL211" s="603"/>
      <c r="CM211" s="253"/>
      <c r="CN211" s="604">
        <f>CN212/CN40</f>
        <v>0.16295512572533846</v>
      </c>
      <c r="CO211" s="564">
        <f>CO212/CO40</f>
        <v>0.16014497670083877</v>
      </c>
      <c r="CP211" s="561" t="e">
        <f>CP212/CP40</f>
        <v>#DIV/0!</v>
      </c>
      <c r="CQ211" s="664"/>
      <c r="CR211" s="206">
        <f>CP212/CO212</f>
        <v>0</v>
      </c>
      <c r="CS211" s="563"/>
      <c r="CT211" s="564"/>
      <c r="CX211" s="550">
        <f>CX212/CX40</f>
        <v>0.14486078431372548</v>
      </c>
      <c r="CY211" s="596">
        <f>CY212/CY40</f>
        <v>0.14493972752043596</v>
      </c>
      <c r="CZ211" s="786" t="e">
        <f>CZ212/CZ40</f>
        <v>#DIV/0!</v>
      </c>
      <c r="DA211" s="668"/>
      <c r="DB211" s="600">
        <f>DB212/DB40</f>
        <v>0.16636527545909849</v>
      </c>
      <c r="DC211" s="596">
        <f>DC212/DC40</f>
        <v>0.16655064066852365</v>
      </c>
      <c r="DD211" s="598">
        <f>DD212/DD40</f>
        <v>0</v>
      </c>
      <c r="DE211" s="668"/>
      <c r="DF211" s="600">
        <f>DF212/DF40</f>
        <v>0.1694041450777202</v>
      </c>
      <c r="DG211" s="596">
        <f>DG212/DG40</f>
        <v>0.1695994236311239</v>
      </c>
      <c r="DH211" s="598">
        <f>DH212/DH40</f>
        <v>0</v>
      </c>
      <c r="DI211" s="668"/>
      <c r="DJ211" s="604">
        <f>DJ212/DJ40</f>
        <v>0.15999586592178769</v>
      </c>
      <c r="DK211" s="603">
        <f>DK212/DK40</f>
        <v>0.16014497670083877</v>
      </c>
      <c r="DL211" s="605">
        <f>DL212/DL40</f>
        <v>0</v>
      </c>
      <c r="DM211" s="605"/>
      <c r="DN211" s="253"/>
      <c r="DO211" s="600">
        <f>DO212/DO40</f>
        <v>0.16847459584295613</v>
      </c>
      <c r="DP211" s="551" t="e">
        <f>DP212/DP40</f>
        <v>#DIV/0!</v>
      </c>
      <c r="DQ211" s="553" t="e">
        <f>DQ212/DQ40</f>
        <v>#DIV/0!</v>
      </c>
      <c r="DR211" s="668">
        <v>0.13200000000000001</v>
      </c>
      <c r="DS211" s="600">
        <f>DS212/DS40</f>
        <v>0.16433035714285713</v>
      </c>
      <c r="DT211" s="596" t="e">
        <f>DT212/DT40</f>
        <v>#DIV/0!</v>
      </c>
      <c r="DU211" s="598" t="e">
        <f>DU212/DU40</f>
        <v>#DIV/0!</v>
      </c>
      <c r="DV211" s="668">
        <v>0.13200000000000001</v>
      </c>
      <c r="DW211" s="600">
        <f>DW212/DW40</f>
        <v>0.16874278074866308</v>
      </c>
      <c r="DX211" s="596" t="e">
        <f>DX212/DX40</f>
        <v>#DIV/0!</v>
      </c>
      <c r="DY211" s="598" t="e">
        <f>DY212/DY40</f>
        <v>#DIV/0!</v>
      </c>
      <c r="DZ211" s="668"/>
      <c r="EA211" s="604">
        <f>EA212/EA40</f>
        <v>0.16699253048780485</v>
      </c>
      <c r="EB211" s="603" t="e">
        <f>EB212/EB40</f>
        <v>#DIV/0!</v>
      </c>
      <c r="EC211" s="605" t="e">
        <f>EC212/EC40</f>
        <v>#DIV/0!</v>
      </c>
      <c r="ED211" s="603"/>
      <c r="EE211" s="253"/>
      <c r="EF211" s="604">
        <f>EF212/EF40</f>
        <v>0.16295512572533846</v>
      </c>
      <c r="EG211" s="564">
        <f>EG212/EG40</f>
        <v>0.16014497670083877</v>
      </c>
      <c r="EH211" s="561">
        <f>EH212/EH40</f>
        <v>0</v>
      </c>
      <c r="EI211" s="664"/>
      <c r="EJ211" s="206">
        <f>EH212/EG212</f>
        <v>0</v>
      </c>
      <c r="EK211" s="563"/>
      <c r="EL211" s="564"/>
    </row>
    <row r="212" spans="1:145" s="5" customFormat="1" ht="20.100000000000001" customHeight="1">
      <c r="A212" s="66"/>
      <c r="B212" s="67"/>
      <c r="C212" s="67"/>
      <c r="D212" s="844" t="s">
        <v>31</v>
      </c>
      <c r="E212" s="538"/>
      <c r="F212" s="375">
        <f>F40*13.8%</f>
        <v>7477.9487179487196</v>
      </c>
      <c r="G212" s="462">
        <f>G214-G206</f>
        <v>7446.7474599999996</v>
      </c>
      <c r="H212" s="774">
        <f>H214-H206</f>
        <v>7446.7474599999996</v>
      </c>
      <c r="I212" s="458">
        <f>H212-G212</f>
        <v>0</v>
      </c>
      <c r="J212" s="375">
        <f>J40*13.8%</f>
        <v>8327.1794871794882</v>
      </c>
      <c r="K212" s="462">
        <f>K211*K40</f>
        <v>8620.8923076923074</v>
      </c>
      <c r="L212" s="774">
        <f>L211*L40</f>
        <v>8620.8923076923074</v>
      </c>
      <c r="M212" s="458">
        <f>L212-K212</f>
        <v>0</v>
      </c>
      <c r="N212" s="375">
        <f>N40*13.8%</f>
        <v>8327.1794871794882</v>
      </c>
      <c r="O212" s="462">
        <f>O211*O40</f>
        <v>8449.6191203446506</v>
      </c>
      <c r="P212" s="774">
        <f>P211*P40</f>
        <v>8449.6191203446506</v>
      </c>
      <c r="Q212" s="458">
        <f>P212-O212</f>
        <v>0</v>
      </c>
      <c r="R212" s="375">
        <f>F212+J212+N212</f>
        <v>24132.307692307695</v>
      </c>
      <c r="S212" s="491">
        <f>S211*S40</f>
        <v>27391.083999999999</v>
      </c>
      <c r="T212" s="134">
        <f>H212+K212+O212</f>
        <v>24517.258888036959</v>
      </c>
      <c r="U212" s="239">
        <f>H212+L212+P212</f>
        <v>24517.258888036959</v>
      </c>
      <c r="V212" s="239">
        <f>U212-R212</f>
        <v>384.95119572926342</v>
      </c>
      <c r="W212" s="240">
        <f t="shared" si="995"/>
        <v>-2873.8251119630404</v>
      </c>
      <c r="X212" s="241">
        <f>U212-T212</f>
        <v>0</v>
      </c>
      <c r="Y212" s="375">
        <f>Y40*14.4%</f>
        <v>8676.923076923078</v>
      </c>
      <c r="Z212" s="774">
        <f>Z211*Z40</f>
        <v>8672.5937657092909</v>
      </c>
      <c r="AA212" s="774">
        <f>AA211*AA40</f>
        <v>8672.5937657092909</v>
      </c>
      <c r="AB212" s="458">
        <f>AA212-Z212</f>
        <v>0</v>
      </c>
      <c r="AC212" s="375">
        <f>AC40*14.4%</f>
        <v>9550.7692307692323</v>
      </c>
      <c r="AD212" s="462">
        <v>8563</v>
      </c>
      <c r="AE212" s="774">
        <v>8563</v>
      </c>
      <c r="AF212" s="458">
        <f>AE212-AD212</f>
        <v>0</v>
      </c>
      <c r="AG212" s="375">
        <f>AG40*14.4%</f>
        <v>10424.615384615385</v>
      </c>
      <c r="AH212" s="462">
        <f>AH211*AH40</f>
        <v>9344.2307692307695</v>
      </c>
      <c r="AI212" s="463">
        <f>AI211*AI40</f>
        <v>9052.3385039609002</v>
      </c>
      <c r="AJ212" s="458">
        <f>AI212-AH212</f>
        <v>-291.89226526986931</v>
      </c>
      <c r="AK212" s="69">
        <f>Y212+AC212+AG212</f>
        <v>28652.307692307695</v>
      </c>
      <c r="AL212" s="491">
        <f>AL211*AL40</f>
        <v>29830.775692307696</v>
      </c>
      <c r="AM212" s="134">
        <f>Z212+AD212+AH212</f>
        <v>26579.82453494006</v>
      </c>
      <c r="AN212" s="239">
        <f>AA212+AE212+AI212</f>
        <v>26287.932269670193</v>
      </c>
      <c r="AO212" s="70">
        <f>AN212-AK212</f>
        <v>-2364.3754226375022</v>
      </c>
      <c r="AP212" s="240">
        <f t="shared" si="996"/>
        <v>-3542.843422637503</v>
      </c>
      <c r="AQ212" s="241">
        <f>AN212-AM212</f>
        <v>-291.89226526986749</v>
      </c>
      <c r="AR212" s="69">
        <f>SUM(R212,AK212)</f>
        <v>52784.61538461539</v>
      </c>
      <c r="AS212" s="239">
        <f>SUM(S212,AL212)</f>
        <v>57221.859692307698</v>
      </c>
      <c r="AT212" s="512">
        <f>T212+AM212</f>
        <v>51097.083422977019</v>
      </c>
      <c r="AU212" s="569">
        <f>SUM(U212,AN212)</f>
        <v>50805.191157707151</v>
      </c>
      <c r="AV212" s="169">
        <f>AU212-AR212</f>
        <v>-1979.4242269082388</v>
      </c>
      <c r="AW212" s="240">
        <f t="shared" si="997"/>
        <v>-6416.668534600547</v>
      </c>
      <c r="AX212" s="611">
        <f>AU212-AT212</f>
        <v>-291.89226526986749</v>
      </c>
      <c r="AY212" s="74"/>
      <c r="AZ212" s="75"/>
      <c r="BA212" s="75"/>
      <c r="BF212" s="375">
        <v>11366</v>
      </c>
      <c r="BG212" s="462">
        <v>11366</v>
      </c>
      <c r="BH212" s="464"/>
      <c r="BI212" s="458">
        <f>BH212-BG212</f>
        <v>-11366</v>
      </c>
      <c r="BJ212" s="375">
        <v>12776</v>
      </c>
      <c r="BK212" s="462">
        <v>12776</v>
      </c>
      <c r="BL212" s="464"/>
      <c r="BM212" s="458">
        <f>BL212-BK212</f>
        <v>-12776</v>
      </c>
      <c r="BN212" s="375">
        <v>12575</v>
      </c>
      <c r="BO212" s="462">
        <v>12575</v>
      </c>
      <c r="BP212" s="464"/>
      <c r="BQ212" s="458">
        <f>BP212-BO212</f>
        <v>-12575</v>
      </c>
      <c r="BR212" s="69">
        <f>BF212+BJ212+BN212</f>
        <v>36717</v>
      </c>
      <c r="BS212" s="134">
        <f>BG212+BK212+BO212</f>
        <v>36717</v>
      </c>
      <c r="BT212" s="239">
        <f>BH212+BL212+BP212</f>
        <v>0</v>
      </c>
      <c r="BU212" s="239">
        <f>BT212-BR212</f>
        <v>-36717</v>
      </c>
      <c r="BV212" s="241">
        <f>BT212-BS212</f>
        <v>-36717</v>
      </c>
      <c r="BW212" s="375">
        <v>12470</v>
      </c>
      <c r="BX212" s="462"/>
      <c r="BY212" s="464"/>
      <c r="BZ212" s="458">
        <f>BY212-BX212</f>
        <v>0</v>
      </c>
      <c r="CA212" s="375">
        <v>10225</v>
      </c>
      <c r="CB212" s="462"/>
      <c r="CC212" s="464"/>
      <c r="CD212" s="458">
        <f>CC212-CB212</f>
        <v>0</v>
      </c>
      <c r="CE212" s="375">
        <v>5394</v>
      </c>
      <c r="CF212" s="462"/>
      <c r="CG212" s="464"/>
      <c r="CH212" s="458">
        <f>CG212-CF212</f>
        <v>0</v>
      </c>
      <c r="CI212" s="69">
        <f>BW212+CA212+CE212</f>
        <v>28089</v>
      </c>
      <c r="CJ212" s="134">
        <f>BX212+CB212+CF212</f>
        <v>0</v>
      </c>
      <c r="CK212" s="239">
        <f>BY212+CC212+CG212</f>
        <v>0</v>
      </c>
      <c r="CL212" s="70">
        <f>CK212-CI212</f>
        <v>-28089</v>
      </c>
      <c r="CM212" s="241">
        <f>CK212-CJ212</f>
        <v>0</v>
      </c>
      <c r="CN212" s="69">
        <f>SUM(BR212,CI212)</f>
        <v>64806</v>
      </c>
      <c r="CO212" s="512">
        <f>BS212+CJ212</f>
        <v>36717</v>
      </c>
      <c r="CP212" s="569">
        <f>SUM(BT212,CK212)</f>
        <v>0</v>
      </c>
      <c r="CQ212" s="169">
        <f>CP212-CN212</f>
        <v>-64806</v>
      </c>
      <c r="CR212" s="611">
        <f>CP212-CO212</f>
        <v>-36717</v>
      </c>
      <c r="CS212" s="74"/>
      <c r="CT212" s="75"/>
      <c r="CX212" s="375">
        <v>11366</v>
      </c>
      <c r="CY212" s="462">
        <v>11366</v>
      </c>
      <c r="CZ212" s="774"/>
      <c r="DA212" s="458">
        <f>CZ212-CY212</f>
        <v>-11366</v>
      </c>
      <c r="DB212" s="375">
        <v>12776</v>
      </c>
      <c r="DC212" s="462">
        <v>12776</v>
      </c>
      <c r="DD212" s="464"/>
      <c r="DE212" s="458">
        <f>DD212-DC212</f>
        <v>-12776</v>
      </c>
      <c r="DF212" s="375">
        <v>12575</v>
      </c>
      <c r="DG212" s="462">
        <v>12575</v>
      </c>
      <c r="DH212" s="464"/>
      <c r="DI212" s="458">
        <f>DH212-DG212</f>
        <v>-12575</v>
      </c>
      <c r="DJ212" s="69">
        <f>CX212+DB212+DF212</f>
        <v>36717</v>
      </c>
      <c r="DK212" s="134">
        <f>CY212+DC212+DG212</f>
        <v>36717</v>
      </c>
      <c r="DL212" s="239">
        <f>CZ212+DD212+DH212</f>
        <v>0</v>
      </c>
      <c r="DM212" s="239">
        <f>DL212-DJ212</f>
        <v>-36717</v>
      </c>
      <c r="DN212" s="241">
        <f>DL212-DK212</f>
        <v>-36717</v>
      </c>
      <c r="DO212" s="375">
        <v>12470</v>
      </c>
      <c r="DP212" s="462"/>
      <c r="DQ212" s="464"/>
      <c r="DR212" s="458">
        <f>DQ212-DP212</f>
        <v>0</v>
      </c>
      <c r="DS212" s="375">
        <v>10225</v>
      </c>
      <c r="DT212" s="462"/>
      <c r="DU212" s="464"/>
      <c r="DV212" s="458">
        <f>DU212-DT212</f>
        <v>0</v>
      </c>
      <c r="DW212" s="375">
        <v>5394</v>
      </c>
      <c r="DX212" s="462"/>
      <c r="DY212" s="464"/>
      <c r="DZ212" s="458">
        <f>DY212-DX212</f>
        <v>0</v>
      </c>
      <c r="EA212" s="69">
        <f>DO212+DS212+DW212</f>
        <v>28089</v>
      </c>
      <c r="EB212" s="134">
        <f>DP212+DT212+DX212</f>
        <v>0</v>
      </c>
      <c r="EC212" s="239">
        <f>DQ212+DU212+DY212</f>
        <v>0</v>
      </c>
      <c r="ED212" s="70">
        <f>EC212-EA212</f>
        <v>-28089</v>
      </c>
      <c r="EE212" s="241">
        <f>EC212-EB212</f>
        <v>0</v>
      </c>
      <c r="EF212" s="69">
        <f>SUM(DJ212,EA212)</f>
        <v>64806</v>
      </c>
      <c r="EG212" s="512">
        <f>DK212+EB212</f>
        <v>36717</v>
      </c>
      <c r="EH212" s="569">
        <f>SUM(DL212,EC212)</f>
        <v>0</v>
      </c>
      <c r="EI212" s="169">
        <f>EH212-EF212</f>
        <v>-64806</v>
      </c>
      <c r="EJ212" s="611">
        <f>EH212-EG212</f>
        <v>-36717</v>
      </c>
      <c r="EK212" s="74"/>
      <c r="EL212" s="75"/>
    </row>
    <row r="213" spans="1:145" s="565" customFormat="1" ht="20.100000000000001" customHeight="1">
      <c r="A213" s="548"/>
      <c r="B213" s="570"/>
      <c r="C213" s="1000" t="s">
        <v>27</v>
      </c>
      <c r="D213" s="1001"/>
      <c r="E213" s="800"/>
      <c r="F213" s="550">
        <f>F214/F41</f>
        <v>0.13832601880877746</v>
      </c>
      <c r="G213" s="551">
        <f>G214/G41</f>
        <v>0.12005514106123517</v>
      </c>
      <c r="H213" s="784">
        <f>H214/H41</f>
        <v>0.12005514106123517</v>
      </c>
      <c r="I213" s="552"/>
      <c r="J213" s="550">
        <f>J214/J41</f>
        <v>0.1382929577464789</v>
      </c>
      <c r="K213" s="551">
        <f>K214/K41</f>
        <v>0.12167712858098741</v>
      </c>
      <c r="L213" s="784">
        <f>L214/L41</f>
        <v>0.12167712858098741</v>
      </c>
      <c r="M213" s="552"/>
      <c r="N213" s="550">
        <f>N214/N41</f>
        <v>0.1382929577464789</v>
      </c>
      <c r="O213" s="551">
        <f>O214/O41</f>
        <v>0.11858602133112985</v>
      </c>
      <c r="P213" s="784">
        <f>P214/P41</f>
        <v>0.11858602133112985</v>
      </c>
      <c r="Q213" s="552"/>
      <c r="R213" s="550">
        <f>R214/R41</f>
        <v>0.13830320699708457</v>
      </c>
      <c r="S213" s="554">
        <f>S214/S41</f>
        <v>0.1444076075167785</v>
      </c>
      <c r="T213" s="559">
        <f>T214/T41</f>
        <v>0.12010500151835335</v>
      </c>
      <c r="U213" s="556">
        <f>U214/U41</f>
        <v>0.12010500151835335</v>
      </c>
      <c r="V213" s="556"/>
      <c r="W213" s="557"/>
      <c r="X213" s="277"/>
      <c r="Y213" s="550">
        <f>Y214/Y41</f>
        <v>0.14432394366197185</v>
      </c>
      <c r="Z213" s="784">
        <f>Z214/Z41</f>
        <v>0.12284488792471798</v>
      </c>
      <c r="AA213" s="784">
        <f>AA214/AA41</f>
        <v>0.12284488792471798</v>
      </c>
      <c r="AB213" s="552"/>
      <c r="AC213" s="550">
        <f>AC214/AC41</f>
        <v>0.14429449423815624</v>
      </c>
      <c r="AD213" s="551">
        <f>AD214/AD41</f>
        <v>0.12495723399208679</v>
      </c>
      <c r="AE213" s="784">
        <f>AE214/AE41</f>
        <v>0.12495723399208679</v>
      </c>
      <c r="AF213" s="552"/>
      <c r="AG213" s="550">
        <f>AG214/AG41</f>
        <v>0.1442699530516432</v>
      </c>
      <c r="AH213" s="551">
        <v>0.13</v>
      </c>
      <c r="AI213" s="864">
        <f>AI214/AI41</f>
        <v>0.12457295647442551</v>
      </c>
      <c r="AJ213" s="552"/>
      <c r="AK213" s="558">
        <f>AK214/AK41</f>
        <v>0.14429449423815627</v>
      </c>
      <c r="AL213" s="554">
        <f>AL214/AL41</f>
        <v>0.14444344236453202</v>
      </c>
      <c r="AM213" s="559">
        <f>AM214/AM41</f>
        <v>0.1256939378713853</v>
      </c>
      <c r="AN213" s="556">
        <f>AN214/AN41</f>
        <v>0.12412185464709309</v>
      </c>
      <c r="AO213" s="559"/>
      <c r="AP213" s="557"/>
      <c r="AQ213" s="277"/>
      <c r="AR213" s="558">
        <f>AR214/AR41</f>
        <v>0.14149284253578737</v>
      </c>
      <c r="AS213" s="556">
        <f>AS214/AS41</f>
        <v>0.14442629595375722</v>
      </c>
      <c r="AT213" s="560">
        <f>AT214/AT41</f>
        <v>0.12295060349506765</v>
      </c>
      <c r="AU213" s="561">
        <f>AU214/AU41</f>
        <v>0.12215328818066337</v>
      </c>
      <c r="AV213" s="664"/>
      <c r="AW213" s="557"/>
      <c r="AX213" s="206"/>
      <c r="AY213" s="563"/>
      <c r="AZ213" s="564"/>
      <c r="BA213" s="564"/>
      <c r="BF213" s="550">
        <f>BF214/BF41</f>
        <v>0.14498212927756651</v>
      </c>
      <c r="BG213" s="551">
        <f>BG214/BG41</f>
        <v>0.14506092391304345</v>
      </c>
      <c r="BH213" s="553" t="e">
        <f>BH214/BH41</f>
        <v>#DIV/0!</v>
      </c>
      <c r="BI213" s="552"/>
      <c r="BJ213" s="550">
        <f>BJ214/BJ41</f>
        <v>0.16643085460599333</v>
      </c>
      <c r="BK213" s="551">
        <f>BK214/BK41</f>
        <v>0.16661577777777778</v>
      </c>
      <c r="BL213" s="553" t="e">
        <f>BL214/BL41</f>
        <v>#DIV/0!</v>
      </c>
      <c r="BM213" s="552"/>
      <c r="BN213" s="550">
        <f>BN214/BN41</f>
        <v>0.16946326061997702</v>
      </c>
      <c r="BO213" s="551">
        <f>BO214/BO41</f>
        <v>0.16965804597701151</v>
      </c>
      <c r="BP213" s="553" t="e">
        <f>BP214/BP41</f>
        <v>#DIV/0!</v>
      </c>
      <c r="BQ213" s="552"/>
      <c r="BR213" s="558">
        <f>BR214/BR41</f>
        <v>0.1600790157845868</v>
      </c>
      <c r="BS213" s="566">
        <f>BS214/BS41</f>
        <v>0.16022778810408919</v>
      </c>
      <c r="BT213" s="556" t="e">
        <f>BT214/BT41</f>
        <v>#DIV/0!</v>
      </c>
      <c r="BU213" s="556"/>
      <c r="BV213" s="277"/>
      <c r="BW213" s="550">
        <f>BW214/BW41</f>
        <v>0.16853443113772454</v>
      </c>
      <c r="BX213" s="551" t="e">
        <f>BX214/BX41</f>
        <v>#DIV/0!</v>
      </c>
      <c r="BY213" s="553" t="e">
        <f>BY214/BY41</f>
        <v>#DIV/0!</v>
      </c>
      <c r="BZ213" s="552"/>
      <c r="CA213" s="550">
        <f>CA214/CA41</f>
        <v>0.1643831391363948</v>
      </c>
      <c r="CB213" s="551" t="e">
        <f>CB214/CB41</f>
        <v>#DIV/0!</v>
      </c>
      <c r="CC213" s="553" t="e">
        <f>CC214/CC41</f>
        <v>#DIV/0!</v>
      </c>
      <c r="CD213" s="552"/>
      <c r="CE213" s="550">
        <f>CE214/CE41</f>
        <v>0.16882769640479359</v>
      </c>
      <c r="CF213" s="551" t="e">
        <f>CF214/CF41</f>
        <v>#DIV/0!</v>
      </c>
      <c r="CG213" s="553" t="e">
        <f>CG214/CG41</f>
        <v>#DIV/0!</v>
      </c>
      <c r="CH213" s="552"/>
      <c r="CI213" s="558">
        <f>CI214/CI41</f>
        <v>0.16705564001216175</v>
      </c>
      <c r="CJ213" s="566" t="e">
        <f>CJ214/CJ41</f>
        <v>#DIV/0!</v>
      </c>
      <c r="CK213" s="556" t="e">
        <f>CK214/CK41</f>
        <v>#DIV/0!</v>
      </c>
      <c r="CL213" s="566"/>
      <c r="CM213" s="277"/>
      <c r="CN213" s="558">
        <f>CN214/CN41</f>
        <v>0.16302971559613363</v>
      </c>
      <c r="CO213" s="560">
        <f>CO214/CO41</f>
        <v>0.16022778810408919</v>
      </c>
      <c r="CP213" s="561" t="e">
        <f>CP214/CP41</f>
        <v>#DIV/0!</v>
      </c>
      <c r="CQ213" s="664"/>
      <c r="CR213" s="206">
        <f>CP214/CO214</f>
        <v>0</v>
      </c>
      <c r="CS213" s="563"/>
      <c r="CT213" s="564"/>
      <c r="CX213" s="550">
        <f>CX214/CX41</f>
        <v>0.14498212927756651</v>
      </c>
      <c r="CY213" s="551">
        <f>CY214/CY41</f>
        <v>0.14506092391304345</v>
      </c>
      <c r="CZ213" s="784" t="e">
        <f>CZ214/CZ41</f>
        <v>#DIV/0!</v>
      </c>
      <c r="DA213" s="552"/>
      <c r="DB213" s="550">
        <f>DB214/DB41</f>
        <v>0.16643085460599333</v>
      </c>
      <c r="DC213" s="551">
        <f>DC214/DC41</f>
        <v>0.16661577777777778</v>
      </c>
      <c r="DD213" s="553">
        <f>DD214/DD41</f>
        <v>0</v>
      </c>
      <c r="DE213" s="552"/>
      <c r="DF213" s="550">
        <f>DF214/DF41</f>
        <v>0.16946326061997702</v>
      </c>
      <c r="DG213" s="551">
        <f>DG214/DG41</f>
        <v>0.16965804597701151</v>
      </c>
      <c r="DH213" s="553">
        <f>DH214/DH41</f>
        <v>0</v>
      </c>
      <c r="DI213" s="552"/>
      <c r="DJ213" s="558">
        <f>DJ214/DJ41</f>
        <v>0.1600790157845868</v>
      </c>
      <c r="DK213" s="566">
        <f>DK214/DK41</f>
        <v>0.16022778810408919</v>
      </c>
      <c r="DL213" s="556">
        <f>DL214/DL41</f>
        <v>0</v>
      </c>
      <c r="DM213" s="556"/>
      <c r="DN213" s="277"/>
      <c r="DO213" s="550">
        <f>DO214/DO41</f>
        <v>0.16853443113772454</v>
      </c>
      <c r="DP213" s="551" t="e">
        <f>DP214/DP41</f>
        <v>#DIV/0!</v>
      </c>
      <c r="DQ213" s="553" t="e">
        <f>DQ214/DQ41</f>
        <v>#DIV/0!</v>
      </c>
      <c r="DR213" s="552"/>
      <c r="DS213" s="550">
        <f>DS214/DS41</f>
        <v>0.1643831391363948</v>
      </c>
      <c r="DT213" s="551" t="e">
        <f>DT214/DT41</f>
        <v>#DIV/0!</v>
      </c>
      <c r="DU213" s="553" t="e">
        <f>DU214/DU41</f>
        <v>#DIV/0!</v>
      </c>
      <c r="DV213" s="552"/>
      <c r="DW213" s="550">
        <f>DW214/DW41</f>
        <v>0.16882769640479359</v>
      </c>
      <c r="DX213" s="551" t="e">
        <f>DX214/DX41</f>
        <v>#DIV/0!</v>
      </c>
      <c r="DY213" s="553" t="e">
        <f>DY214/DY41</f>
        <v>#DIV/0!</v>
      </c>
      <c r="DZ213" s="552"/>
      <c r="EA213" s="558">
        <f>EA214/EA41</f>
        <v>0.16705564001216175</v>
      </c>
      <c r="EB213" s="566" t="e">
        <f>EB214/EB41</f>
        <v>#DIV/0!</v>
      </c>
      <c r="EC213" s="556" t="e">
        <f>EC214/EC41</f>
        <v>#DIV/0!</v>
      </c>
      <c r="ED213" s="566"/>
      <c r="EE213" s="277"/>
      <c r="EF213" s="558">
        <f>EF214/EF41</f>
        <v>0.16302971559613363</v>
      </c>
      <c r="EG213" s="560">
        <f>EG214/EG41</f>
        <v>0.16022778810408919</v>
      </c>
      <c r="EH213" s="561">
        <f>EH214/EH41</f>
        <v>0</v>
      </c>
      <c r="EI213" s="664"/>
      <c r="EJ213" s="206">
        <f>EH214/EG214</f>
        <v>0</v>
      </c>
      <c r="EK213" s="563"/>
      <c r="EL213" s="564"/>
    </row>
    <row r="214" spans="1:145" s="5" customFormat="1" ht="20.100000000000001" customHeight="1">
      <c r="A214" s="66"/>
      <c r="B214" s="67"/>
      <c r="C214" s="1002" t="s">
        <v>54</v>
      </c>
      <c r="D214" s="1003"/>
      <c r="E214" s="793"/>
      <c r="F214" s="375">
        <f>F212+F206</f>
        <v>7542.9059829059843</v>
      </c>
      <c r="G214" s="462">
        <v>7498.6135899999999</v>
      </c>
      <c r="H214" s="774">
        <v>7498.6135899999999</v>
      </c>
      <c r="I214" s="419">
        <f>H214-G214</f>
        <v>0</v>
      </c>
      <c r="J214" s="375">
        <f>J212+J206</f>
        <v>8392.1367521367538</v>
      </c>
      <c r="K214" s="462">
        <f>K212+K206</f>
        <v>8647.9357540147012</v>
      </c>
      <c r="L214" s="774">
        <f>L212+L206</f>
        <v>8647.9357540147012</v>
      </c>
      <c r="M214" s="419">
        <f>L214-K214</f>
        <v>0</v>
      </c>
      <c r="N214" s="375">
        <f>N212+N206</f>
        <v>8392.1367521367538</v>
      </c>
      <c r="O214" s="462">
        <f>O212+O206</f>
        <v>8480.0042093305365</v>
      </c>
      <c r="P214" s="774">
        <f>P212+P206</f>
        <v>8480.0042093305365</v>
      </c>
      <c r="Q214" s="419">
        <f>P214-O214</f>
        <v>0</v>
      </c>
      <c r="R214" s="264">
        <f>F214+J214+N214</f>
        <v>24327.179487179492</v>
      </c>
      <c r="S214" s="567">
        <f>S212+S206</f>
        <v>27585.555794871794</v>
      </c>
      <c r="T214" s="134">
        <f>H214+K214+O214</f>
        <v>24626.553553345235</v>
      </c>
      <c r="U214" s="129">
        <f>H214+L214+P214</f>
        <v>24626.553553345235</v>
      </c>
      <c r="V214" s="129">
        <f>U214-R214</f>
        <v>299.37406616574299</v>
      </c>
      <c r="W214" s="128">
        <f t="shared" si="995"/>
        <v>-2959.0022415265594</v>
      </c>
      <c r="X214" s="55">
        <f>U214-T214</f>
        <v>0</v>
      </c>
      <c r="Y214" s="375">
        <f>Y212+Y206</f>
        <v>8758.11965811966</v>
      </c>
      <c r="Z214" s="774">
        <f>Z212+Z206</f>
        <v>8726.440713719614</v>
      </c>
      <c r="AA214" s="774">
        <f>AA212+AA206</f>
        <v>8726.440713719614</v>
      </c>
      <c r="AB214" s="419">
        <f>AA214-Z214</f>
        <v>0</v>
      </c>
      <c r="AC214" s="375">
        <f>AC212+AC206</f>
        <v>9631.9658119658143</v>
      </c>
      <c r="AD214" s="462">
        <f>AD212+AD206</f>
        <v>8622.0125543446393</v>
      </c>
      <c r="AE214" s="774">
        <f>AE212+AE206</f>
        <v>8622.0125543446393</v>
      </c>
      <c r="AF214" s="419">
        <f>AE214-AD214</f>
        <v>0</v>
      </c>
      <c r="AG214" s="375">
        <f>AG212+AG206</f>
        <v>10505.811965811967</v>
      </c>
      <c r="AH214" s="462">
        <f>AH212+AH206</f>
        <v>9384.8290598290605</v>
      </c>
      <c r="AI214" s="463">
        <f>AI212+AI206</f>
        <v>9132.3682822525116</v>
      </c>
      <c r="AJ214" s="419">
        <f>AI214-AH214</f>
        <v>-252.46077757654894</v>
      </c>
      <c r="AK214" s="127">
        <f>Y214+AC214+AG214</f>
        <v>28895.897435897445</v>
      </c>
      <c r="AL214" s="567">
        <f>AL212+AL206</f>
        <v>30073.865435897438</v>
      </c>
      <c r="AM214" s="134">
        <f>Z214+AD214+AH214</f>
        <v>26733.282327893314</v>
      </c>
      <c r="AN214" s="129">
        <f>AA214+AE214+AI214</f>
        <v>26480.821550316763</v>
      </c>
      <c r="AO214" s="134">
        <f>AN214-AK214</f>
        <v>-2415.0758855806816</v>
      </c>
      <c r="AP214" s="128">
        <f t="shared" si="996"/>
        <v>-3593.0438855806751</v>
      </c>
      <c r="AQ214" s="55">
        <f>AN214-AM214</f>
        <v>-252.46077757655075</v>
      </c>
      <c r="AR214" s="69">
        <f>SUM(R214,AK214)</f>
        <v>53223.076923076937</v>
      </c>
      <c r="AS214" s="129">
        <f>AS212+AS206</f>
        <v>57659.421230769236</v>
      </c>
      <c r="AT214" s="512">
        <f>T214+AM214</f>
        <v>51359.835881238549</v>
      </c>
      <c r="AU214" s="569">
        <f>SUM(U214,AN214)</f>
        <v>51107.375103661994</v>
      </c>
      <c r="AV214" s="169">
        <f>AU214-AR214</f>
        <v>-2115.7018194149423</v>
      </c>
      <c r="AW214" s="128">
        <f t="shared" si="997"/>
        <v>-6552.0461271072418</v>
      </c>
      <c r="AX214" s="363">
        <f>AU214-AT214</f>
        <v>-252.46077757655439</v>
      </c>
      <c r="AY214" s="74"/>
      <c r="AZ214" s="75"/>
      <c r="BA214" s="75"/>
      <c r="BF214" s="375">
        <f>BF212+BF206</f>
        <v>11406.5</v>
      </c>
      <c r="BG214" s="462">
        <f>BG212+BG206</f>
        <v>11406.5</v>
      </c>
      <c r="BH214" s="464">
        <f>BH212+BH206</f>
        <v>0</v>
      </c>
      <c r="BI214" s="419">
        <f>BH214-BG214</f>
        <v>-11406.5</v>
      </c>
      <c r="BJ214" s="375">
        <f>BJ212+BJ206</f>
        <v>12816.598290598291</v>
      </c>
      <c r="BK214" s="462">
        <f>BK212+BK206</f>
        <v>12816.598290598291</v>
      </c>
      <c r="BL214" s="464">
        <f>BL212+BL206</f>
        <v>0</v>
      </c>
      <c r="BM214" s="419">
        <f>BL214-BK214</f>
        <v>-12816.598290598291</v>
      </c>
      <c r="BN214" s="375">
        <f>BN212+BN206</f>
        <v>12615.598290598291</v>
      </c>
      <c r="BO214" s="462">
        <f>BO212+BO206</f>
        <v>12615.598290598291</v>
      </c>
      <c r="BP214" s="464">
        <f>BP212+BP206</f>
        <v>0</v>
      </c>
      <c r="BQ214" s="419">
        <f>BP214-BO214</f>
        <v>-12615.598290598291</v>
      </c>
      <c r="BR214" s="127">
        <f>BF214+BJ214+BN214</f>
        <v>36838.696581196578</v>
      </c>
      <c r="BS214" s="134">
        <f>BG214+BK214+BO214</f>
        <v>36838.696581196578</v>
      </c>
      <c r="BT214" s="129">
        <f>BH214+BL214+BP214</f>
        <v>0</v>
      </c>
      <c r="BU214" s="129">
        <f>BT214-BR214</f>
        <v>-36838.696581196578</v>
      </c>
      <c r="BV214" s="55">
        <f>BT214-BS214</f>
        <v>-36838.696581196578</v>
      </c>
      <c r="BW214" s="375">
        <f>BW212+BW206</f>
        <v>12509</v>
      </c>
      <c r="BX214" s="462">
        <f>BX212+BX206</f>
        <v>0</v>
      </c>
      <c r="BY214" s="464">
        <f>BY212+BY206</f>
        <v>0</v>
      </c>
      <c r="BZ214" s="419">
        <f>BY214-BX214</f>
        <v>0</v>
      </c>
      <c r="CA214" s="375">
        <f>CA212+CA206</f>
        <v>10249.358974358975</v>
      </c>
      <c r="CB214" s="462">
        <f>CB212+CB206</f>
        <v>0</v>
      </c>
      <c r="CC214" s="464">
        <f>CC212+CC206</f>
        <v>0</v>
      </c>
      <c r="CD214" s="419">
        <f>CC214-CB214</f>
        <v>0</v>
      </c>
      <c r="CE214" s="375">
        <f>CE212+CE206</f>
        <v>5418.3589743589746</v>
      </c>
      <c r="CF214" s="462">
        <f>CF212+CF206</f>
        <v>0</v>
      </c>
      <c r="CG214" s="464">
        <f>CG212+CG206</f>
        <v>0</v>
      </c>
      <c r="CH214" s="419">
        <f>CG214-CF214</f>
        <v>0</v>
      </c>
      <c r="CI214" s="127">
        <f>BW214+CA214+CE214</f>
        <v>28176.717948717953</v>
      </c>
      <c r="CJ214" s="134">
        <f>BX214+CB214+CF214</f>
        <v>0</v>
      </c>
      <c r="CK214" s="129">
        <f>BY214+CC214+CG214</f>
        <v>0</v>
      </c>
      <c r="CL214" s="134">
        <f>CK214-CI214</f>
        <v>-28176.717948717953</v>
      </c>
      <c r="CM214" s="55">
        <f>CK214-CJ214</f>
        <v>0</v>
      </c>
      <c r="CN214" s="69">
        <f>SUM(BR214,CI214)</f>
        <v>65015.414529914531</v>
      </c>
      <c r="CO214" s="512">
        <f>BS214+CJ214</f>
        <v>36838.696581196578</v>
      </c>
      <c r="CP214" s="569">
        <f>SUM(BT214,CK214)</f>
        <v>0</v>
      </c>
      <c r="CQ214" s="169">
        <f>CP214-CN214</f>
        <v>-65015.414529914531</v>
      </c>
      <c r="CR214" s="363">
        <f>CP214-CO214</f>
        <v>-36838.696581196578</v>
      </c>
      <c r="CS214" s="74"/>
      <c r="CT214" s="75"/>
      <c r="CX214" s="375">
        <f>CX212+CX206</f>
        <v>11406.5</v>
      </c>
      <c r="CY214" s="462">
        <f>CY212+CY206</f>
        <v>11406.5</v>
      </c>
      <c r="CZ214" s="774">
        <f>CZ212+CZ206</f>
        <v>0</v>
      </c>
      <c r="DA214" s="419">
        <f>CZ214-CY214</f>
        <v>-11406.5</v>
      </c>
      <c r="DB214" s="375">
        <f>DB212+DB206</f>
        <v>12816.598290598291</v>
      </c>
      <c r="DC214" s="462">
        <f>DC212+DC206</f>
        <v>12816.598290598291</v>
      </c>
      <c r="DD214" s="464">
        <f>DD212+DD206</f>
        <v>0</v>
      </c>
      <c r="DE214" s="419">
        <f>DD214-DC214</f>
        <v>-12816.598290598291</v>
      </c>
      <c r="DF214" s="375">
        <f>DF212+DF206</f>
        <v>12615.598290598291</v>
      </c>
      <c r="DG214" s="462">
        <f>DG212+DG206</f>
        <v>12615.598290598291</v>
      </c>
      <c r="DH214" s="464">
        <f>DH212+DH206</f>
        <v>0</v>
      </c>
      <c r="DI214" s="419">
        <f>DH214-DG214</f>
        <v>-12615.598290598291</v>
      </c>
      <c r="DJ214" s="127">
        <f>CX214+DB214+DF214</f>
        <v>36838.696581196578</v>
      </c>
      <c r="DK214" s="134">
        <f>CY214+DC214+DG214</f>
        <v>36838.696581196578</v>
      </c>
      <c r="DL214" s="129">
        <f>CZ214+DD214+DH214</f>
        <v>0</v>
      </c>
      <c r="DM214" s="129">
        <f>DL214-DJ214</f>
        <v>-36838.696581196578</v>
      </c>
      <c r="DN214" s="55">
        <f>DL214-DK214</f>
        <v>-36838.696581196578</v>
      </c>
      <c r="DO214" s="375">
        <f>DO212+DO206</f>
        <v>12509</v>
      </c>
      <c r="DP214" s="462">
        <f>DP212+DP206</f>
        <v>0</v>
      </c>
      <c r="DQ214" s="464">
        <f>DQ212+DQ206</f>
        <v>0</v>
      </c>
      <c r="DR214" s="419">
        <f>DQ214-DP214</f>
        <v>0</v>
      </c>
      <c r="DS214" s="375">
        <f>DS212+DS206</f>
        <v>10249.358974358975</v>
      </c>
      <c r="DT214" s="462">
        <f>DT212+DT206</f>
        <v>0</v>
      </c>
      <c r="DU214" s="464">
        <f>DU212+DU206</f>
        <v>0</v>
      </c>
      <c r="DV214" s="419">
        <f>DU214-DT214</f>
        <v>0</v>
      </c>
      <c r="DW214" s="375">
        <f>DW212+DW206</f>
        <v>5418.3589743589746</v>
      </c>
      <c r="DX214" s="462">
        <f>DX212+DX206</f>
        <v>0</v>
      </c>
      <c r="DY214" s="464">
        <f>DY212+DY206</f>
        <v>0</v>
      </c>
      <c r="DZ214" s="419">
        <f>DY214-DX214</f>
        <v>0</v>
      </c>
      <c r="EA214" s="127">
        <f>DO214+DS214+DW214</f>
        <v>28176.717948717953</v>
      </c>
      <c r="EB214" s="134">
        <f>DP214+DT214+DX214</f>
        <v>0</v>
      </c>
      <c r="EC214" s="129">
        <f>DQ214+DU214+DY214</f>
        <v>0</v>
      </c>
      <c r="ED214" s="134">
        <f>EC214-EA214</f>
        <v>-28176.717948717953</v>
      </c>
      <c r="EE214" s="55">
        <f>EC214-EB214</f>
        <v>0</v>
      </c>
      <c r="EF214" s="69">
        <f>SUM(DJ214,EA214)</f>
        <v>65015.414529914531</v>
      </c>
      <c r="EG214" s="512">
        <f>DK214+EB214</f>
        <v>36838.696581196578</v>
      </c>
      <c r="EH214" s="569">
        <f>SUM(DL214,EC214)</f>
        <v>0</v>
      </c>
      <c r="EI214" s="169">
        <f>EH214-EF214</f>
        <v>-65015.414529914531</v>
      </c>
      <c r="EJ214" s="363">
        <f>EH214-EG214</f>
        <v>-36838.696581196578</v>
      </c>
      <c r="EK214" s="74"/>
      <c r="EL214" s="75"/>
    </row>
    <row r="215" spans="1:145" s="592" customFormat="1" ht="20.100000000000001" customHeight="1">
      <c r="A215" s="572"/>
      <c r="B215" s="572" t="s">
        <v>27</v>
      </c>
      <c r="C215" s="573"/>
      <c r="D215" s="573"/>
      <c r="E215" s="574"/>
      <c r="F215" s="492">
        <f>F216/F43</f>
        <v>0.12959322033898307</v>
      </c>
      <c r="G215" s="575">
        <f>G216/G43</f>
        <v>0.11270964177281903</v>
      </c>
      <c r="H215" s="785">
        <f>H216/H43</f>
        <v>0.11270964177281903</v>
      </c>
      <c r="I215" s="335">
        <f>H216/G216</f>
        <v>1</v>
      </c>
      <c r="J215" s="492">
        <f>J216/J43</f>
        <v>0.12965438373570523</v>
      </c>
      <c r="K215" s="575">
        <f>K216/K43</f>
        <v>0.11592764176345068</v>
      </c>
      <c r="L215" s="785">
        <f>L216/L43</f>
        <v>0.11592764176345068</v>
      </c>
      <c r="M215" s="335">
        <f>L216/K216</f>
        <v>1</v>
      </c>
      <c r="N215" s="492">
        <f>N216/N43</f>
        <v>0.12895214105793451</v>
      </c>
      <c r="O215" s="575">
        <f>O216/O43</f>
        <v>0.11630635071183318</v>
      </c>
      <c r="P215" s="785">
        <f>P216/P43</f>
        <v>0.11630635071183318</v>
      </c>
      <c r="Q215" s="335">
        <f>P216/O216</f>
        <v>1</v>
      </c>
      <c r="R215" s="492">
        <f>R216/R43</f>
        <v>0.12939187418086504</v>
      </c>
      <c r="S215" s="614">
        <f>S216/S43</f>
        <v>0.13556407250608271</v>
      </c>
      <c r="T215" s="584">
        <f>T216/T43</f>
        <v>0.11508451491588215</v>
      </c>
      <c r="U215" s="580">
        <f>U216/U43</f>
        <v>0.11508451491588215</v>
      </c>
      <c r="V215" s="580">
        <f>U216/R216</f>
        <v>1.0498700665293808</v>
      </c>
      <c r="W215" s="581">
        <f>U216/S216</f>
        <v>0.93014503085582423</v>
      </c>
      <c r="X215" s="177">
        <f>U216/T216</f>
        <v>1</v>
      </c>
      <c r="Y215" s="492">
        <f>Y216/Y43</f>
        <v>0.13434508816120908</v>
      </c>
      <c r="Z215" s="785">
        <f>Z216/Z43</f>
        <v>0.11700885410542498</v>
      </c>
      <c r="AA215" s="785">
        <f>AA216/AA43</f>
        <v>0.11700885410542498</v>
      </c>
      <c r="AB215" s="335">
        <f>AA216/Z216</f>
        <v>1</v>
      </c>
      <c r="AC215" s="492">
        <f>AC216/AC43</f>
        <v>0.13513757225433529</v>
      </c>
      <c r="AD215" s="575">
        <f>AD216/AD43</f>
        <v>0.11845291140471766</v>
      </c>
      <c r="AE215" s="785">
        <f>AE216/AE43</f>
        <v>0.11845291140471766</v>
      </c>
      <c r="AF215" s="342">
        <f>AE216/AD216</f>
        <v>1</v>
      </c>
      <c r="AG215" s="492">
        <f>AG216/AG43</f>
        <v>0.13636344086021504</v>
      </c>
      <c r="AH215" s="575">
        <f>AH216/AH43</f>
        <v>0.12368464052287581</v>
      </c>
      <c r="AI215" s="865">
        <f>AI216/AI43</f>
        <v>0.11949329363264997</v>
      </c>
      <c r="AJ215" s="342">
        <f>AI216/AH216</f>
        <v>0.96949194528284033</v>
      </c>
      <c r="AK215" s="633">
        <f>AK216/AK43</f>
        <v>0.13533487833140212</v>
      </c>
      <c r="AL215" s="614">
        <f>AL216/AL43</f>
        <v>0.13578084474272931</v>
      </c>
      <c r="AM215" s="584">
        <f>AM216/AM43</f>
        <v>0.11971243533121188</v>
      </c>
      <c r="AN215" s="580">
        <f>AN216/AN43</f>
        <v>0.11831260035568959</v>
      </c>
      <c r="AO215" s="584">
        <f>AN216/AK216</f>
        <v>0.92829941519216019</v>
      </c>
      <c r="AP215" s="341">
        <f>AN216/AL216</f>
        <v>0.89316682647220347</v>
      </c>
      <c r="AQ215" s="178">
        <f>AN216/AM216</f>
        <v>0.98946238340267445</v>
      </c>
      <c r="AR215" s="633">
        <f>AR216/AR43</f>
        <v>0.13254612546125463</v>
      </c>
      <c r="AS215" s="580">
        <f>AS216/AS43</f>
        <v>0.1356770062937063</v>
      </c>
      <c r="AT215" s="669">
        <f>AT216/AT43</f>
        <v>0.11741717591900058</v>
      </c>
      <c r="AU215" s="587">
        <f>AU216/AU43</f>
        <v>0.1167125449781803</v>
      </c>
      <c r="AV215" s="588">
        <f>AU216/AR216</f>
        <v>0.98398883670254633</v>
      </c>
      <c r="AW215" s="580">
        <f>AU216/AS216</f>
        <v>0.91086541804777188</v>
      </c>
      <c r="AX215" s="589">
        <f>AU216/AT216</f>
        <v>0.994584784112023</v>
      </c>
      <c r="AY215" s="590"/>
      <c r="AZ215" s="591"/>
      <c r="BA215" s="591"/>
      <c r="BB215" s="670">
        <f>AU215/ AR215</f>
        <v>0.88054286439551388</v>
      </c>
      <c r="BF215" s="492">
        <f>BF216/BF43</f>
        <v>0.13726638403990024</v>
      </c>
      <c r="BG215" s="575">
        <f>BG216/BG43</f>
        <v>0.13733488023952095</v>
      </c>
      <c r="BH215" s="576" t="e">
        <f>BH216/BH43</f>
        <v>#DIV/0!</v>
      </c>
      <c r="BI215" s="335">
        <f>BH216/BG216</f>
        <v>0</v>
      </c>
      <c r="BJ215" s="492">
        <f>BJ216/BJ43</f>
        <v>0.15856283643892341</v>
      </c>
      <c r="BK215" s="575">
        <f>BK216/BK43</f>
        <v>0.15872715025906736</v>
      </c>
      <c r="BL215" s="576" t="e">
        <f>BL216/BL43</f>
        <v>#DIV/0!</v>
      </c>
      <c r="BM215" s="335">
        <f>BL216/BK216</f>
        <v>0</v>
      </c>
      <c r="BN215" s="492">
        <f>BN216/BN43</f>
        <v>0.16137730192719488</v>
      </c>
      <c r="BO215" s="575">
        <f>BO216/BO43</f>
        <v>0.1615502679528403</v>
      </c>
      <c r="BP215" s="576" t="e">
        <f>BP216/BP43</f>
        <v>#DIV/0!</v>
      </c>
      <c r="BQ215" s="342">
        <f>BP216/BO216</f>
        <v>0</v>
      </c>
      <c r="BR215" s="633">
        <f>BR216/BR43</f>
        <v>0.15211288544358312</v>
      </c>
      <c r="BS215" s="588">
        <f>BS216/BS43</f>
        <v>0.15224401724137929</v>
      </c>
      <c r="BT215" s="580" t="e">
        <f>BT216/BT43</f>
        <v>#DIV/0!</v>
      </c>
      <c r="BU215" s="580">
        <f>BT216/BR216</f>
        <v>0</v>
      </c>
      <c r="BV215" s="177">
        <f>BT216/BS216</f>
        <v>0</v>
      </c>
      <c r="BW215" s="492">
        <f>BW216/BW43</f>
        <v>0.16051674898003007</v>
      </c>
      <c r="BX215" s="575" t="e">
        <f>BX216/BX43</f>
        <v>#DIV/0!</v>
      </c>
      <c r="BY215" s="576" t="e">
        <f>BY216/BY43</f>
        <v>#DIV/0!</v>
      </c>
      <c r="BZ215" s="342" t="e">
        <f>BY216/BX216</f>
        <v>#DIV/0!</v>
      </c>
      <c r="CA215" s="492">
        <f>CA216/CA43</f>
        <v>0.15642766093052898</v>
      </c>
      <c r="CB215" s="575" t="e">
        <f>CB216/CB43</f>
        <v>#DIV/0!</v>
      </c>
      <c r="CC215" s="576" t="e">
        <f>CC216/CC43</f>
        <v>#DIV/0!</v>
      </c>
      <c r="CD215" s="342" t="e">
        <f>CC216/CB216</f>
        <v>#DIV/0!</v>
      </c>
      <c r="CE215" s="492">
        <f>CE216/CE43</f>
        <v>0.15869622411693057</v>
      </c>
      <c r="CF215" s="575" t="e">
        <f>CF216/CF43</f>
        <v>#DIV/0!</v>
      </c>
      <c r="CG215" s="576" t="e">
        <f>CG216/CG43</f>
        <v>#DIV/0!</v>
      </c>
      <c r="CH215" s="342" t="e">
        <f>CG216/CF216</f>
        <v>#DIV/0!</v>
      </c>
      <c r="CI215" s="633">
        <f>CI216/CI43</f>
        <v>0.15865669676448454</v>
      </c>
      <c r="CJ215" s="588" t="e">
        <f>CJ216/CJ43</f>
        <v>#DIV/0!</v>
      </c>
      <c r="CK215" s="580" t="e">
        <f>CK216/CK43</f>
        <v>#DIV/0!</v>
      </c>
      <c r="CL215" s="588">
        <f>CK216/CI216</f>
        <v>0</v>
      </c>
      <c r="CM215" s="178" t="e">
        <f>CK216/CJ216</f>
        <v>#DIV/0!</v>
      </c>
      <c r="CN215" s="633">
        <f>CN216/CN43</f>
        <v>0.15487984449879694</v>
      </c>
      <c r="CO215" s="669">
        <f>CO216/CO43</f>
        <v>0.15224401724137929</v>
      </c>
      <c r="CP215" s="587" t="e">
        <f>CP216/CP43</f>
        <v>#DIV/0!</v>
      </c>
      <c r="CQ215" s="588">
        <f>CP216/CN216</f>
        <v>0</v>
      </c>
      <c r="CR215" s="589">
        <f>CP216/CO216</f>
        <v>0</v>
      </c>
      <c r="CS215" s="590"/>
      <c r="CT215" s="591"/>
      <c r="CU215" s="670" t="e">
        <f>CP215/ CN215</f>
        <v>#DIV/0!</v>
      </c>
      <c r="CX215" s="492">
        <f>CX216/CX43</f>
        <v>0.13726638403990024</v>
      </c>
      <c r="CY215" s="575">
        <f>CY216/CY43</f>
        <v>0.13733488023952095</v>
      </c>
      <c r="CZ215" s="785" t="e">
        <f>CZ216/CZ43</f>
        <v>#DIV/0!</v>
      </c>
      <c r="DA215" s="335">
        <f>CZ216/CY216</f>
        <v>0</v>
      </c>
      <c r="DB215" s="492">
        <f>DB216/DB43</f>
        <v>0.15856283643892341</v>
      </c>
      <c r="DC215" s="575">
        <f>DC216/DC43</f>
        <v>0.15872715025906736</v>
      </c>
      <c r="DD215" s="576">
        <f>DD216/DD43</f>
        <v>0</v>
      </c>
      <c r="DE215" s="335">
        <f>DD216/DC216</f>
        <v>0</v>
      </c>
      <c r="DF215" s="492">
        <f>DF216/DF43</f>
        <v>0.16137730192719488</v>
      </c>
      <c r="DG215" s="575">
        <f>DG216/DG43</f>
        <v>0.1615502679528403</v>
      </c>
      <c r="DH215" s="576">
        <f>DH216/DH43</f>
        <v>0</v>
      </c>
      <c r="DI215" s="342">
        <f>DH216/DG216</f>
        <v>0</v>
      </c>
      <c r="DJ215" s="633">
        <f>DJ216/DJ43</f>
        <v>0.15211288544358312</v>
      </c>
      <c r="DK215" s="588">
        <f>DK216/DK43</f>
        <v>0.15224401724137929</v>
      </c>
      <c r="DL215" s="580">
        <f>DL216/DL43</f>
        <v>0</v>
      </c>
      <c r="DM215" s="580">
        <f>DL216/DJ216</f>
        <v>0</v>
      </c>
      <c r="DN215" s="177">
        <f>DL216/DK216</f>
        <v>0</v>
      </c>
      <c r="DO215" s="492">
        <f>DO216/DO43</f>
        <v>0.16051674898003007</v>
      </c>
      <c r="DP215" s="575" t="e">
        <f>DP216/DP43</f>
        <v>#DIV/0!</v>
      </c>
      <c r="DQ215" s="576" t="e">
        <f>DQ216/DQ43</f>
        <v>#DIV/0!</v>
      </c>
      <c r="DR215" s="342" t="e">
        <f>DQ216/DP216</f>
        <v>#DIV/0!</v>
      </c>
      <c r="DS215" s="492">
        <f>DS216/DS43</f>
        <v>0.15642766093052898</v>
      </c>
      <c r="DT215" s="575" t="e">
        <f>DT216/DT43</f>
        <v>#DIV/0!</v>
      </c>
      <c r="DU215" s="576" t="e">
        <f>DU216/DU43</f>
        <v>#DIV/0!</v>
      </c>
      <c r="DV215" s="342" t="e">
        <f>DU216/DT216</f>
        <v>#DIV/0!</v>
      </c>
      <c r="DW215" s="492">
        <f>DW216/DW43</f>
        <v>0.15869622411693057</v>
      </c>
      <c r="DX215" s="575" t="e">
        <f>DX216/DX43</f>
        <v>#DIV/0!</v>
      </c>
      <c r="DY215" s="576" t="e">
        <f>DY216/DY43</f>
        <v>#DIV/0!</v>
      </c>
      <c r="DZ215" s="342" t="e">
        <f>DY216/DX216</f>
        <v>#DIV/0!</v>
      </c>
      <c r="EA215" s="633">
        <f>EA216/EA43</f>
        <v>0.15865669676448454</v>
      </c>
      <c r="EB215" s="588" t="e">
        <f>EB216/EB43</f>
        <v>#DIV/0!</v>
      </c>
      <c r="EC215" s="580" t="e">
        <f>EC216/EC43</f>
        <v>#DIV/0!</v>
      </c>
      <c r="ED215" s="588">
        <f>EC216/EA216</f>
        <v>0</v>
      </c>
      <c r="EE215" s="178" t="e">
        <f>EC216/EB216</f>
        <v>#DIV/0!</v>
      </c>
      <c r="EF215" s="633">
        <f>EF216/EF43</f>
        <v>0.15487984449879694</v>
      </c>
      <c r="EG215" s="669">
        <f>EG216/EG43</f>
        <v>0.15224401724137929</v>
      </c>
      <c r="EH215" s="587">
        <f>EH216/EH43</f>
        <v>0</v>
      </c>
      <c r="EI215" s="588">
        <f>EH216/EF216</f>
        <v>0</v>
      </c>
      <c r="EJ215" s="589">
        <f>EH216/EG216</f>
        <v>0</v>
      </c>
      <c r="EK215" s="590"/>
      <c r="EL215" s="591"/>
      <c r="EM215" s="670">
        <f>EH215/ EF215</f>
        <v>0</v>
      </c>
    </row>
    <row r="216" spans="1:145" s="97" customFormat="1" ht="20.100000000000001" customHeight="1">
      <c r="A216" s="353"/>
      <c r="B216" s="354" t="s">
        <v>11</v>
      </c>
      <c r="C216" s="355"/>
      <c r="D216" s="355"/>
      <c r="E216" s="185"/>
      <c r="F216" s="356">
        <f>F214+F204</f>
        <v>7842.0512820512831</v>
      </c>
      <c r="G216" s="449">
        <f>G214+G204</f>
        <v>7910.5509499999998</v>
      </c>
      <c r="H216" s="766">
        <f>H214+H204</f>
        <v>7910.5509499999998</v>
      </c>
      <c r="I216" s="359">
        <f>H216-G216</f>
        <v>0</v>
      </c>
      <c r="J216" s="356">
        <f>J214+J204</f>
        <v>8721.196581196582</v>
      </c>
      <c r="K216" s="449">
        <f>K214+K204</f>
        <v>9099.550437938291</v>
      </c>
      <c r="L216" s="766">
        <f>L214+L204</f>
        <v>9099.550437938291</v>
      </c>
      <c r="M216" s="359">
        <f>L216-K216</f>
        <v>0</v>
      </c>
      <c r="N216" s="356">
        <f>N214+N204</f>
        <v>8751.1111111111131</v>
      </c>
      <c r="O216" s="449">
        <f>O214+O204</f>
        <v>9566.686352620598</v>
      </c>
      <c r="P216" s="766">
        <f>P214+P204</f>
        <v>9566.686352620598</v>
      </c>
      <c r="Q216" s="359">
        <f>P216-O216</f>
        <v>0</v>
      </c>
      <c r="R216" s="361">
        <f>F216+J216+N216</f>
        <v>25314.35897435898</v>
      </c>
      <c r="S216" s="362">
        <f>S214+S204</f>
        <v>28572.735282051282</v>
      </c>
      <c r="T216" s="186">
        <f>H216+K216+O216</f>
        <v>26576.787740558888</v>
      </c>
      <c r="U216" s="113">
        <f>H216+L216+P216</f>
        <v>26576.787740558888</v>
      </c>
      <c r="V216" s="110">
        <f>U216-R216</f>
        <v>1262.4287661999078</v>
      </c>
      <c r="W216" s="108">
        <f t="shared" si="995"/>
        <v>-1995.9475414923945</v>
      </c>
      <c r="X216" s="117">
        <f>U216-T216</f>
        <v>0</v>
      </c>
      <c r="Y216" s="356">
        <f>Y214+Y204</f>
        <v>9117.0940170940194</v>
      </c>
      <c r="Z216" s="766">
        <f>Z214+Z204</f>
        <v>9308.8397315171278</v>
      </c>
      <c r="AA216" s="766">
        <f>AA214+AA204</f>
        <v>9308.8397315171278</v>
      </c>
      <c r="AB216" s="359">
        <f>AA216-Z216</f>
        <v>0</v>
      </c>
      <c r="AC216" s="356">
        <f>AC214+AC204</f>
        <v>9990.9401709401736</v>
      </c>
      <c r="AD216" s="449">
        <f>AD214+AD204</f>
        <v>9082.687319472845</v>
      </c>
      <c r="AE216" s="766">
        <f>AE214+AE204</f>
        <v>9082.687319472845</v>
      </c>
      <c r="AF216" s="359">
        <f>AE216-AD216</f>
        <v>0</v>
      </c>
      <c r="AG216" s="356">
        <f>AG214+AG204</f>
        <v>10839.145299145301</v>
      </c>
      <c r="AH216" s="449">
        <f>AH214+AH204</f>
        <v>9704.4871794871797</v>
      </c>
      <c r="AI216" s="358">
        <f>AI214+AI204</f>
        <v>9408.42215361341</v>
      </c>
      <c r="AJ216" s="359">
        <f>AI216-AH216</f>
        <v>-296.06502587376963</v>
      </c>
      <c r="AK216" s="111">
        <f>Y216+AC216+AG216</f>
        <v>29947.179487179495</v>
      </c>
      <c r="AL216" s="362">
        <f>AL214+AL204</f>
        <v>31125.147487179489</v>
      </c>
      <c r="AM216" s="186">
        <f>Z216+AD216+AH216</f>
        <v>28096.014230477151</v>
      </c>
      <c r="AN216" s="113">
        <f>AA216+AE216+AI216</f>
        <v>27799.949204603381</v>
      </c>
      <c r="AO216" s="186">
        <f>AN216-AK216</f>
        <v>-2147.2302825761144</v>
      </c>
      <c r="AP216" s="108">
        <f t="shared" si="996"/>
        <v>-3325.1982825761079</v>
      </c>
      <c r="AQ216" s="117">
        <f>AN216-AM216</f>
        <v>-296.06502587376963</v>
      </c>
      <c r="AR216" s="111">
        <f>SUM(R216,AK216)</f>
        <v>55261.538461538476</v>
      </c>
      <c r="AS216" s="113">
        <f>AS214+AS204</f>
        <v>59697.882769230775</v>
      </c>
      <c r="AT216" s="594">
        <f>T216+AM216</f>
        <v>54672.801971036039</v>
      </c>
      <c r="AU216" s="187">
        <f>SUM(U216,AN216)</f>
        <v>54376.736945162265</v>
      </c>
      <c r="AV216" s="188">
        <f>AU216-AR216</f>
        <v>-884.8015163762102</v>
      </c>
      <c r="AW216" s="108">
        <f t="shared" si="997"/>
        <v>-5321.1458240685097</v>
      </c>
      <c r="AX216" s="595">
        <f>AU216-AT216</f>
        <v>-296.06502587377327</v>
      </c>
      <c r="AY216" s="96">
        <f>AR216/6</f>
        <v>9210.256410256412</v>
      </c>
      <c r="AZ216" s="97">
        <f>AS216/6</f>
        <v>9949.6471282051298</v>
      </c>
      <c r="BA216" s="97">
        <f>AU216/6</f>
        <v>9062.7894908603776</v>
      </c>
      <c r="BB216" s="364">
        <f>BA216/AY216</f>
        <v>0.98398883670254633</v>
      </c>
      <c r="BC216" s="98">
        <f>BA216-AY216</f>
        <v>-147.46691939603443</v>
      </c>
      <c r="BD216" s="98">
        <f>BA216-AZ216</f>
        <v>-886.85763734475222</v>
      </c>
      <c r="BE216" s="98">
        <f>AX216/6</f>
        <v>-49.344170978962211</v>
      </c>
      <c r="BF216" s="356">
        <f>BF214+BF204</f>
        <v>11761.5</v>
      </c>
      <c r="BG216" s="449">
        <f>BG214+BG204</f>
        <v>11761.5</v>
      </c>
      <c r="BH216" s="360">
        <f>BH214+BH204</f>
        <v>0</v>
      </c>
      <c r="BI216" s="359">
        <f>BH216-BG216</f>
        <v>-11761.5</v>
      </c>
      <c r="BJ216" s="356">
        <f>BJ214+BJ204</f>
        <v>13091.598290598291</v>
      </c>
      <c r="BK216" s="449">
        <f>BK214+BK204</f>
        <v>13091.598290598291</v>
      </c>
      <c r="BL216" s="360">
        <f>BL214+BL204</f>
        <v>0</v>
      </c>
      <c r="BM216" s="359">
        <f>BL216-BK216</f>
        <v>-13091.598290598291</v>
      </c>
      <c r="BN216" s="356">
        <f>BN214+BN204</f>
        <v>12882.598290598291</v>
      </c>
      <c r="BO216" s="449">
        <f>BO214+BO204</f>
        <v>12882.598290598291</v>
      </c>
      <c r="BP216" s="360">
        <f>BP214+BP204</f>
        <v>0</v>
      </c>
      <c r="BQ216" s="359">
        <f>BP216-BO216</f>
        <v>-12882.598290598291</v>
      </c>
      <c r="BR216" s="111">
        <f>BF216+BJ216+BN216</f>
        <v>37735.696581196578</v>
      </c>
      <c r="BS216" s="186">
        <f>BG216+BK216+BO216</f>
        <v>37735.696581196578</v>
      </c>
      <c r="BT216" s="113">
        <f>BH216+BL216+BP216</f>
        <v>0</v>
      </c>
      <c r="BU216" s="110">
        <f>BT216-BR216</f>
        <v>-37735.696581196578</v>
      </c>
      <c r="BV216" s="117">
        <f>BT216-BS216</f>
        <v>-37735.696581196578</v>
      </c>
      <c r="BW216" s="356">
        <f>BW214+BW204</f>
        <v>12778.23076923077</v>
      </c>
      <c r="BX216" s="449">
        <f>BX214+BX204</f>
        <v>0</v>
      </c>
      <c r="BY216" s="360">
        <f>BY214+BY204</f>
        <v>0</v>
      </c>
      <c r="BZ216" s="359">
        <f>BY216-BX216</f>
        <v>0</v>
      </c>
      <c r="CA216" s="356">
        <f>CA214+CA204</f>
        <v>10488.675213675215</v>
      </c>
      <c r="CB216" s="449">
        <f>CB214+CB204</f>
        <v>0</v>
      </c>
      <c r="CC216" s="360">
        <f>CC214+CC204</f>
        <v>0</v>
      </c>
      <c r="CD216" s="359">
        <f>CC216-CB216</f>
        <v>0</v>
      </c>
      <c r="CE216" s="356">
        <f>CE214+CE204</f>
        <v>5567.931623931624</v>
      </c>
      <c r="CF216" s="449">
        <f>CF214+CF204</f>
        <v>0</v>
      </c>
      <c r="CG216" s="360">
        <f>CG214+CG204</f>
        <v>0</v>
      </c>
      <c r="CH216" s="359">
        <f>CG216-CF216</f>
        <v>0</v>
      </c>
      <c r="CI216" s="111">
        <f>BW216+CA216+CE216</f>
        <v>28834.837606837609</v>
      </c>
      <c r="CJ216" s="186">
        <f>BX216+CB216+CF216</f>
        <v>0</v>
      </c>
      <c r="CK216" s="113">
        <f>BY216+CC216+CG216</f>
        <v>0</v>
      </c>
      <c r="CL216" s="186">
        <f>CK216-CI216</f>
        <v>-28834.837606837609</v>
      </c>
      <c r="CM216" s="117">
        <f>CK216-CJ216</f>
        <v>0</v>
      </c>
      <c r="CN216" s="111">
        <f>SUM(BR216,CI216)</f>
        <v>66570.534188034188</v>
      </c>
      <c r="CO216" s="594">
        <f>BS216+CJ216</f>
        <v>37735.696581196578</v>
      </c>
      <c r="CP216" s="187">
        <f>SUM(BT216,CK216)</f>
        <v>0</v>
      </c>
      <c r="CQ216" s="188">
        <f>CP216-CN216</f>
        <v>-66570.534188034188</v>
      </c>
      <c r="CR216" s="595">
        <f>CP216-CO216</f>
        <v>-37735.696581196578</v>
      </c>
      <c r="CS216" s="96">
        <f t="shared" si="967"/>
        <v>11095.089031339032</v>
      </c>
      <c r="CT216" s="97">
        <f>CP216/6</f>
        <v>0</v>
      </c>
      <c r="CU216" s="364">
        <f>CT216/CS216</f>
        <v>0</v>
      </c>
      <c r="CV216" s="98">
        <f>CT216-CS216</f>
        <v>-11095.089031339032</v>
      </c>
      <c r="CW216" s="98">
        <f>CR216/6</f>
        <v>-6289.2827635327631</v>
      </c>
      <c r="CX216" s="356">
        <f>CX214+CX204</f>
        <v>11761.5</v>
      </c>
      <c r="CY216" s="449">
        <f>CY214+CY204</f>
        <v>11761.5</v>
      </c>
      <c r="CZ216" s="766">
        <f>CZ214+CZ204</f>
        <v>0</v>
      </c>
      <c r="DA216" s="359">
        <f>CZ216-CY216</f>
        <v>-11761.5</v>
      </c>
      <c r="DB216" s="356">
        <f>DB214+DB204</f>
        <v>13091.598290598291</v>
      </c>
      <c r="DC216" s="449">
        <f>DC214+DC204</f>
        <v>13091.598290598291</v>
      </c>
      <c r="DD216" s="360">
        <f>DD214+DD204</f>
        <v>0</v>
      </c>
      <c r="DE216" s="359">
        <f>DD216-DC216</f>
        <v>-13091.598290598291</v>
      </c>
      <c r="DF216" s="356">
        <f>DF214+DF204</f>
        <v>12882.598290598291</v>
      </c>
      <c r="DG216" s="449">
        <f>DG214+DG204</f>
        <v>12882.598290598291</v>
      </c>
      <c r="DH216" s="360">
        <f>DH214+DH204</f>
        <v>0</v>
      </c>
      <c r="DI216" s="359">
        <f>DH216-DG216</f>
        <v>-12882.598290598291</v>
      </c>
      <c r="DJ216" s="111">
        <f>CX216+DB216+DF216</f>
        <v>37735.696581196578</v>
      </c>
      <c r="DK216" s="186">
        <f>CY216+DC216+DG216</f>
        <v>37735.696581196578</v>
      </c>
      <c r="DL216" s="113">
        <f>CZ216+DD216+DH216</f>
        <v>0</v>
      </c>
      <c r="DM216" s="110">
        <f>DL216-DJ216</f>
        <v>-37735.696581196578</v>
      </c>
      <c r="DN216" s="117">
        <f>DL216-DK216</f>
        <v>-37735.696581196578</v>
      </c>
      <c r="DO216" s="356">
        <f>DO214+DO204</f>
        <v>12778.23076923077</v>
      </c>
      <c r="DP216" s="449">
        <f>DP214+DP204</f>
        <v>0</v>
      </c>
      <c r="DQ216" s="360">
        <f>DQ214+DQ204</f>
        <v>0</v>
      </c>
      <c r="DR216" s="359">
        <f>DQ216-DP216</f>
        <v>0</v>
      </c>
      <c r="DS216" s="356">
        <f>DS214+DS204</f>
        <v>10488.675213675215</v>
      </c>
      <c r="DT216" s="449">
        <f>DT214+DT204</f>
        <v>0</v>
      </c>
      <c r="DU216" s="360">
        <f>DU214+DU204</f>
        <v>0</v>
      </c>
      <c r="DV216" s="359">
        <f>DU216-DT216</f>
        <v>0</v>
      </c>
      <c r="DW216" s="356">
        <f>DW214+DW204</f>
        <v>5567.931623931624</v>
      </c>
      <c r="DX216" s="449">
        <f>DX214+DX204</f>
        <v>0</v>
      </c>
      <c r="DY216" s="360">
        <f>DY214+DY204</f>
        <v>0</v>
      </c>
      <c r="DZ216" s="359">
        <f>DY216-DX216</f>
        <v>0</v>
      </c>
      <c r="EA216" s="111">
        <f>DO216+DS216+DW216</f>
        <v>28834.837606837609</v>
      </c>
      <c r="EB216" s="186">
        <f>DP216+DT216+DX216</f>
        <v>0</v>
      </c>
      <c r="EC216" s="113">
        <f>DQ216+DU216+DY216</f>
        <v>0</v>
      </c>
      <c r="ED216" s="186">
        <f>EC216-EA216</f>
        <v>-28834.837606837609</v>
      </c>
      <c r="EE216" s="117">
        <f>EC216-EB216</f>
        <v>0</v>
      </c>
      <c r="EF216" s="111">
        <f>SUM(DJ216,EA216)</f>
        <v>66570.534188034188</v>
      </c>
      <c r="EG216" s="594">
        <f>DK216+EB216</f>
        <v>37735.696581196578</v>
      </c>
      <c r="EH216" s="187">
        <f>SUM(DL216,EC216)</f>
        <v>0</v>
      </c>
      <c r="EI216" s="188">
        <f>EH216-EF216</f>
        <v>-66570.534188034188</v>
      </c>
      <c r="EJ216" s="595">
        <f>EH216-EG216</f>
        <v>-37735.696581196578</v>
      </c>
      <c r="EK216" s="96">
        <f t="shared" ref="EK216" si="1004">EF216/6</f>
        <v>11095.089031339032</v>
      </c>
      <c r="EL216" s="97">
        <f>EH216/6</f>
        <v>0</v>
      </c>
      <c r="EM216" s="364">
        <f>EL216/EK216</f>
        <v>0</v>
      </c>
      <c r="EN216" s="98">
        <f>EL216-EK216</f>
        <v>-11095.089031339032</v>
      </c>
      <c r="EO216" s="98">
        <f>EJ216/6</f>
        <v>-6289.2827635327631</v>
      </c>
    </row>
    <row r="217" spans="1:145" s="489" customFormat="1" ht="20.100000000000001" customHeight="1">
      <c r="A217" s="548"/>
      <c r="B217" s="548"/>
      <c r="C217" s="666" t="s">
        <v>27</v>
      </c>
      <c r="D217" s="801"/>
      <c r="E217" s="800"/>
      <c r="F217" s="550">
        <v>8.6499999999999994E-2</v>
      </c>
      <c r="G217" s="551">
        <v>8.1942779980162334E-2</v>
      </c>
      <c r="H217" s="784">
        <v>8.1942779980162334E-2</v>
      </c>
      <c r="I217" s="566"/>
      <c r="J217" s="550">
        <f>F217</f>
        <v>8.6499999999999994E-2</v>
      </c>
      <c r="K217" s="551">
        <v>8.3599999999999994E-2</v>
      </c>
      <c r="L217" s="784">
        <v>8.3599999999999994E-2</v>
      </c>
      <c r="M217" s="566"/>
      <c r="N217" s="550">
        <f>F217</f>
        <v>8.6499999999999994E-2</v>
      </c>
      <c r="O217" s="551">
        <v>4.3837130519455099E-2</v>
      </c>
      <c r="P217" s="784">
        <v>4.3837130519455099E-2</v>
      </c>
      <c r="Q217" s="566"/>
      <c r="R217" s="671">
        <f>R218/R44</f>
        <v>8.6499999999999994E-2</v>
      </c>
      <c r="S217" s="672">
        <v>0.11619833333333332</v>
      </c>
      <c r="T217" s="673">
        <f>T218/T44</f>
        <v>7.1403260712711386E-2</v>
      </c>
      <c r="U217" s="674">
        <f>U218/U44</f>
        <v>7.1403260712711386E-2</v>
      </c>
      <c r="V217" s="556"/>
      <c r="W217" s="557"/>
      <c r="X217" s="277"/>
      <c r="Y217" s="550">
        <v>8.6499999999999994E-2</v>
      </c>
      <c r="Z217" s="784">
        <v>8.5730000000000001E-2</v>
      </c>
      <c r="AA217" s="784">
        <v>8.5730000000000001E-2</v>
      </c>
      <c r="AB217" s="566">
        <v>0.13</v>
      </c>
      <c r="AC217" s="550">
        <f>Y217</f>
        <v>8.6499999999999994E-2</v>
      </c>
      <c r="AD217" s="551">
        <v>4.9196527722766059E-2</v>
      </c>
      <c r="AE217" s="784">
        <v>4.9196527722766059E-2</v>
      </c>
      <c r="AF217" s="675">
        <v>0.13</v>
      </c>
      <c r="AG217" s="550">
        <f>Y217</f>
        <v>8.6499999999999994E-2</v>
      </c>
      <c r="AH217" s="551">
        <v>0.05</v>
      </c>
      <c r="AI217" s="864">
        <v>4.2069658021208038E-2</v>
      </c>
      <c r="AJ217" s="552"/>
      <c r="AK217" s="676">
        <f>AK218/AK44</f>
        <v>8.6499999999999994E-2</v>
      </c>
      <c r="AL217" s="672">
        <v>6.7236216216216213E-2</v>
      </c>
      <c r="AM217" s="677">
        <f>AM218/AM44</f>
        <v>6.737159870765308E-2</v>
      </c>
      <c r="AN217" s="674">
        <f>AN218/AN44</f>
        <v>6.5304340354438578E-2</v>
      </c>
      <c r="AO217" s="566"/>
      <c r="AP217" s="557"/>
      <c r="AQ217" s="277"/>
      <c r="AR217" s="676">
        <f>AR218/AR44</f>
        <v>8.6499999999999994E-2</v>
      </c>
      <c r="AS217" s="678">
        <f>AS218/AS44</f>
        <v>8.6499999999999994E-2</v>
      </c>
      <c r="AT217" s="679">
        <f>AT218/AT44</f>
        <v>6.9366399065622183E-2</v>
      </c>
      <c r="AU217" s="680">
        <f>AU218/AU44</f>
        <v>6.8327607525421483E-2</v>
      </c>
      <c r="AV217" s="664"/>
      <c r="AW217" s="557"/>
      <c r="AX217" s="206"/>
      <c r="AY217" s="681"/>
      <c r="AZ217" s="565"/>
      <c r="BA217" s="565"/>
      <c r="BF217" s="550">
        <v>6.3600000000000004E-2</v>
      </c>
      <c r="BG217" s="551">
        <v>6.5000000000000002E-2</v>
      </c>
      <c r="BH217" s="553"/>
      <c r="BI217" s="894"/>
      <c r="BJ217" s="550">
        <v>6.2799999999999995E-2</v>
      </c>
      <c r="BK217" s="551">
        <v>6.4000000000000001E-2</v>
      </c>
      <c r="BL217" s="553"/>
      <c r="BM217" s="894"/>
      <c r="BN217" s="550">
        <v>6.2600000000000003E-2</v>
      </c>
      <c r="BO217" s="551">
        <v>6.3E-2</v>
      </c>
      <c r="BP217" s="553"/>
      <c r="BQ217" s="552"/>
      <c r="BR217" s="676">
        <f>BR218/BR44</f>
        <v>6.308777727478497E-2</v>
      </c>
      <c r="BS217" s="677">
        <f>BS218/BS44</f>
        <v>6.4122906292440024E-2</v>
      </c>
      <c r="BT217" s="674" t="e">
        <f>BT218/BT44</f>
        <v>#DIV/0!</v>
      </c>
      <c r="BU217" s="556"/>
      <c r="BV217" s="277"/>
      <c r="BW217" s="550">
        <v>6.3500000000000001E-2</v>
      </c>
      <c r="BX217" s="551"/>
      <c r="BY217" s="553"/>
      <c r="BZ217" s="552"/>
      <c r="CA217" s="550">
        <v>6.3E-2</v>
      </c>
      <c r="CB217" s="551"/>
      <c r="CC217" s="553"/>
      <c r="CD217" s="675"/>
      <c r="CE217" s="550">
        <v>6.3E-2</v>
      </c>
      <c r="CF217" s="551"/>
      <c r="CG217" s="553"/>
      <c r="CH217" s="552"/>
      <c r="CI217" s="676">
        <f>CI218/CI44</f>
        <v>6.3183641491695391E-2</v>
      </c>
      <c r="CJ217" s="677" t="e">
        <f>CJ218/CJ44</f>
        <v>#DIV/0!</v>
      </c>
      <c r="CK217" s="674" t="e">
        <f>CK218/CK44</f>
        <v>#DIV/0!</v>
      </c>
      <c r="CL217" s="566"/>
      <c r="CM217" s="277"/>
      <c r="CN217" s="676">
        <f>CN218/CN44</f>
        <v>6.3127980023656202E-2</v>
      </c>
      <c r="CO217" s="679">
        <f>CO218/CO44</f>
        <v>6.4122906292440024E-2</v>
      </c>
      <c r="CP217" s="680" t="e">
        <f>CP218/CP44</f>
        <v>#DIV/0!</v>
      </c>
      <c r="CQ217" s="664"/>
      <c r="CR217" s="206">
        <f>CP218/CO218</f>
        <v>0</v>
      </c>
      <c r="CS217" s="681"/>
      <c r="CT217" s="565"/>
      <c r="CX217" s="550">
        <v>6.3600000000000004E-2</v>
      </c>
      <c r="CY217" s="551">
        <v>6.5000000000000002E-2</v>
      </c>
      <c r="CZ217" s="784"/>
      <c r="DA217" s="894"/>
      <c r="DB217" s="550">
        <v>6.2799999999999995E-2</v>
      </c>
      <c r="DC217" s="551">
        <v>6.4000000000000001E-2</v>
      </c>
      <c r="DD217" s="553"/>
      <c r="DE217" s="894"/>
      <c r="DF217" s="550">
        <v>6.2600000000000003E-2</v>
      </c>
      <c r="DG217" s="551">
        <v>6.3E-2</v>
      </c>
      <c r="DH217" s="553"/>
      <c r="DI217" s="552"/>
      <c r="DJ217" s="676">
        <f>DJ218/DJ44</f>
        <v>6.308777727478497E-2</v>
      </c>
      <c r="DK217" s="677">
        <f>DK218/DK44</f>
        <v>6.4122906292440024E-2</v>
      </c>
      <c r="DL217" s="674">
        <f>DL218/DL44</f>
        <v>0</v>
      </c>
      <c r="DM217" s="556"/>
      <c r="DN217" s="277"/>
      <c r="DO217" s="550">
        <v>6.3500000000000001E-2</v>
      </c>
      <c r="DP217" s="551"/>
      <c r="DQ217" s="553"/>
      <c r="DR217" s="552"/>
      <c r="DS217" s="550">
        <v>6.3E-2</v>
      </c>
      <c r="DT217" s="551"/>
      <c r="DU217" s="553"/>
      <c r="DV217" s="675"/>
      <c r="DW217" s="550">
        <v>6.3E-2</v>
      </c>
      <c r="DX217" s="551"/>
      <c r="DY217" s="553"/>
      <c r="DZ217" s="552"/>
      <c r="EA217" s="676">
        <f>EA218/EA44</f>
        <v>6.3183641491695391E-2</v>
      </c>
      <c r="EB217" s="677" t="e">
        <f>EB218/EB44</f>
        <v>#DIV/0!</v>
      </c>
      <c r="EC217" s="674" t="e">
        <f>EC218/EC44</f>
        <v>#DIV/0!</v>
      </c>
      <c r="ED217" s="566"/>
      <c r="EE217" s="277"/>
      <c r="EF217" s="676">
        <f>EF218/EF44</f>
        <v>6.3127980023656202E-2</v>
      </c>
      <c r="EG217" s="679">
        <f>EG218/EG44</f>
        <v>6.4122906292440024E-2</v>
      </c>
      <c r="EH217" s="680">
        <f>EH218/EH44</f>
        <v>0</v>
      </c>
      <c r="EI217" s="664"/>
      <c r="EJ217" s="206">
        <f>EH218/EG218</f>
        <v>0</v>
      </c>
      <c r="EK217" s="681"/>
      <c r="EL217" s="565"/>
    </row>
    <row r="218" spans="1:145" s="266" customFormat="1" ht="20.100000000000001" customHeight="1">
      <c r="A218" s="66"/>
      <c r="B218" s="66"/>
      <c r="C218" s="457" t="s">
        <v>24</v>
      </c>
      <c r="D218" s="844"/>
      <c r="E218" s="837"/>
      <c r="F218" s="264">
        <f>F217*F44</f>
        <v>938.9316239316239</v>
      </c>
      <c r="G218" s="415">
        <f>G217*G44</f>
        <v>1296.3936100000003</v>
      </c>
      <c r="H218" s="772">
        <f>H217*H44</f>
        <v>1296.3936100000003</v>
      </c>
      <c r="I218" s="419">
        <f>H218-G218</f>
        <v>0</v>
      </c>
      <c r="J218" s="264">
        <f>J217*J44</f>
        <v>1020.2564102564102</v>
      </c>
      <c r="K218" s="415">
        <f>K217*K44</f>
        <v>877.04259829059833</v>
      </c>
      <c r="L218" s="772">
        <f>L217*L44</f>
        <v>877.04259829059833</v>
      </c>
      <c r="M218" s="419">
        <f>L218-K218</f>
        <v>0</v>
      </c>
      <c r="N218" s="264">
        <f>N217*N44</f>
        <v>1020.2564102564102</v>
      </c>
      <c r="O218" s="415">
        <f>O217*O44</f>
        <v>468.6445156462612</v>
      </c>
      <c r="P218" s="772">
        <f>P217*P44</f>
        <v>468.6445156462612</v>
      </c>
      <c r="Q218" s="419">
        <f>P218-O218</f>
        <v>0</v>
      </c>
      <c r="R218" s="420">
        <f>F218+J218+N218</f>
        <v>2979.4444444444443</v>
      </c>
      <c r="S218" s="421">
        <v>2979.4444444444443</v>
      </c>
      <c r="T218" s="568">
        <f>H218+K218+O218</f>
        <v>2642.0807239368596</v>
      </c>
      <c r="U218" s="133">
        <f>H218+L218+P218</f>
        <v>2642.0807239368596</v>
      </c>
      <c r="V218" s="129">
        <f>U218-R218</f>
        <v>-337.36372050758473</v>
      </c>
      <c r="W218" s="128">
        <f t="shared" si="995"/>
        <v>-337.36372050758473</v>
      </c>
      <c r="X218" s="48">
        <f>U218-T218</f>
        <v>0</v>
      </c>
      <c r="Y218" s="264">
        <f t="shared" ref="Y218:AI218" si="1005">Y217*Y44</f>
        <v>946.32478632478637</v>
      </c>
      <c r="Z218" s="772">
        <f t="shared" si="1005"/>
        <v>1592.0798131452993</v>
      </c>
      <c r="AA218" s="772">
        <f t="shared" si="1005"/>
        <v>1592.0798131452993</v>
      </c>
      <c r="AB218" s="419">
        <f t="shared" si="1005"/>
        <v>0</v>
      </c>
      <c r="AC218" s="264">
        <f t="shared" si="1005"/>
        <v>905.66239316239319</v>
      </c>
      <c r="AD218" s="415">
        <f t="shared" si="1005"/>
        <v>440.56382000000019</v>
      </c>
      <c r="AE218" s="772">
        <f t="shared" si="1005"/>
        <v>440.56382000000019</v>
      </c>
      <c r="AF218" s="682">
        <f t="shared" si="1005"/>
        <v>0</v>
      </c>
      <c r="AG218" s="264">
        <f t="shared" si="1005"/>
        <v>805.85470085470081</v>
      </c>
      <c r="AH218" s="415">
        <f t="shared" si="1005"/>
        <v>512.82051282051293</v>
      </c>
      <c r="AI218" s="416">
        <f t="shared" si="1005"/>
        <v>425.63394000000017</v>
      </c>
      <c r="AJ218" s="419">
        <f>AI218-AH218</f>
        <v>-87.186572820512765</v>
      </c>
      <c r="AK218" s="130">
        <f>Y218+AC218+AG218</f>
        <v>2657.8418803418804</v>
      </c>
      <c r="AL218" s="421">
        <v>2657.8418803418804</v>
      </c>
      <c r="AM218" s="134">
        <f>Z218+AD218+AH218</f>
        <v>2545.4641459658123</v>
      </c>
      <c r="AN218" s="133">
        <f>AA218+AE218+AI218</f>
        <v>2458.2775731452998</v>
      </c>
      <c r="AO218" s="134">
        <f>AN218-AK218</f>
        <v>-199.56430719658056</v>
      </c>
      <c r="AP218" s="128">
        <f t="shared" si="996"/>
        <v>-199.56430719658056</v>
      </c>
      <c r="AQ218" s="48">
        <f>AN218-AM218</f>
        <v>-87.186572820512538</v>
      </c>
      <c r="AR218" s="130">
        <f>SUM(R218,AK218)</f>
        <v>5637.2863247863243</v>
      </c>
      <c r="AS218" s="132">
        <f>SUM(S218,AL218)</f>
        <v>5637.2863247863243</v>
      </c>
      <c r="AT218" s="512">
        <f>T218+AM218</f>
        <v>5187.544869902672</v>
      </c>
      <c r="AU218" s="59">
        <f>SUM(U218,AN218)</f>
        <v>5100.358297082159</v>
      </c>
      <c r="AV218" s="169">
        <f>AU218-AR218</f>
        <v>-536.92802770416529</v>
      </c>
      <c r="AW218" s="128">
        <f t="shared" si="997"/>
        <v>-536.92802770416529</v>
      </c>
      <c r="AX218" s="363">
        <f>AU218-AT218</f>
        <v>-87.186572820512993</v>
      </c>
      <c r="AY218" s="137"/>
      <c r="AZ218" s="138"/>
      <c r="BA218" s="138"/>
      <c r="BF218" s="264">
        <f>BF217*BF44</f>
        <v>1053.4769230769232</v>
      </c>
      <c r="BG218" s="415">
        <f>BG217*BG44</f>
        <v>1076.6666666666667</v>
      </c>
      <c r="BH218" s="418">
        <f>BH217*BH44</f>
        <v>0</v>
      </c>
      <c r="BI218" s="167">
        <f>BH218-BG218</f>
        <v>-1076.6666666666667</v>
      </c>
      <c r="BJ218" s="264">
        <f>BJ217*BJ44</f>
        <v>582.37606837606836</v>
      </c>
      <c r="BK218" s="415">
        <f>BK217*BK44</f>
        <v>593.50427350427356</v>
      </c>
      <c r="BL218" s="418">
        <f>BL217*BL44</f>
        <v>0</v>
      </c>
      <c r="BM218" s="134">
        <f>BL218-BK218</f>
        <v>-593.50427350427356</v>
      </c>
      <c r="BN218" s="264">
        <f>BN217*BN44</f>
        <v>746.38461538461547</v>
      </c>
      <c r="BO218" s="415">
        <f>BO217*BO44</f>
        <v>751.15384615384619</v>
      </c>
      <c r="BP218" s="418">
        <f>BP217*BP44</f>
        <v>0</v>
      </c>
      <c r="BQ218" s="417">
        <f>BP218-BO218</f>
        <v>-751.15384615384619</v>
      </c>
      <c r="BR218" s="420">
        <f>BF218+BJ218+BN218</f>
        <v>2382.237606837607</v>
      </c>
      <c r="BS218" s="129">
        <f>BG218+BK218+BO218</f>
        <v>2421.3247863247866</v>
      </c>
      <c r="BT218" s="133">
        <f>BH218+BL218+BP218</f>
        <v>0</v>
      </c>
      <c r="BU218" s="129">
        <f>BT218-BR218</f>
        <v>-2382.237606837607</v>
      </c>
      <c r="BV218" s="48">
        <f>BT218-BS218</f>
        <v>-2421.3247863247866</v>
      </c>
      <c r="BW218" s="264">
        <f>BW217*BW44</f>
        <v>636.08547008547009</v>
      </c>
      <c r="BX218" s="415">
        <f>BX217*BX44</f>
        <v>0</v>
      </c>
      <c r="BY218" s="418">
        <f>BY217*BY44</f>
        <v>0</v>
      </c>
      <c r="BZ218" s="419">
        <f>BY218-BX218</f>
        <v>0</v>
      </c>
      <c r="CA218" s="264">
        <f>CA217*CA44</f>
        <v>526.07692307692309</v>
      </c>
      <c r="CB218" s="415">
        <f>CB217*CB44</f>
        <v>0</v>
      </c>
      <c r="CC218" s="418">
        <f>CC217*CC44</f>
        <v>0</v>
      </c>
      <c r="CD218" s="682">
        <f>CC218-CB218</f>
        <v>0</v>
      </c>
      <c r="CE218" s="264">
        <f>CE217*CE44</f>
        <v>561.07692307692309</v>
      </c>
      <c r="CF218" s="415">
        <f>CF217*CF44</f>
        <v>0</v>
      </c>
      <c r="CG218" s="418">
        <f>CG217*CG44</f>
        <v>0</v>
      </c>
      <c r="CH218" s="419">
        <f>CG218-CF218</f>
        <v>0</v>
      </c>
      <c r="CI218" s="130">
        <f>BW218+CA218+CE218</f>
        <v>1723.2393162393162</v>
      </c>
      <c r="CJ218" s="134">
        <f>BX218+CB218+CF218</f>
        <v>0</v>
      </c>
      <c r="CK218" s="133">
        <f>BY218+CC218+CG218</f>
        <v>0</v>
      </c>
      <c r="CL218" s="134">
        <f>CK218-CI218</f>
        <v>-1723.2393162393162</v>
      </c>
      <c r="CM218" s="48">
        <f>CK218-CJ218</f>
        <v>0</v>
      </c>
      <c r="CN218" s="130">
        <f>SUM(BR218,CI218)</f>
        <v>4105.4769230769234</v>
      </c>
      <c r="CO218" s="512">
        <f>BS218+CJ218</f>
        <v>2421.3247863247866</v>
      </c>
      <c r="CP218" s="59">
        <f>SUM(BT218,CK218)</f>
        <v>0</v>
      </c>
      <c r="CQ218" s="169">
        <f>CP218-CN218</f>
        <v>-4105.4769230769234</v>
      </c>
      <c r="CR218" s="363">
        <f>CP218-CO218</f>
        <v>-2421.3247863247866</v>
      </c>
      <c r="CS218" s="137"/>
      <c r="CT218" s="138"/>
      <c r="CX218" s="264">
        <f>CX217*CX44</f>
        <v>1053.4769230769232</v>
      </c>
      <c r="CY218" s="415">
        <f>CY217*CY44</f>
        <v>1076.6666666666667</v>
      </c>
      <c r="CZ218" s="772">
        <f>CZ217*CZ44</f>
        <v>0</v>
      </c>
      <c r="DA218" s="167">
        <f>CZ218-CY218</f>
        <v>-1076.6666666666667</v>
      </c>
      <c r="DB218" s="264">
        <f>DB217*DB44</f>
        <v>582.37606837606836</v>
      </c>
      <c r="DC218" s="415">
        <f>DC217*DC44</f>
        <v>593.50427350427356</v>
      </c>
      <c r="DD218" s="418">
        <f>DD217*DD44</f>
        <v>0</v>
      </c>
      <c r="DE218" s="134">
        <f>DD218-DC218</f>
        <v>-593.50427350427356</v>
      </c>
      <c r="DF218" s="264">
        <f>DF217*DF44</f>
        <v>746.38461538461547</v>
      </c>
      <c r="DG218" s="415">
        <f>DG217*DG44</f>
        <v>751.15384615384619</v>
      </c>
      <c r="DH218" s="418">
        <f>DH217*DH44</f>
        <v>0</v>
      </c>
      <c r="DI218" s="417">
        <f>DH218-DG218</f>
        <v>-751.15384615384619</v>
      </c>
      <c r="DJ218" s="420">
        <f>CX218+DB218+DF218</f>
        <v>2382.237606837607</v>
      </c>
      <c r="DK218" s="129">
        <f>CY218+DC218+DG218</f>
        <v>2421.3247863247866</v>
      </c>
      <c r="DL218" s="133">
        <f>CZ218+DD218+DH218</f>
        <v>0</v>
      </c>
      <c r="DM218" s="129">
        <f>DL218-DJ218</f>
        <v>-2382.237606837607</v>
      </c>
      <c r="DN218" s="48">
        <f>DL218-DK218</f>
        <v>-2421.3247863247866</v>
      </c>
      <c r="DO218" s="264">
        <f>DO217*DO44</f>
        <v>636.08547008547009</v>
      </c>
      <c r="DP218" s="415">
        <f>DP217*DP44</f>
        <v>0</v>
      </c>
      <c r="DQ218" s="418">
        <f>DQ217*DQ44</f>
        <v>0</v>
      </c>
      <c r="DR218" s="419">
        <f>DQ218-DP218</f>
        <v>0</v>
      </c>
      <c r="DS218" s="264">
        <f>DS217*DS44</f>
        <v>526.07692307692309</v>
      </c>
      <c r="DT218" s="415">
        <f>DT217*DT44</f>
        <v>0</v>
      </c>
      <c r="DU218" s="418">
        <f>DU217*DU44</f>
        <v>0</v>
      </c>
      <c r="DV218" s="682">
        <f>DU218-DT218</f>
        <v>0</v>
      </c>
      <c r="DW218" s="264">
        <f>DW217*DW44</f>
        <v>561.07692307692309</v>
      </c>
      <c r="DX218" s="415">
        <f>DX217*DX44</f>
        <v>0</v>
      </c>
      <c r="DY218" s="418">
        <f>DY217*DY44</f>
        <v>0</v>
      </c>
      <c r="DZ218" s="419">
        <f>DY218-DX218</f>
        <v>0</v>
      </c>
      <c r="EA218" s="130">
        <f>DO218+DS218+DW218</f>
        <v>1723.2393162393162</v>
      </c>
      <c r="EB218" s="134">
        <f>DP218+DT218+DX218</f>
        <v>0</v>
      </c>
      <c r="EC218" s="133">
        <f>DQ218+DU218+DY218</f>
        <v>0</v>
      </c>
      <c r="ED218" s="134">
        <f>EC218-EA218</f>
        <v>-1723.2393162393162</v>
      </c>
      <c r="EE218" s="48">
        <f>EC218-EB218</f>
        <v>0</v>
      </c>
      <c r="EF218" s="130">
        <f>SUM(DJ218,EA218)</f>
        <v>4105.4769230769234</v>
      </c>
      <c r="EG218" s="512">
        <f>DK218+EB218</f>
        <v>2421.3247863247866</v>
      </c>
      <c r="EH218" s="59">
        <f>SUM(DL218,EC218)</f>
        <v>0</v>
      </c>
      <c r="EI218" s="169">
        <f>EH218-EF218</f>
        <v>-4105.4769230769234</v>
      </c>
      <c r="EJ218" s="363">
        <f>EH218-EG218</f>
        <v>-2421.3247863247866</v>
      </c>
      <c r="EK218" s="137"/>
      <c r="EL218" s="138"/>
    </row>
    <row r="219" spans="1:145" s="489" customFormat="1" ht="20.100000000000001" customHeight="1">
      <c r="A219" s="548"/>
      <c r="B219" s="548"/>
      <c r="C219" s="667" t="s">
        <v>27</v>
      </c>
      <c r="D219" s="799"/>
      <c r="E219" s="850"/>
      <c r="F219" s="550">
        <v>0.22839999999999999</v>
      </c>
      <c r="G219" s="551">
        <v>0.22556966504958467</v>
      </c>
      <c r="H219" s="784">
        <v>0.22556966504958467</v>
      </c>
      <c r="I219" s="566"/>
      <c r="J219" s="550">
        <f>F219</f>
        <v>0.22839999999999999</v>
      </c>
      <c r="K219" s="551">
        <v>0.24483461781291962</v>
      </c>
      <c r="L219" s="784">
        <v>0.24483461781291962</v>
      </c>
      <c r="M219" s="566"/>
      <c r="N219" s="550">
        <f>J219</f>
        <v>0.22839999999999999</v>
      </c>
      <c r="O219" s="551">
        <v>0.24640935028139013</v>
      </c>
      <c r="P219" s="784">
        <v>0.24640935028139013</v>
      </c>
      <c r="Q219" s="566"/>
      <c r="R219" s="638">
        <f>R220/R45</f>
        <v>0.22840000000000002</v>
      </c>
      <c r="S219" s="639">
        <v>0.227435</v>
      </c>
      <c r="T219" s="683">
        <f>T220/T45</f>
        <v>0.23851245323231787</v>
      </c>
      <c r="U219" s="684">
        <f>U220/U45</f>
        <v>0.23851245323231787</v>
      </c>
      <c r="V219" s="556"/>
      <c r="W219" s="557"/>
      <c r="X219" s="277"/>
      <c r="Y219" s="550">
        <v>0.24112705199858506</v>
      </c>
      <c r="Z219" s="784">
        <v>0.24063672147399487</v>
      </c>
      <c r="AA219" s="784">
        <v>0.24063672147399487</v>
      </c>
      <c r="AB219" s="566">
        <v>0.22</v>
      </c>
      <c r="AC219" s="550">
        <f>Y219</f>
        <v>0.24112705199858506</v>
      </c>
      <c r="AD219" s="551">
        <v>0.24499218860973168</v>
      </c>
      <c r="AE219" s="784">
        <v>0.24499218860973168</v>
      </c>
      <c r="AF219" s="675">
        <v>0.22</v>
      </c>
      <c r="AG219" s="550">
        <f>Y219</f>
        <v>0.24112705199858506</v>
      </c>
      <c r="AH219" s="551">
        <v>0.246</v>
      </c>
      <c r="AI219" s="864">
        <v>0.24988308003891371</v>
      </c>
      <c r="AJ219" s="552"/>
      <c r="AK219" s="642">
        <f>AK220/AK45</f>
        <v>0.24112705199858506</v>
      </c>
      <c r="AL219" s="639">
        <v>0.24122496829971182</v>
      </c>
      <c r="AM219" s="640">
        <f>AM220/AM45</f>
        <v>0.24401142981535259</v>
      </c>
      <c r="AN219" s="684">
        <f>AN220/AN45</f>
        <v>0.24537297438643052</v>
      </c>
      <c r="AO219" s="566"/>
      <c r="AP219" s="557"/>
      <c r="AQ219" s="277"/>
      <c r="AR219" s="642">
        <f>AR220/AR45</f>
        <v>0.23399990287937744</v>
      </c>
      <c r="AS219" s="643">
        <f>AS220/AS45</f>
        <v>0.23318772781918731</v>
      </c>
      <c r="AT219" s="685">
        <f>AT220/AT45</f>
        <v>0.24119221691296966</v>
      </c>
      <c r="AU219" s="680">
        <f>AU220/AU45</f>
        <v>0.24185670201346607</v>
      </c>
      <c r="AV219" s="664"/>
      <c r="AW219" s="557"/>
      <c r="AX219" s="610"/>
      <c r="AY219" s="681"/>
      <c r="AZ219" s="565"/>
      <c r="BA219" s="565"/>
      <c r="BF219" s="550">
        <v>0.24798999999999999</v>
      </c>
      <c r="BG219" s="551">
        <v>0.25</v>
      </c>
      <c r="BH219" s="553"/>
      <c r="BI219" s="894"/>
      <c r="BJ219" s="550">
        <v>0.24704999999999999</v>
      </c>
      <c r="BK219" s="551">
        <v>0.249</v>
      </c>
      <c r="BL219" s="553"/>
      <c r="BM219" s="894"/>
      <c r="BN219" s="550">
        <v>0.24660000000000001</v>
      </c>
      <c r="BO219" s="551">
        <v>0.248</v>
      </c>
      <c r="BP219" s="553"/>
      <c r="BQ219" s="552"/>
      <c r="BR219" s="638">
        <f>BR220/BR45</f>
        <v>0.24732016906926324</v>
      </c>
      <c r="BS219" s="643">
        <f>BS220/BS45</f>
        <v>0.24912279867635312</v>
      </c>
      <c r="BT219" s="684" t="e">
        <f>BT220/BT45</f>
        <v>#DIV/0!</v>
      </c>
      <c r="BU219" s="556"/>
      <c r="BV219" s="277"/>
      <c r="BW219" s="550">
        <v>0.24759999999999999</v>
      </c>
      <c r="BX219" s="551" t="e">
        <f>BX220/BX45</f>
        <v>#DIV/0!</v>
      </c>
      <c r="BY219" s="553" t="e">
        <f>BY220/BY45</f>
        <v>#DIV/0!</v>
      </c>
      <c r="BZ219" s="552"/>
      <c r="CA219" s="550">
        <v>0.24759999999999999</v>
      </c>
      <c r="CB219" s="551" t="e">
        <f>CB220/CB45</f>
        <v>#DIV/0!</v>
      </c>
      <c r="CC219" s="553" t="e">
        <f>CC220/CC45</f>
        <v>#DIV/0!</v>
      </c>
      <c r="CD219" s="675"/>
      <c r="CE219" s="550">
        <v>0.2475</v>
      </c>
      <c r="CF219" s="551" t="e">
        <f>CF220/CF45</f>
        <v>#DIV/0!</v>
      </c>
      <c r="CG219" s="553" t="e">
        <f>CG220/CG45</f>
        <v>#DIV/0!</v>
      </c>
      <c r="CH219" s="552"/>
      <c r="CI219" s="642">
        <f>CI220/CI45</f>
        <v>0.24756734702787661</v>
      </c>
      <c r="CJ219" s="640" t="e">
        <f>CJ220/CJ45</f>
        <v>#DIV/0!</v>
      </c>
      <c r="CK219" s="684" t="e">
        <f>CK220/CK45</f>
        <v>#DIV/0!</v>
      </c>
      <c r="CL219" s="566"/>
      <c r="CM219" s="277"/>
      <c r="CN219" s="642">
        <f>CN220/CN45</f>
        <v>0.24743525048022685</v>
      </c>
      <c r="CO219" s="685">
        <f>CO220/CO45</f>
        <v>0.24912279867635312</v>
      </c>
      <c r="CP219" s="680" t="e">
        <f>CP220/CP45</f>
        <v>#DIV/0!</v>
      </c>
      <c r="CQ219" s="664"/>
      <c r="CR219" s="610">
        <f>CP220/CO220</f>
        <v>0</v>
      </c>
      <c r="CS219" s="681"/>
      <c r="CT219" s="565"/>
      <c r="CX219" s="550">
        <v>0.24798999999999999</v>
      </c>
      <c r="CY219" s="551">
        <v>0.25</v>
      </c>
      <c r="CZ219" s="784"/>
      <c r="DA219" s="894"/>
      <c r="DB219" s="550">
        <v>0.24704999999999999</v>
      </c>
      <c r="DC219" s="551">
        <v>0.249</v>
      </c>
      <c r="DD219" s="553"/>
      <c r="DE219" s="894"/>
      <c r="DF219" s="550">
        <v>0.24660000000000001</v>
      </c>
      <c r="DG219" s="551">
        <v>0.248</v>
      </c>
      <c r="DH219" s="553"/>
      <c r="DI219" s="552"/>
      <c r="DJ219" s="638">
        <f>DJ220/DJ45</f>
        <v>0.24732016906926324</v>
      </c>
      <c r="DK219" s="643">
        <f>DK220/DK45</f>
        <v>0.24912279867635312</v>
      </c>
      <c r="DL219" s="684">
        <f>DL220/DL45</f>
        <v>0</v>
      </c>
      <c r="DM219" s="556"/>
      <c r="DN219" s="277"/>
      <c r="DO219" s="550">
        <v>0.24759999999999999</v>
      </c>
      <c r="DP219" s="551" t="e">
        <f>DP220/DP45</f>
        <v>#DIV/0!</v>
      </c>
      <c r="DQ219" s="553" t="e">
        <f>DQ220/DQ45</f>
        <v>#DIV/0!</v>
      </c>
      <c r="DR219" s="552"/>
      <c r="DS219" s="550">
        <v>0.24759999999999999</v>
      </c>
      <c r="DT219" s="551" t="e">
        <f>DT220/DT45</f>
        <v>#DIV/0!</v>
      </c>
      <c r="DU219" s="553" t="e">
        <f>DU220/DU45</f>
        <v>#DIV/0!</v>
      </c>
      <c r="DV219" s="675"/>
      <c r="DW219" s="550">
        <v>0.2475</v>
      </c>
      <c r="DX219" s="551" t="e">
        <f>DX220/DX45</f>
        <v>#DIV/0!</v>
      </c>
      <c r="DY219" s="553" t="e">
        <f>DY220/DY45</f>
        <v>#DIV/0!</v>
      </c>
      <c r="DZ219" s="552"/>
      <c r="EA219" s="642">
        <f>EA220/EA45</f>
        <v>0.24756734702787661</v>
      </c>
      <c r="EB219" s="640" t="e">
        <f>EB220/EB45</f>
        <v>#DIV/0!</v>
      </c>
      <c r="EC219" s="684" t="e">
        <f>EC220/EC45</f>
        <v>#DIV/0!</v>
      </c>
      <c r="ED219" s="566"/>
      <c r="EE219" s="277"/>
      <c r="EF219" s="642">
        <f>EF220/EF45</f>
        <v>0.24743525048022685</v>
      </c>
      <c r="EG219" s="685">
        <f>EG220/EG45</f>
        <v>0.24912279867635312</v>
      </c>
      <c r="EH219" s="680">
        <f>EH220/EH45</f>
        <v>0</v>
      </c>
      <c r="EI219" s="664"/>
      <c r="EJ219" s="610">
        <f>EH220/EG220</f>
        <v>0</v>
      </c>
      <c r="EK219" s="681"/>
      <c r="EL219" s="565"/>
    </row>
    <row r="220" spans="1:145" s="266" customFormat="1" ht="20.100000000000001" customHeight="1">
      <c r="A220" s="66"/>
      <c r="B220" s="66"/>
      <c r="C220" s="457" t="s">
        <v>25</v>
      </c>
      <c r="D220" s="844"/>
      <c r="E220" s="837"/>
      <c r="F220" s="264">
        <f>F219*F45</f>
        <v>32659.247863247863</v>
      </c>
      <c r="G220" s="415">
        <f>G219*G45</f>
        <v>46310.402229999847</v>
      </c>
      <c r="H220" s="772">
        <f>H219*H45</f>
        <v>46310.402229999847</v>
      </c>
      <c r="I220" s="419">
        <f>H220-G220</f>
        <v>0</v>
      </c>
      <c r="J220" s="264">
        <f>J219*J45</f>
        <v>36348.786324786328</v>
      </c>
      <c r="K220" s="415">
        <f>K219*K45</f>
        <v>54026.085660098688</v>
      </c>
      <c r="L220" s="772">
        <f>L219*L45</f>
        <v>54026.085660098688</v>
      </c>
      <c r="M220" s="419">
        <f>L220-K220</f>
        <v>0</v>
      </c>
      <c r="N220" s="264">
        <f>N219*N45</f>
        <v>36348.786324786328</v>
      </c>
      <c r="O220" s="415">
        <f>O219*O45</f>
        <v>39382.868069848875</v>
      </c>
      <c r="P220" s="772">
        <f>P219*P45</f>
        <v>39382.868069848875</v>
      </c>
      <c r="Q220" s="419">
        <f>P220-O220</f>
        <v>0</v>
      </c>
      <c r="R220" s="420">
        <f>F220+J220+N220</f>
        <v>105356.82051282052</v>
      </c>
      <c r="S220" s="421">
        <v>117799.66666666667</v>
      </c>
      <c r="T220" s="568">
        <f>H220+K220+O220</f>
        <v>139719.3559599474</v>
      </c>
      <c r="U220" s="133">
        <f>H220+L220+P220</f>
        <v>139719.3559599474</v>
      </c>
      <c r="V220" s="129">
        <f>U220-R220</f>
        <v>34362.53544712688</v>
      </c>
      <c r="W220" s="128">
        <f t="shared" si="995"/>
        <v>21919.689293280724</v>
      </c>
      <c r="X220" s="48">
        <f>U220-T220</f>
        <v>0</v>
      </c>
      <c r="Y220" s="264">
        <f>Y219*Y45</f>
        <v>32397.583396732971</v>
      </c>
      <c r="Z220" s="772">
        <f>Z219*Z45</f>
        <v>40922.026609926535</v>
      </c>
      <c r="AA220" s="772">
        <f>AA219*AA45</f>
        <v>40922.026609926535</v>
      </c>
      <c r="AB220" s="419">
        <f>AB219*AB45</f>
        <v>0</v>
      </c>
      <c r="AC220" s="264">
        <f>AC219*AC45</f>
        <v>30450.018745975169</v>
      </c>
      <c r="AD220" s="415">
        <v>47009.741000000002</v>
      </c>
      <c r="AE220" s="772">
        <v>47009.741000000002</v>
      </c>
      <c r="AF220" s="682">
        <f>AF219*AF45</f>
        <v>0</v>
      </c>
      <c r="AG220" s="264">
        <f>AG219*AG45</f>
        <v>24545.497344471351</v>
      </c>
      <c r="AH220" s="415">
        <f>AH219*AH45</f>
        <v>47938.461538461539</v>
      </c>
      <c r="AI220" s="416">
        <f>AI219*AI45</f>
        <v>48774.464070000002</v>
      </c>
      <c r="AJ220" s="419">
        <f>AI220-AH220</f>
        <v>836.00253153846279</v>
      </c>
      <c r="AK220" s="420">
        <f>Y220+AC220+AG220</f>
        <v>87393.099487179497</v>
      </c>
      <c r="AL220" s="421">
        <v>89428.487179487187</v>
      </c>
      <c r="AM220" s="128">
        <f>Z220+AD220+AH220</f>
        <v>135870.22914838808</v>
      </c>
      <c r="AN220" s="133">
        <f>AA220+AE220+AI220</f>
        <v>136706.23167992654</v>
      </c>
      <c r="AO220" s="134">
        <f>AN220-AK220</f>
        <v>49313.132192747042</v>
      </c>
      <c r="AP220" s="128">
        <f t="shared" si="996"/>
        <v>47277.744500439352</v>
      </c>
      <c r="AQ220" s="48">
        <f>AN220-AM220</f>
        <v>836.00253153845551</v>
      </c>
      <c r="AR220" s="130">
        <f>SUM(R220,AK220)</f>
        <v>192749.92</v>
      </c>
      <c r="AS220" s="132">
        <f>SUM(S220,AL220)</f>
        <v>207228.15384615387</v>
      </c>
      <c r="AT220" s="512">
        <f>T220+AM220</f>
        <v>275589.58510833548</v>
      </c>
      <c r="AU220" s="59">
        <f>SUM(U220,AN220)</f>
        <v>276425.58763987396</v>
      </c>
      <c r="AV220" s="60">
        <f>AU220-AR220</f>
        <v>83675.667639873951</v>
      </c>
      <c r="AW220" s="128">
        <f t="shared" si="997"/>
        <v>69197.433793720091</v>
      </c>
      <c r="AX220" s="136">
        <f>AU220-AT220</f>
        <v>836.00253153848462</v>
      </c>
      <c r="AY220" s="137"/>
      <c r="AZ220" s="138"/>
      <c r="BA220" s="75"/>
      <c r="BF220" s="264">
        <f>BF219*BF45</f>
        <v>48881.584444444445</v>
      </c>
      <c r="BG220" s="415">
        <f>BG219*BG45</f>
        <v>49277.777777777781</v>
      </c>
      <c r="BH220" s="418">
        <f>BH219*BH45</f>
        <v>0</v>
      </c>
      <c r="BI220" s="167">
        <f>BH220-BG220</f>
        <v>-49277.777777777781</v>
      </c>
      <c r="BJ220" s="264">
        <f>BJ219*BJ45</f>
        <v>27270.51923076923</v>
      </c>
      <c r="BK220" s="415">
        <f>BK219*BK45</f>
        <v>27485.76923076923</v>
      </c>
      <c r="BL220" s="418">
        <f>BL219*BL45</f>
        <v>0</v>
      </c>
      <c r="BM220" s="134">
        <f>BL220-BK220</f>
        <v>-27485.76923076923</v>
      </c>
      <c r="BN220" s="264">
        <f>BN219*BN45</f>
        <v>34998.230769230773</v>
      </c>
      <c r="BO220" s="415">
        <f>BO219*BO45</f>
        <v>35196.923076923078</v>
      </c>
      <c r="BP220" s="418">
        <f>BP219*BP45</f>
        <v>0</v>
      </c>
      <c r="BQ220" s="417">
        <f>BP220-BO220</f>
        <v>-35196.923076923078</v>
      </c>
      <c r="BR220" s="420">
        <f>BF220+BJ220+BN220</f>
        <v>111150.33444444445</v>
      </c>
      <c r="BS220" s="129">
        <f>BG220+BK220+BO220</f>
        <v>111960.47008547009</v>
      </c>
      <c r="BT220" s="133">
        <f>BH220+BL220+BP220</f>
        <v>0</v>
      </c>
      <c r="BU220" s="129">
        <f>BT220-BR220</f>
        <v>-111150.33444444445</v>
      </c>
      <c r="BV220" s="48">
        <f>BT220-BS220</f>
        <v>-111960.47008547009</v>
      </c>
      <c r="BW220" s="264">
        <f>BW219*BW45</f>
        <v>35612.075213675213</v>
      </c>
      <c r="BX220" s="415"/>
      <c r="BY220" s="418"/>
      <c r="BZ220" s="419">
        <f>BY220-BX220</f>
        <v>0</v>
      </c>
      <c r="CA220" s="264">
        <f>CA219*CA45</f>
        <v>29676.023931623931</v>
      </c>
      <c r="CB220" s="415"/>
      <c r="CC220" s="418"/>
      <c r="CD220" s="682">
        <f>CC220-CB220</f>
        <v>0</v>
      </c>
      <c r="CE220" s="264">
        <f>CE219*CE45</f>
        <v>31641.923076923078</v>
      </c>
      <c r="CF220" s="415"/>
      <c r="CG220" s="418"/>
      <c r="CH220" s="419">
        <f>CG220-CF220</f>
        <v>0</v>
      </c>
      <c r="CI220" s="420">
        <f>BW220+CA220+CE220</f>
        <v>96930.022222222222</v>
      </c>
      <c r="CJ220" s="128">
        <f>BX220+CB220+CF220</f>
        <v>0</v>
      </c>
      <c r="CK220" s="133">
        <f>BY220+CC220+CG220</f>
        <v>0</v>
      </c>
      <c r="CL220" s="134">
        <f>CK220-CI220</f>
        <v>-96930.022222222222</v>
      </c>
      <c r="CM220" s="48">
        <f>CK220-CJ220</f>
        <v>0</v>
      </c>
      <c r="CN220" s="130">
        <f>SUM(BR220,CI220)</f>
        <v>208080.35666666669</v>
      </c>
      <c r="CO220" s="512">
        <f>BS220+CJ220</f>
        <v>111960.47008547009</v>
      </c>
      <c r="CP220" s="59">
        <f>SUM(BT220,CK220)</f>
        <v>0</v>
      </c>
      <c r="CQ220" s="60">
        <f>CP220-CN220</f>
        <v>-208080.35666666669</v>
      </c>
      <c r="CR220" s="136">
        <f>CP220-CO220</f>
        <v>-111960.47008547009</v>
      </c>
      <c r="CS220" s="137"/>
      <c r="CT220" s="75"/>
      <c r="CX220" s="264">
        <f>CX219*CX45</f>
        <v>48881.584444444445</v>
      </c>
      <c r="CY220" s="415">
        <f>CY219*CY45</f>
        <v>49277.777777777781</v>
      </c>
      <c r="CZ220" s="772">
        <f>CZ219*CZ45</f>
        <v>0</v>
      </c>
      <c r="DA220" s="167">
        <f>CZ220-CY220</f>
        <v>-49277.777777777781</v>
      </c>
      <c r="DB220" s="264">
        <f>DB219*DB45</f>
        <v>27270.51923076923</v>
      </c>
      <c r="DC220" s="415">
        <f>DC219*DC45</f>
        <v>27485.76923076923</v>
      </c>
      <c r="DD220" s="418">
        <f>DD219*DD45</f>
        <v>0</v>
      </c>
      <c r="DE220" s="134">
        <f>DD220-DC220</f>
        <v>-27485.76923076923</v>
      </c>
      <c r="DF220" s="264">
        <f>DF219*DF45</f>
        <v>34998.230769230773</v>
      </c>
      <c r="DG220" s="415">
        <f>DG219*DG45</f>
        <v>35196.923076923078</v>
      </c>
      <c r="DH220" s="418">
        <f>DH219*DH45</f>
        <v>0</v>
      </c>
      <c r="DI220" s="417">
        <f>DH220-DG220</f>
        <v>-35196.923076923078</v>
      </c>
      <c r="DJ220" s="420">
        <f>CX220+DB220+DF220</f>
        <v>111150.33444444445</v>
      </c>
      <c r="DK220" s="129">
        <f>CY220+DC220+DG220</f>
        <v>111960.47008547009</v>
      </c>
      <c r="DL220" s="133">
        <f>CZ220+DD220+DH220</f>
        <v>0</v>
      </c>
      <c r="DM220" s="129">
        <f>DL220-DJ220</f>
        <v>-111150.33444444445</v>
      </c>
      <c r="DN220" s="48">
        <f>DL220-DK220</f>
        <v>-111960.47008547009</v>
      </c>
      <c r="DO220" s="264">
        <f>DO219*DO45</f>
        <v>35612.075213675213</v>
      </c>
      <c r="DP220" s="415"/>
      <c r="DQ220" s="418"/>
      <c r="DR220" s="419">
        <f>DQ220-DP220</f>
        <v>0</v>
      </c>
      <c r="DS220" s="264">
        <f>DS219*DS45</f>
        <v>29676.023931623931</v>
      </c>
      <c r="DT220" s="415"/>
      <c r="DU220" s="418"/>
      <c r="DV220" s="682">
        <f>DU220-DT220</f>
        <v>0</v>
      </c>
      <c r="DW220" s="264">
        <f>DW219*DW45</f>
        <v>31641.923076923078</v>
      </c>
      <c r="DX220" s="415"/>
      <c r="DY220" s="418"/>
      <c r="DZ220" s="419">
        <f>DY220-DX220</f>
        <v>0</v>
      </c>
      <c r="EA220" s="420">
        <f>DO220+DS220+DW220</f>
        <v>96930.022222222222</v>
      </c>
      <c r="EB220" s="128">
        <f>DP220+DT220+DX220</f>
        <v>0</v>
      </c>
      <c r="EC220" s="133">
        <f>DQ220+DU220+DY220</f>
        <v>0</v>
      </c>
      <c r="ED220" s="134">
        <f>EC220-EA220</f>
        <v>-96930.022222222222</v>
      </c>
      <c r="EE220" s="48">
        <f>EC220-EB220</f>
        <v>0</v>
      </c>
      <c r="EF220" s="130">
        <f>SUM(DJ220,EA220)</f>
        <v>208080.35666666669</v>
      </c>
      <c r="EG220" s="512">
        <f>DK220+EB220</f>
        <v>111960.47008547009</v>
      </c>
      <c r="EH220" s="59">
        <f>SUM(DL220,EC220)</f>
        <v>0</v>
      </c>
      <c r="EI220" s="60">
        <f>EH220-EF220</f>
        <v>-208080.35666666669</v>
      </c>
      <c r="EJ220" s="136">
        <f>EH220-EG220</f>
        <v>-111960.47008547009</v>
      </c>
      <c r="EK220" s="137"/>
      <c r="EL220" s="75"/>
    </row>
    <row r="221" spans="1:145" s="489" customFormat="1" ht="20.100000000000001" hidden="1" customHeight="1">
      <c r="A221" s="548"/>
      <c r="B221" s="548"/>
      <c r="C221" s="666" t="s">
        <v>27</v>
      </c>
      <c r="D221" s="801"/>
      <c r="E221" s="800"/>
      <c r="F221" s="550"/>
      <c r="G221" s="551"/>
      <c r="H221" s="784"/>
      <c r="I221" s="552"/>
      <c r="J221" s="550"/>
      <c r="K221" s="551"/>
      <c r="L221" s="784"/>
      <c r="M221" s="552"/>
      <c r="N221" s="550"/>
      <c r="O221" s="551"/>
      <c r="P221" s="784"/>
      <c r="Q221" s="552"/>
      <c r="R221" s="638" t="e">
        <f>R222/R46</f>
        <v>#DIV/0!</v>
      </c>
      <c r="S221" s="639"/>
      <c r="T221" s="683" t="e">
        <f>T222/T46</f>
        <v>#DIV/0!</v>
      </c>
      <c r="U221" s="684" t="e">
        <f>U222/U46</f>
        <v>#DIV/0!</v>
      </c>
      <c r="V221" s="556"/>
      <c r="W221" s="557" t="e">
        <f t="shared" si="995"/>
        <v>#DIV/0!</v>
      </c>
      <c r="X221" s="277"/>
      <c r="Y221" s="550"/>
      <c r="Z221" s="784"/>
      <c r="AA221" s="784"/>
      <c r="AB221" s="552"/>
      <c r="AC221" s="550"/>
      <c r="AD221" s="551"/>
      <c r="AE221" s="784"/>
      <c r="AF221" s="552"/>
      <c r="AG221" s="550"/>
      <c r="AH221" s="551"/>
      <c r="AI221" s="864"/>
      <c r="AJ221" s="552"/>
      <c r="AK221" s="638" t="e">
        <f>AK222/AK46</f>
        <v>#DIV/0!</v>
      </c>
      <c r="AL221" s="639"/>
      <c r="AM221" s="686" t="e">
        <f>AM222/AM46</f>
        <v>#DIV/0!</v>
      </c>
      <c r="AN221" s="684" t="e">
        <f>AN222/AN46</f>
        <v>#DIV/0!</v>
      </c>
      <c r="AO221" s="566"/>
      <c r="AP221" s="557" t="e">
        <f t="shared" si="996"/>
        <v>#DIV/0!</v>
      </c>
      <c r="AQ221" s="277"/>
      <c r="AR221" s="642"/>
      <c r="AS221" s="643"/>
      <c r="AT221" s="685" t="e">
        <f>AT222/AT46</f>
        <v>#DIV/0!</v>
      </c>
      <c r="AU221" s="680" t="e">
        <f>AU222/AU46</f>
        <v>#DIV/0!</v>
      </c>
      <c r="AV221" s="664" t="e">
        <f>AU222/AR222</f>
        <v>#DIV/0!</v>
      </c>
      <c r="AW221" s="557" t="e">
        <f t="shared" si="997"/>
        <v>#DIV/0!</v>
      </c>
      <c r="AX221" s="206" t="e">
        <f>AU222/AT222</f>
        <v>#DIV/0!</v>
      </c>
      <c r="AY221" s="681"/>
      <c r="AZ221" s="565"/>
      <c r="BA221" s="565"/>
      <c r="BF221" s="550"/>
      <c r="BG221" s="551">
        <v>-0.09</v>
      </c>
      <c r="BH221" s="553">
        <v>-0.09</v>
      </c>
      <c r="BI221" s="552"/>
      <c r="BJ221" s="550"/>
      <c r="BK221" s="551">
        <v>-0.09</v>
      </c>
      <c r="BL221" s="553">
        <v>-0.09</v>
      </c>
      <c r="BM221" s="552"/>
      <c r="BN221" s="550"/>
      <c r="BO221" s="551">
        <v>-0.09</v>
      </c>
      <c r="BP221" s="553">
        <v>-0.09</v>
      </c>
      <c r="BQ221" s="552"/>
      <c r="BR221" s="638" t="e">
        <f>BR222/BR46</f>
        <v>#DIV/0!</v>
      </c>
      <c r="BS221" s="643" t="e">
        <f>BS222/BS46</f>
        <v>#DIV/0!</v>
      </c>
      <c r="BT221" s="684" t="e">
        <f>BT222/BT46</f>
        <v>#DIV/0!</v>
      </c>
      <c r="BU221" s="556"/>
      <c r="BV221" s="277"/>
      <c r="BW221" s="550"/>
      <c r="BX221" s="551">
        <v>-0.09</v>
      </c>
      <c r="BY221" s="553">
        <v>-0.09</v>
      </c>
      <c r="BZ221" s="552"/>
      <c r="CA221" s="550"/>
      <c r="CB221" s="551">
        <v>-0.09</v>
      </c>
      <c r="CC221" s="553">
        <v>-0.09</v>
      </c>
      <c r="CD221" s="552"/>
      <c r="CE221" s="550"/>
      <c r="CF221" s="551">
        <v>-0.09</v>
      </c>
      <c r="CG221" s="553">
        <v>-0.09</v>
      </c>
      <c r="CH221" s="552"/>
      <c r="CI221" s="638" t="e">
        <f>CI222/CI46</f>
        <v>#DIV/0!</v>
      </c>
      <c r="CJ221" s="686" t="e">
        <f>CJ222/CJ46</f>
        <v>#DIV/0!</v>
      </c>
      <c r="CK221" s="684" t="e">
        <f>CK222/CK46</f>
        <v>#DIV/0!</v>
      </c>
      <c r="CL221" s="566"/>
      <c r="CM221" s="277"/>
      <c r="CN221" s="642"/>
      <c r="CO221" s="685" t="e">
        <f>CO222/CO46</f>
        <v>#DIV/0!</v>
      </c>
      <c r="CP221" s="680" t="e">
        <f>CP222/CP46</f>
        <v>#DIV/0!</v>
      </c>
      <c r="CQ221" s="664" t="e">
        <f>CP222/CN222</f>
        <v>#DIV/0!</v>
      </c>
      <c r="CR221" s="206" t="e">
        <f>CP222/CO222</f>
        <v>#DIV/0!</v>
      </c>
      <c r="CS221" s="681"/>
      <c r="CT221" s="565"/>
      <c r="CX221" s="550"/>
      <c r="CY221" s="551">
        <v>-0.09</v>
      </c>
      <c r="CZ221" s="784">
        <v>-0.09</v>
      </c>
      <c r="DA221" s="552"/>
      <c r="DB221" s="550"/>
      <c r="DC221" s="551">
        <v>-0.09</v>
      </c>
      <c r="DD221" s="553">
        <v>-0.09</v>
      </c>
      <c r="DE221" s="552"/>
      <c r="DF221" s="550"/>
      <c r="DG221" s="551">
        <v>-0.09</v>
      </c>
      <c r="DH221" s="553">
        <v>-0.09</v>
      </c>
      <c r="DI221" s="552"/>
      <c r="DJ221" s="638" t="e">
        <f>DJ222/DJ46</f>
        <v>#DIV/0!</v>
      </c>
      <c r="DK221" s="643" t="e">
        <f>DK222/DK46</f>
        <v>#DIV/0!</v>
      </c>
      <c r="DL221" s="684" t="e">
        <f>DL222/DL46</f>
        <v>#DIV/0!</v>
      </c>
      <c r="DM221" s="556"/>
      <c r="DN221" s="277"/>
      <c r="DO221" s="550"/>
      <c r="DP221" s="551">
        <v>-0.09</v>
      </c>
      <c r="DQ221" s="553">
        <v>-0.09</v>
      </c>
      <c r="DR221" s="552"/>
      <c r="DS221" s="550"/>
      <c r="DT221" s="551">
        <v>-0.09</v>
      </c>
      <c r="DU221" s="553">
        <v>-0.09</v>
      </c>
      <c r="DV221" s="552"/>
      <c r="DW221" s="550"/>
      <c r="DX221" s="551">
        <v>-0.09</v>
      </c>
      <c r="DY221" s="553">
        <v>-0.09</v>
      </c>
      <c r="DZ221" s="552"/>
      <c r="EA221" s="638" t="e">
        <f>EA222/EA46</f>
        <v>#DIV/0!</v>
      </c>
      <c r="EB221" s="686" t="e">
        <f>EB222/EB46</f>
        <v>#DIV/0!</v>
      </c>
      <c r="EC221" s="684" t="e">
        <f>EC222/EC46</f>
        <v>#DIV/0!</v>
      </c>
      <c r="ED221" s="566"/>
      <c r="EE221" s="277"/>
      <c r="EF221" s="642"/>
      <c r="EG221" s="685" t="e">
        <f>EG222/EG46</f>
        <v>#DIV/0!</v>
      </c>
      <c r="EH221" s="680" t="e">
        <f>EH222/EH46</f>
        <v>#DIV/0!</v>
      </c>
      <c r="EI221" s="664" t="e">
        <f>EH222/EF222</f>
        <v>#DIV/0!</v>
      </c>
      <c r="EJ221" s="206" t="e">
        <f>EH222/EG222</f>
        <v>#DIV/0!</v>
      </c>
      <c r="EK221" s="681"/>
      <c r="EL221" s="565"/>
    </row>
    <row r="222" spans="1:145" s="266" customFormat="1" ht="20.100000000000001" hidden="1" customHeight="1">
      <c r="A222" s="66"/>
      <c r="B222" s="66"/>
      <c r="C222" s="457" t="s">
        <v>26</v>
      </c>
      <c r="D222" s="844"/>
      <c r="E222" s="837"/>
      <c r="F222" s="264"/>
      <c r="G222" s="415"/>
      <c r="H222" s="772"/>
      <c r="I222" s="419"/>
      <c r="J222" s="264"/>
      <c r="K222" s="415"/>
      <c r="L222" s="772"/>
      <c r="M222" s="417"/>
      <c r="N222" s="264"/>
      <c r="O222" s="415"/>
      <c r="P222" s="772"/>
      <c r="Q222" s="417"/>
      <c r="R222" s="420">
        <f>F222+J222+N222</f>
        <v>0</v>
      </c>
      <c r="S222" s="421"/>
      <c r="T222" s="568">
        <f>H222+K222+O222</f>
        <v>0</v>
      </c>
      <c r="U222" s="133">
        <f>H222+L222+P222</f>
        <v>0</v>
      </c>
      <c r="V222" s="129">
        <f>U222-R222</f>
        <v>0</v>
      </c>
      <c r="W222" s="128">
        <f t="shared" si="995"/>
        <v>0</v>
      </c>
      <c r="X222" s="48">
        <f>U222-T222</f>
        <v>0</v>
      </c>
      <c r="Y222" s="264"/>
      <c r="Z222" s="772"/>
      <c r="AA222" s="772"/>
      <c r="AB222" s="419"/>
      <c r="AC222" s="264"/>
      <c r="AD222" s="415"/>
      <c r="AE222" s="772"/>
      <c r="AF222" s="419"/>
      <c r="AG222" s="264"/>
      <c r="AH222" s="415"/>
      <c r="AI222" s="416"/>
      <c r="AJ222" s="419"/>
      <c r="AK222" s="420">
        <f>Y222+AC222+AG222</f>
        <v>0</v>
      </c>
      <c r="AL222" s="421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996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7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997"/>
        <v>0</v>
      </c>
      <c r="AX222" s="363">
        <f>AU222-AT222</f>
        <v>0</v>
      </c>
      <c r="AY222" s="137"/>
      <c r="AZ222" s="138"/>
      <c r="BA222" s="138"/>
      <c r="BF222" s="264"/>
      <c r="BG222" s="415">
        <f>BG221*BG46</f>
        <v>0</v>
      </c>
      <c r="BH222" s="418">
        <f>BH221*BH46</f>
        <v>0</v>
      </c>
      <c r="BI222" s="417"/>
      <c r="BJ222" s="264"/>
      <c r="BK222" s="415">
        <f>BK221*BK46</f>
        <v>0</v>
      </c>
      <c r="BL222" s="418">
        <f>BL221*BL46</f>
        <v>0</v>
      </c>
      <c r="BM222" s="419"/>
      <c r="BN222" s="264"/>
      <c r="BO222" s="415">
        <f>BO221*BO46</f>
        <v>0</v>
      </c>
      <c r="BP222" s="418">
        <f>BP221*BP46</f>
        <v>0</v>
      </c>
      <c r="BQ222" s="417"/>
      <c r="BR222" s="420">
        <f>BF222+BJ222+BN222</f>
        <v>0</v>
      </c>
      <c r="BS222" s="129">
        <f>BG222+BK222+BO222</f>
        <v>0</v>
      </c>
      <c r="BT222" s="133">
        <f>BH222+BL222+BP222</f>
        <v>0</v>
      </c>
      <c r="BU222" s="129">
        <f>BT222-BR222</f>
        <v>0</v>
      </c>
      <c r="BV222" s="48">
        <f>BT222-BS222</f>
        <v>0</v>
      </c>
      <c r="BW222" s="264"/>
      <c r="BX222" s="415">
        <f>BX221*BX46</f>
        <v>0</v>
      </c>
      <c r="BY222" s="418">
        <f>BY221*BY46</f>
        <v>0</v>
      </c>
      <c r="BZ222" s="419"/>
      <c r="CA222" s="264"/>
      <c r="CB222" s="415">
        <f>CB221*CB46</f>
        <v>0</v>
      </c>
      <c r="CC222" s="418">
        <f>CC221*CC46</f>
        <v>0</v>
      </c>
      <c r="CD222" s="419"/>
      <c r="CE222" s="264"/>
      <c r="CF222" s="415">
        <f>CF221*CF46</f>
        <v>0</v>
      </c>
      <c r="CG222" s="418">
        <f>CG221*CG46</f>
        <v>0</v>
      </c>
      <c r="CH222" s="419"/>
      <c r="CI222" s="420">
        <f>BW222+CA222+CE222</f>
        <v>0</v>
      </c>
      <c r="CJ222" s="128">
        <f>BX222+CB222+CF222</f>
        <v>0</v>
      </c>
      <c r="CK222" s="133">
        <f>BY222+CC222+CG222</f>
        <v>0</v>
      </c>
      <c r="CL222" s="134">
        <f>CK222-CI222</f>
        <v>0</v>
      </c>
      <c r="CM222" s="48">
        <f>CK222-CJ222</f>
        <v>0</v>
      </c>
      <c r="CN222" s="130">
        <f>SUM(BR222,CI222)</f>
        <v>0</v>
      </c>
      <c r="CO222" s="687">
        <f>BS222+CJ222</f>
        <v>0</v>
      </c>
      <c r="CP222" s="59">
        <f>SUM(BT222,CK222)</f>
        <v>0</v>
      </c>
      <c r="CQ222" s="169">
        <f>CP222-CN222</f>
        <v>0</v>
      </c>
      <c r="CR222" s="363">
        <f>CP222-CO222</f>
        <v>0</v>
      </c>
      <c r="CS222" s="137"/>
      <c r="CT222" s="138"/>
      <c r="CX222" s="264"/>
      <c r="CY222" s="415">
        <f>CY221*CY46</f>
        <v>0</v>
      </c>
      <c r="CZ222" s="772">
        <f>CZ221*CZ46</f>
        <v>0</v>
      </c>
      <c r="DA222" s="417"/>
      <c r="DB222" s="264"/>
      <c r="DC222" s="415">
        <f>DC221*DC46</f>
        <v>0</v>
      </c>
      <c r="DD222" s="418">
        <f>DD221*DD46</f>
        <v>0</v>
      </c>
      <c r="DE222" s="419"/>
      <c r="DF222" s="264"/>
      <c r="DG222" s="415">
        <f>DG221*DG46</f>
        <v>0</v>
      </c>
      <c r="DH222" s="418">
        <f>DH221*DH46</f>
        <v>0</v>
      </c>
      <c r="DI222" s="417"/>
      <c r="DJ222" s="420">
        <f>CX222+DB222+DF222</f>
        <v>0</v>
      </c>
      <c r="DK222" s="129">
        <f>CY222+DC222+DG222</f>
        <v>0</v>
      </c>
      <c r="DL222" s="133">
        <f>CZ222+DD222+DH222</f>
        <v>0</v>
      </c>
      <c r="DM222" s="129">
        <f>DL222-DJ222</f>
        <v>0</v>
      </c>
      <c r="DN222" s="48">
        <f>DL222-DK222</f>
        <v>0</v>
      </c>
      <c r="DO222" s="264"/>
      <c r="DP222" s="415">
        <f>DP221*DP46</f>
        <v>0</v>
      </c>
      <c r="DQ222" s="418">
        <f>DQ221*DQ46</f>
        <v>0</v>
      </c>
      <c r="DR222" s="419"/>
      <c r="DS222" s="264"/>
      <c r="DT222" s="415">
        <f>DT221*DT46</f>
        <v>0</v>
      </c>
      <c r="DU222" s="418">
        <f>DU221*DU46</f>
        <v>0</v>
      </c>
      <c r="DV222" s="419"/>
      <c r="DW222" s="264"/>
      <c r="DX222" s="415">
        <f>DX221*DX46</f>
        <v>0</v>
      </c>
      <c r="DY222" s="418">
        <f>DY221*DY46</f>
        <v>0</v>
      </c>
      <c r="DZ222" s="419"/>
      <c r="EA222" s="420">
        <f>DO222+DS222+DW222</f>
        <v>0</v>
      </c>
      <c r="EB222" s="128">
        <f>DP222+DT222+DX222</f>
        <v>0</v>
      </c>
      <c r="EC222" s="133">
        <f>DQ222+DU222+DY222</f>
        <v>0</v>
      </c>
      <c r="ED222" s="134">
        <f>EC222-EA222</f>
        <v>0</v>
      </c>
      <c r="EE222" s="48">
        <f>EC222-EB222</f>
        <v>0</v>
      </c>
      <c r="EF222" s="130">
        <f>SUM(DJ222,EA222)</f>
        <v>0</v>
      </c>
      <c r="EG222" s="687">
        <f>DK222+EB222</f>
        <v>0</v>
      </c>
      <c r="EH222" s="59">
        <f>SUM(DL222,EC222)</f>
        <v>0</v>
      </c>
      <c r="EI222" s="169">
        <f>EH222-EF222</f>
        <v>0</v>
      </c>
      <c r="EJ222" s="363">
        <f>EH222-EG222</f>
        <v>0</v>
      </c>
      <c r="EK222" s="137"/>
      <c r="EL222" s="138"/>
    </row>
    <row r="223" spans="1:145" s="266" customFormat="1" ht="20.100000000000001" customHeight="1">
      <c r="A223" s="66"/>
      <c r="B223" s="66"/>
      <c r="C223" s="537"/>
      <c r="D223" s="843" t="s">
        <v>35</v>
      </c>
      <c r="E223" s="848"/>
      <c r="F223" s="550">
        <v>0.191</v>
      </c>
      <c r="G223" s="596">
        <v>0.20911341740014899</v>
      </c>
      <c r="H223" s="786">
        <v>0.20911341740014899</v>
      </c>
      <c r="I223" s="753"/>
      <c r="J223" s="550">
        <f>F223</f>
        <v>0.191</v>
      </c>
      <c r="K223" s="596">
        <v>0.19059999999999999</v>
      </c>
      <c r="L223" s="786">
        <v>0.19059999999999999</v>
      </c>
      <c r="M223" s="753"/>
      <c r="N223" s="550">
        <f>J223</f>
        <v>0.191</v>
      </c>
      <c r="O223" s="596">
        <v>0.19940902046002301</v>
      </c>
      <c r="P223" s="786">
        <v>0.19940902046002301</v>
      </c>
      <c r="Q223" s="753"/>
      <c r="R223" s="638">
        <f>R224/R47</f>
        <v>0.191</v>
      </c>
      <c r="S223" s="639">
        <v>0.17887401315789475</v>
      </c>
      <c r="T223" s="688">
        <f>T224/T47</f>
        <v>0.19943974083384108</v>
      </c>
      <c r="U223" s="684">
        <f>U224/U47</f>
        <v>0.19943974083384108</v>
      </c>
      <c r="V223" s="239"/>
      <c r="W223" s="240">
        <f t="shared" si="995"/>
        <v>2.0565727675946333E-2</v>
      </c>
      <c r="X223" s="241"/>
      <c r="Y223" s="550">
        <v>0.191</v>
      </c>
      <c r="Z223" s="786">
        <v>0.18760722562509646</v>
      </c>
      <c r="AA223" s="786">
        <v>0.18760722562509646</v>
      </c>
      <c r="AB223" s="753">
        <v>0.20799999999999999</v>
      </c>
      <c r="AC223" s="550">
        <f>Y223</f>
        <v>0.191</v>
      </c>
      <c r="AD223" s="596">
        <v>0.18519708738174309</v>
      </c>
      <c r="AE223" s="786">
        <v>0.18519708738174309</v>
      </c>
      <c r="AF223" s="668">
        <v>0.20799999999999999</v>
      </c>
      <c r="AG223" s="550">
        <f>Y223</f>
        <v>0.191</v>
      </c>
      <c r="AH223" s="596">
        <v>0.18</v>
      </c>
      <c r="AI223" s="866">
        <v>0.17148098684875654</v>
      </c>
      <c r="AJ223" s="668"/>
      <c r="AK223" s="642">
        <f>AK224/AK47</f>
        <v>0.19100000000000003</v>
      </c>
      <c r="AL223" s="639">
        <v>0.20902591687041566</v>
      </c>
      <c r="AM223" s="606">
        <f>AM224/AM47</f>
        <v>0.18470940779565895</v>
      </c>
      <c r="AN223" s="684">
        <f>AN224/AN47</f>
        <v>0.18226051378549982</v>
      </c>
      <c r="AO223" s="70"/>
      <c r="AP223" s="240">
        <f t="shared" si="996"/>
        <v>-2.6765403084915845E-2</v>
      </c>
      <c r="AQ223" s="241"/>
      <c r="AR223" s="642">
        <f>AR224/AR47</f>
        <v>0.191</v>
      </c>
      <c r="AS223" s="643">
        <f>AS224/AS47</f>
        <v>0.19100000000000003</v>
      </c>
      <c r="AT223" s="685">
        <f>AT224/AT47</f>
        <v>0.19223739701980944</v>
      </c>
      <c r="AU223" s="689">
        <f>AU224/AU47</f>
        <v>0.190980267316116</v>
      </c>
      <c r="AV223" s="664"/>
      <c r="AW223" s="240"/>
      <c r="AX223" s="206"/>
      <c r="AY223" s="137"/>
      <c r="AZ223" s="138"/>
      <c r="BA223" s="138"/>
      <c r="BF223" s="550">
        <f>BF224/BF47</f>
        <v>0.19595570216776625</v>
      </c>
      <c r="BG223" s="596">
        <f>BG173</f>
        <v>0.19600000000000001</v>
      </c>
      <c r="BH223" s="598"/>
      <c r="BI223" s="668"/>
      <c r="BJ223" s="550">
        <f>BJ224/BJ47</f>
        <v>0.19600000000000001</v>
      </c>
      <c r="BK223" s="596">
        <f>BK173</f>
        <v>0.19600000000000001</v>
      </c>
      <c r="BL223" s="598"/>
      <c r="BM223" s="668"/>
      <c r="BN223" s="550">
        <f>BN224/BN47</f>
        <v>0.19525557011795547</v>
      </c>
      <c r="BO223" s="596">
        <v>0.19500000000000001</v>
      </c>
      <c r="BP223" s="598"/>
      <c r="BQ223" s="668"/>
      <c r="BR223" s="638">
        <f>BR224/BR47</f>
        <v>0.19574565756823825</v>
      </c>
      <c r="BS223" s="684">
        <f>BS224/BS47</f>
        <v>0.19568444995864356</v>
      </c>
      <c r="BT223" s="684" t="e">
        <f>BT224/BT47</f>
        <v>#DIV/0!</v>
      </c>
      <c r="BU223" s="239"/>
      <c r="BV223" s="241"/>
      <c r="BW223" s="550">
        <f>BW224/BW47</f>
        <v>0.1984308131241084</v>
      </c>
      <c r="BX223" s="596"/>
      <c r="BY223" s="598"/>
      <c r="BZ223" s="668"/>
      <c r="CA223" s="550">
        <f>CA224/CA47</f>
        <v>0.18544935805991442</v>
      </c>
      <c r="CB223" s="596"/>
      <c r="CC223" s="598"/>
      <c r="CD223" s="668"/>
      <c r="CE223" s="550">
        <f>CE224/CE47</f>
        <v>0.20399429386590584</v>
      </c>
      <c r="CF223" s="596"/>
      <c r="CG223" s="598"/>
      <c r="CH223" s="668"/>
      <c r="CI223" s="642">
        <f>CI224/CI47</f>
        <v>0.19595815501664288</v>
      </c>
      <c r="CJ223" s="606" t="e">
        <f>CJ224/CJ47</f>
        <v>#DIV/0!</v>
      </c>
      <c r="CK223" s="684" t="e">
        <f>CK224/CK47</f>
        <v>#DIV/0!</v>
      </c>
      <c r="CL223" s="70"/>
      <c r="CM223" s="241"/>
      <c r="CN223" s="642">
        <f>CN224/CN47</f>
        <v>0.19583895886978914</v>
      </c>
      <c r="CO223" s="685">
        <f>CO224/CO47</f>
        <v>0.19568444995864356</v>
      </c>
      <c r="CP223" s="689" t="e">
        <f>CP224/CP47</f>
        <v>#DIV/0!</v>
      </c>
      <c r="CQ223" s="664"/>
      <c r="CR223" s="206">
        <f>CP224/CO224</f>
        <v>0</v>
      </c>
      <c r="CS223" s="137"/>
      <c r="CT223" s="138"/>
      <c r="CX223" s="550">
        <f>CX224/CX47</f>
        <v>0.19595570216776625</v>
      </c>
      <c r="CY223" s="596">
        <f>CY173</f>
        <v>0.19600000000000001</v>
      </c>
      <c r="CZ223" s="786"/>
      <c r="DA223" s="668"/>
      <c r="DB223" s="550">
        <f>DB224/DB47</f>
        <v>0.19600000000000001</v>
      </c>
      <c r="DC223" s="596">
        <f>DC173</f>
        <v>0.19600000000000001</v>
      </c>
      <c r="DD223" s="598"/>
      <c r="DE223" s="668"/>
      <c r="DF223" s="550">
        <f>DF224/DF47</f>
        <v>0.19525557011795547</v>
      </c>
      <c r="DG223" s="596">
        <v>0.19500000000000001</v>
      </c>
      <c r="DH223" s="598"/>
      <c r="DI223" s="668"/>
      <c r="DJ223" s="638">
        <f>DJ224/DJ47</f>
        <v>0.19574565756823825</v>
      </c>
      <c r="DK223" s="684">
        <f>DK224/DK47</f>
        <v>0.19568444995864356</v>
      </c>
      <c r="DL223" s="684">
        <f>DL224/DL47</f>
        <v>0</v>
      </c>
      <c r="DM223" s="239"/>
      <c r="DN223" s="241"/>
      <c r="DO223" s="550">
        <f>DO224/DO47</f>
        <v>0.1984308131241084</v>
      </c>
      <c r="DP223" s="596"/>
      <c r="DQ223" s="598"/>
      <c r="DR223" s="668"/>
      <c r="DS223" s="550">
        <f>DS224/DS47</f>
        <v>0.18544935805991442</v>
      </c>
      <c r="DT223" s="596"/>
      <c r="DU223" s="598"/>
      <c r="DV223" s="668"/>
      <c r="DW223" s="550">
        <f>DW224/DW47</f>
        <v>0.20399429386590584</v>
      </c>
      <c r="DX223" s="596"/>
      <c r="DY223" s="598"/>
      <c r="DZ223" s="668"/>
      <c r="EA223" s="642">
        <f>EA224/EA47</f>
        <v>0.19595815501664288</v>
      </c>
      <c r="EB223" s="606" t="e">
        <f>EB224/EB47</f>
        <v>#DIV/0!</v>
      </c>
      <c r="EC223" s="684" t="e">
        <f>EC224/EC47</f>
        <v>#DIV/0!</v>
      </c>
      <c r="ED223" s="70"/>
      <c r="EE223" s="241"/>
      <c r="EF223" s="642">
        <f>EF224/EF47</f>
        <v>0.19583895886978914</v>
      </c>
      <c r="EG223" s="685">
        <f>EG224/EG47</f>
        <v>0.19568444995864356</v>
      </c>
      <c r="EH223" s="689">
        <f>EH224/EH47</f>
        <v>0</v>
      </c>
      <c r="EI223" s="664"/>
      <c r="EJ223" s="206">
        <f>EH224/EG224</f>
        <v>0</v>
      </c>
      <c r="EK223" s="137"/>
      <c r="EL223" s="138"/>
    </row>
    <row r="224" spans="1:145" s="266" customFormat="1" ht="20.100000000000001" customHeight="1">
      <c r="A224" s="66"/>
      <c r="B224" s="66"/>
      <c r="C224" s="537"/>
      <c r="D224" s="844" t="s">
        <v>61</v>
      </c>
      <c r="E224" s="837"/>
      <c r="F224" s="264">
        <f>F223*F47</f>
        <v>1465.965811965812</v>
      </c>
      <c r="G224" s="415">
        <f>G223*G47</f>
        <v>1541.0246899999991</v>
      </c>
      <c r="H224" s="772">
        <f>H223*H47</f>
        <v>1541.0246899999991</v>
      </c>
      <c r="I224" s="419">
        <f>H224-G224</f>
        <v>0</v>
      </c>
      <c r="J224" s="264">
        <f>J223*J47</f>
        <v>1590.0341880341882</v>
      </c>
      <c r="K224" s="415">
        <f>K223*K47</f>
        <v>1532.4565811965813</v>
      </c>
      <c r="L224" s="772">
        <f>L223*L47</f>
        <v>1532.4565811965813</v>
      </c>
      <c r="M224" s="419">
        <f>L224-K224</f>
        <v>0</v>
      </c>
      <c r="N224" s="264">
        <f>N223*N47</f>
        <v>1591.6666666666667</v>
      </c>
      <c r="O224" s="415">
        <f>O223*O47</f>
        <v>1398.4239300000004</v>
      </c>
      <c r="P224" s="772">
        <f>P223*P47</f>
        <v>1398.4239300000004</v>
      </c>
      <c r="Q224" s="419">
        <f>P224-O224</f>
        <v>0</v>
      </c>
      <c r="R224" s="420">
        <f>F224+J224+N224</f>
        <v>4647.666666666667</v>
      </c>
      <c r="S224" s="421">
        <v>4647.666666666667</v>
      </c>
      <c r="T224" s="568">
        <f>H224+K224+O224</f>
        <v>4471.9052011965814</v>
      </c>
      <c r="U224" s="133">
        <f>H224+L224+P224</f>
        <v>4471.9052011965814</v>
      </c>
      <c r="V224" s="129">
        <f>U224-R224</f>
        <v>-175.76146547008557</v>
      </c>
      <c r="W224" s="128">
        <f t="shared" si="995"/>
        <v>-175.76146547008557</v>
      </c>
      <c r="X224" s="55">
        <f>U224-T224</f>
        <v>0</v>
      </c>
      <c r="Y224" s="264">
        <f t="shared" ref="Y224:AI224" si="1006">Y223*Y47</f>
        <v>1354.9572649572651</v>
      </c>
      <c r="Z224" s="772">
        <f t="shared" si="1006"/>
        <v>1526.4701999999995</v>
      </c>
      <c r="AA224" s="772">
        <f t="shared" si="1006"/>
        <v>1526.4701999999995</v>
      </c>
      <c r="AB224" s="419">
        <f t="shared" si="1006"/>
        <v>0</v>
      </c>
      <c r="AC224" s="264">
        <f t="shared" si="1006"/>
        <v>1257.0085470085471</v>
      </c>
      <c r="AD224" s="415">
        <f t="shared" si="1006"/>
        <v>1394.4501752868227</v>
      </c>
      <c r="AE224" s="772">
        <f t="shared" si="1006"/>
        <v>1394.4501752868227</v>
      </c>
      <c r="AF224" s="419">
        <f t="shared" si="1006"/>
        <v>0</v>
      </c>
      <c r="AG224" s="264">
        <f t="shared" si="1006"/>
        <v>1041.5213675213677</v>
      </c>
      <c r="AH224" s="415">
        <f t="shared" si="1006"/>
        <v>1041.5384615384617</v>
      </c>
      <c r="AI224" s="416">
        <f t="shared" si="1006"/>
        <v>1043.8003700000004</v>
      </c>
      <c r="AJ224" s="419">
        <f>AI224-AH224</f>
        <v>2.2619084615387237</v>
      </c>
      <c r="AK224" s="420">
        <f>Y224+AC224+AG224</f>
        <v>3653.4871794871801</v>
      </c>
      <c r="AL224" s="421">
        <v>3653.4871794871801</v>
      </c>
      <c r="AM224" s="128">
        <f>Z224+AD224+AH224</f>
        <v>3962.4588368252844</v>
      </c>
      <c r="AN224" s="133">
        <f>AA224+AE224+AI224</f>
        <v>3964.7207452868229</v>
      </c>
      <c r="AO224" s="134">
        <f>AN224-AK224</f>
        <v>311.23356579964275</v>
      </c>
      <c r="AP224" s="128">
        <f t="shared" si="996"/>
        <v>311.23356579964275</v>
      </c>
      <c r="AQ224" s="48">
        <f>AN224-AM224</f>
        <v>2.2619084615384963</v>
      </c>
      <c r="AR224" s="130">
        <f>SUM(R224,AK224)</f>
        <v>8301.1538461538476</v>
      </c>
      <c r="AS224" s="132">
        <f>SUM(S224,AL224)</f>
        <v>8301.1538461538476</v>
      </c>
      <c r="AT224" s="690">
        <f>T224+AM224</f>
        <v>8434.3640380218658</v>
      </c>
      <c r="AU224" s="59">
        <f>SUM(U224,AN224)</f>
        <v>8436.6259464834038</v>
      </c>
      <c r="AV224" s="169">
        <f>AU224-AR224</f>
        <v>135.47210032955627</v>
      </c>
      <c r="AW224" s="128">
        <f t="shared" si="997"/>
        <v>135.47210032955627</v>
      </c>
      <c r="AX224" s="363">
        <f>AU224-AT224</f>
        <v>2.2619084615380416</v>
      </c>
      <c r="AY224" s="137"/>
      <c r="AZ224" s="138"/>
      <c r="BA224" s="138"/>
      <c r="BF224" s="264">
        <v>1777</v>
      </c>
      <c r="BG224" s="415">
        <f>BG223*BG47</f>
        <v>1777.4017094017095</v>
      </c>
      <c r="BH224" s="418">
        <f>BH223*BH47</f>
        <v>0</v>
      </c>
      <c r="BI224" s="417">
        <f>BH224-BG224</f>
        <v>-1777.4017094017095</v>
      </c>
      <c r="BJ224" s="264">
        <v>995.07692307692321</v>
      </c>
      <c r="BK224" s="415">
        <f>BK223*BK47</f>
        <v>995.07692307692321</v>
      </c>
      <c r="BL224" s="418">
        <f>BL223*BL47</f>
        <v>0</v>
      </c>
      <c r="BM224" s="419">
        <f>BL224-BK224</f>
        <v>-995.07692307692321</v>
      </c>
      <c r="BN224" s="264">
        <v>1273.3333333333335</v>
      </c>
      <c r="BO224" s="415">
        <f>BO223*BO47</f>
        <v>1271.6666666666667</v>
      </c>
      <c r="BP224" s="418">
        <f>BP223*BP47</f>
        <v>0</v>
      </c>
      <c r="BQ224" s="417">
        <f>BP224-BO224</f>
        <v>-1271.6666666666667</v>
      </c>
      <c r="BR224" s="420">
        <f>BF224+BJ224+BN224</f>
        <v>4045.4102564102568</v>
      </c>
      <c r="BS224" s="129">
        <f>BG224+BK224+BO224</f>
        <v>4044.1452991452998</v>
      </c>
      <c r="BT224" s="133">
        <f>BH224+BL224+BP224</f>
        <v>0</v>
      </c>
      <c r="BU224" s="129">
        <f>BT224-BR224</f>
        <v>-4045.4102564102568</v>
      </c>
      <c r="BV224" s="55">
        <f>BT224-BS224</f>
        <v>-4044.1452991452998</v>
      </c>
      <c r="BW224" s="264">
        <v>1070</v>
      </c>
      <c r="BX224" s="415"/>
      <c r="BY224" s="418"/>
      <c r="BZ224" s="419"/>
      <c r="CA224" s="264">
        <v>1000</v>
      </c>
      <c r="CB224" s="415"/>
      <c r="CC224" s="418"/>
      <c r="CD224" s="419"/>
      <c r="CE224" s="264">
        <v>1100</v>
      </c>
      <c r="CF224" s="415">
        <f>CF223*CF47</f>
        <v>0</v>
      </c>
      <c r="CG224" s="418">
        <f>CG223*CG47</f>
        <v>0</v>
      </c>
      <c r="CH224" s="419">
        <f>CG224-CF224</f>
        <v>0</v>
      </c>
      <c r="CI224" s="420">
        <f>BW224+CA224+CE224</f>
        <v>3170</v>
      </c>
      <c r="CJ224" s="128">
        <f>BX224+CB224+CF224</f>
        <v>0</v>
      </c>
      <c r="CK224" s="133">
        <f>BY224+CC224+CG224</f>
        <v>0</v>
      </c>
      <c r="CL224" s="134">
        <f>CK224-CI224</f>
        <v>-3170</v>
      </c>
      <c r="CM224" s="48">
        <f>CK224-CJ224</f>
        <v>0</v>
      </c>
      <c r="CN224" s="130">
        <f>SUM(BR224,CI224)</f>
        <v>7215.4102564102568</v>
      </c>
      <c r="CO224" s="690">
        <f>BS224+CJ224</f>
        <v>4044.1452991452998</v>
      </c>
      <c r="CP224" s="59">
        <f>SUM(BT224,CK224)</f>
        <v>0</v>
      </c>
      <c r="CQ224" s="169">
        <f>CP224-CN224</f>
        <v>-7215.4102564102568</v>
      </c>
      <c r="CR224" s="363">
        <f>CP224-CO224</f>
        <v>-4044.1452991452998</v>
      </c>
      <c r="CS224" s="137"/>
      <c r="CT224" s="138"/>
      <c r="CX224" s="264">
        <v>1777</v>
      </c>
      <c r="CY224" s="415">
        <f>CY223*CY47</f>
        <v>1777.4017094017095</v>
      </c>
      <c r="CZ224" s="772">
        <f>CZ223*CZ47</f>
        <v>0</v>
      </c>
      <c r="DA224" s="417">
        <f>CZ224-CY224</f>
        <v>-1777.4017094017095</v>
      </c>
      <c r="DB224" s="264">
        <v>995.07692307692321</v>
      </c>
      <c r="DC224" s="415">
        <f>DC223*DC47</f>
        <v>995.07692307692321</v>
      </c>
      <c r="DD224" s="418">
        <f>DD223*DD47</f>
        <v>0</v>
      </c>
      <c r="DE224" s="419">
        <f>DD224-DC224</f>
        <v>-995.07692307692321</v>
      </c>
      <c r="DF224" s="264">
        <v>1273.3333333333335</v>
      </c>
      <c r="DG224" s="415">
        <f>DG223*DG47</f>
        <v>1271.6666666666667</v>
      </c>
      <c r="DH224" s="418">
        <f>DH223*DH47</f>
        <v>0</v>
      </c>
      <c r="DI224" s="417">
        <f>DH224-DG224</f>
        <v>-1271.6666666666667</v>
      </c>
      <c r="DJ224" s="420">
        <f>CX224+DB224+DF224</f>
        <v>4045.4102564102568</v>
      </c>
      <c r="DK224" s="129">
        <f>CY224+DC224+DG224</f>
        <v>4044.1452991452998</v>
      </c>
      <c r="DL224" s="133">
        <f>CZ224+DD224+DH224</f>
        <v>0</v>
      </c>
      <c r="DM224" s="129">
        <f>DL224-DJ224</f>
        <v>-4045.4102564102568</v>
      </c>
      <c r="DN224" s="55">
        <f>DL224-DK224</f>
        <v>-4044.1452991452998</v>
      </c>
      <c r="DO224" s="264">
        <v>1070</v>
      </c>
      <c r="DP224" s="415"/>
      <c r="DQ224" s="418"/>
      <c r="DR224" s="419"/>
      <c r="DS224" s="264">
        <v>1000</v>
      </c>
      <c r="DT224" s="415"/>
      <c r="DU224" s="418"/>
      <c r="DV224" s="419"/>
      <c r="DW224" s="264">
        <v>1100</v>
      </c>
      <c r="DX224" s="415">
        <f>DX223*DX47</f>
        <v>0</v>
      </c>
      <c r="DY224" s="418">
        <f>DY223*DY47</f>
        <v>0</v>
      </c>
      <c r="DZ224" s="419">
        <f>DY224-DX224</f>
        <v>0</v>
      </c>
      <c r="EA224" s="420">
        <f>DO224+DS224+DW224</f>
        <v>3170</v>
      </c>
      <c r="EB224" s="128">
        <f>DP224+DT224+DX224</f>
        <v>0</v>
      </c>
      <c r="EC224" s="133">
        <f>DQ224+DU224+DY224</f>
        <v>0</v>
      </c>
      <c r="ED224" s="134">
        <f>EC224-EA224</f>
        <v>-3170</v>
      </c>
      <c r="EE224" s="48">
        <f>EC224-EB224</f>
        <v>0</v>
      </c>
      <c r="EF224" s="130">
        <f>SUM(DJ224,EA224)</f>
        <v>7215.4102564102568</v>
      </c>
      <c r="EG224" s="690">
        <f>DK224+EB224</f>
        <v>4044.1452991452998</v>
      </c>
      <c r="EH224" s="59">
        <f>SUM(DL224,EC224)</f>
        <v>0</v>
      </c>
      <c r="EI224" s="169">
        <f>EH224-EF224</f>
        <v>-7215.4102564102568</v>
      </c>
      <c r="EJ224" s="363">
        <f>EH224-EG224</f>
        <v>-4044.1452991452998</v>
      </c>
      <c r="EK224" s="137"/>
      <c r="EL224" s="138"/>
    </row>
    <row r="225" spans="1:145" s="266" customFormat="1" ht="20.100000000000001" customHeight="1">
      <c r="A225" s="66"/>
      <c r="B225" s="66"/>
      <c r="C225" s="537"/>
      <c r="D225" s="66" t="s">
        <v>35</v>
      </c>
      <c r="E225" s="538"/>
      <c r="F225" s="550">
        <v>0.23</v>
      </c>
      <c r="G225" s="596">
        <v>0.22528429256817356</v>
      </c>
      <c r="H225" s="786">
        <v>0.22528429256817356</v>
      </c>
      <c r="I225" s="668"/>
      <c r="J225" s="550">
        <f>F225</f>
        <v>0.23</v>
      </c>
      <c r="K225" s="596">
        <v>0.24779999999999999</v>
      </c>
      <c r="L225" s="786">
        <v>0.24779999999999999</v>
      </c>
      <c r="M225" s="668"/>
      <c r="N225" s="550">
        <f>J225</f>
        <v>0.23</v>
      </c>
      <c r="O225" s="596">
        <v>0.24841834323234804</v>
      </c>
      <c r="P225" s="786">
        <v>0.24841834323234804</v>
      </c>
      <c r="Q225" s="668"/>
      <c r="R225" s="638">
        <f>R226/R48</f>
        <v>0.22999999999999998</v>
      </c>
      <c r="S225" s="639">
        <v>0.22999972202918692</v>
      </c>
      <c r="T225" s="688">
        <f>T226/T48</f>
        <v>0.24002681716907326</v>
      </c>
      <c r="U225" s="684">
        <f>U226/U48</f>
        <v>0.24002681716907326</v>
      </c>
      <c r="V225" s="239"/>
      <c r="W225" s="240">
        <f t="shared" si="995"/>
        <v>1.0027095139886338E-2</v>
      </c>
      <c r="X225" s="241"/>
      <c r="Y225" s="550">
        <v>0.24399999999999999</v>
      </c>
      <c r="Z225" s="786">
        <v>0.24167803011484942</v>
      </c>
      <c r="AA225" s="786">
        <v>0.24167803011484942</v>
      </c>
      <c r="AB225" s="668">
        <v>0.22</v>
      </c>
      <c r="AC225" s="550">
        <f>Y225</f>
        <v>0.24399999999999999</v>
      </c>
      <c r="AD225" s="596">
        <v>0.24621988092333144</v>
      </c>
      <c r="AE225" s="786">
        <v>0.24621988092333144</v>
      </c>
      <c r="AF225" s="668">
        <v>0.22</v>
      </c>
      <c r="AG225" s="550">
        <f>Y225</f>
        <v>0.24399999999999999</v>
      </c>
      <c r="AH225" s="596">
        <v>0.24</v>
      </c>
      <c r="AI225" s="866">
        <v>0.2515286894627487</v>
      </c>
      <c r="AJ225" s="668"/>
      <c r="AK225" s="642">
        <f>AK226/AK48</f>
        <v>0.24399999999999999</v>
      </c>
      <c r="AL225" s="639">
        <v>0.24281817082022744</v>
      </c>
      <c r="AM225" s="606">
        <f>AM226/AM48</f>
        <v>0.24266060307942378</v>
      </c>
      <c r="AN225" s="684">
        <f>AN226/AN48</f>
        <v>0.24672224371890386</v>
      </c>
      <c r="AO225" s="70"/>
      <c r="AP225" s="240">
        <f t="shared" si="996"/>
        <v>3.9040728986764195E-3</v>
      </c>
      <c r="AQ225" s="241"/>
      <c r="AR225" s="642">
        <f>AR226/AR48</f>
        <v>0.23746033936081298</v>
      </c>
      <c r="AS225" s="643">
        <f>AS226/AS48</f>
        <v>0.23535705329153603</v>
      </c>
      <c r="AT225" s="685">
        <f>AT226/AT48</f>
        <v>0.24131074299199859</v>
      </c>
      <c r="AU225" s="689">
        <f>AU226/AU48</f>
        <v>0.24329757871454893</v>
      </c>
      <c r="AV225" s="664"/>
      <c r="AW225" s="240"/>
      <c r="AX225" s="206"/>
      <c r="AY225" s="137"/>
      <c r="AZ225" s="138"/>
      <c r="BA225" s="138"/>
      <c r="BF225" s="550">
        <f>BF226/BF48</f>
        <v>0.24993395145895828</v>
      </c>
      <c r="BG225" s="596">
        <f>BG175</f>
        <v>0.25</v>
      </c>
      <c r="BH225" s="598"/>
      <c r="BI225" s="668"/>
      <c r="BJ225" s="550">
        <f>BJ226/BJ48</f>
        <v>0.24974813732651571</v>
      </c>
      <c r="BK225" s="596">
        <f>BK175</f>
        <v>0.25</v>
      </c>
      <c r="BL225" s="598"/>
      <c r="BM225" s="668"/>
      <c r="BN225" s="550">
        <f>BN226/BN48</f>
        <v>0.24964628495675778</v>
      </c>
      <c r="BO225" s="596">
        <v>0.25</v>
      </c>
      <c r="BP225" s="598"/>
      <c r="BQ225" s="668"/>
      <c r="BR225" s="638">
        <f>BR226/BR48</f>
        <v>0.24979747229088592</v>
      </c>
      <c r="BS225" s="684">
        <f>BS226/BS48</f>
        <v>0.25</v>
      </c>
      <c r="BT225" s="684" t="e">
        <f>BT226/BT48</f>
        <v>#DIV/0!</v>
      </c>
      <c r="BU225" s="239"/>
      <c r="BV225" s="241"/>
      <c r="BW225" s="550">
        <v>0.24959999999999999</v>
      </c>
      <c r="BX225" s="596"/>
      <c r="BY225" s="598"/>
      <c r="BZ225" s="668"/>
      <c r="CA225" s="550">
        <v>0.24979999999999999</v>
      </c>
      <c r="CB225" s="596"/>
      <c r="CC225" s="598"/>
      <c r="CD225" s="668"/>
      <c r="CE225" s="550">
        <v>0.25002000000000002</v>
      </c>
      <c r="CF225" s="596"/>
      <c r="CG225" s="598"/>
      <c r="CH225" s="668"/>
      <c r="CI225" s="642">
        <f>CI226/CI48</f>
        <v>0.24980252026596231</v>
      </c>
      <c r="CJ225" s="606" t="e">
        <f>CJ226/CJ48</f>
        <v>#DIV/0!</v>
      </c>
      <c r="CK225" s="684" t="e">
        <f>CK226/CK48</f>
        <v>#DIV/0!</v>
      </c>
      <c r="CL225" s="70"/>
      <c r="CM225" s="241"/>
      <c r="CN225" s="642">
        <f>CN226/CN48</f>
        <v>0.24979982865646261</v>
      </c>
      <c r="CO225" s="685">
        <f>CO226/CO48</f>
        <v>0.25</v>
      </c>
      <c r="CP225" s="689" t="e">
        <f>CP226/CP48</f>
        <v>#DIV/0!</v>
      </c>
      <c r="CQ225" s="664"/>
      <c r="CR225" s="206">
        <f>CP226/CO226</f>
        <v>0</v>
      </c>
      <c r="CS225" s="137"/>
      <c r="CT225" s="138"/>
      <c r="CX225" s="550">
        <f>CX226/CX48</f>
        <v>0.24993395145895828</v>
      </c>
      <c r="CY225" s="596">
        <f>CY175</f>
        <v>0.25</v>
      </c>
      <c r="CZ225" s="786"/>
      <c r="DA225" s="668"/>
      <c r="DB225" s="550">
        <f>DB226/DB48</f>
        <v>0.24974813732651571</v>
      </c>
      <c r="DC225" s="596">
        <f>DC175</f>
        <v>0.25</v>
      </c>
      <c r="DD225" s="598"/>
      <c r="DE225" s="668"/>
      <c r="DF225" s="550">
        <f>DF226/DF48</f>
        <v>0.24964628495675778</v>
      </c>
      <c r="DG225" s="596">
        <v>0.25</v>
      </c>
      <c r="DH225" s="598"/>
      <c r="DI225" s="668"/>
      <c r="DJ225" s="638">
        <f>DJ226/DJ48</f>
        <v>0.24979747229088592</v>
      </c>
      <c r="DK225" s="684">
        <f>DK226/DK48</f>
        <v>0.25</v>
      </c>
      <c r="DL225" s="684">
        <f>DL226/DL48</f>
        <v>0</v>
      </c>
      <c r="DM225" s="239"/>
      <c r="DN225" s="241"/>
      <c r="DO225" s="550">
        <v>0.24959999999999999</v>
      </c>
      <c r="DP225" s="596"/>
      <c r="DQ225" s="598"/>
      <c r="DR225" s="668"/>
      <c r="DS225" s="550">
        <v>0.24979999999999999</v>
      </c>
      <c r="DT225" s="596"/>
      <c r="DU225" s="598"/>
      <c r="DV225" s="668"/>
      <c r="DW225" s="550">
        <v>0.25002000000000002</v>
      </c>
      <c r="DX225" s="596"/>
      <c r="DY225" s="598"/>
      <c r="DZ225" s="668"/>
      <c r="EA225" s="642">
        <f>EA226/EA48</f>
        <v>0.24980252026596231</v>
      </c>
      <c r="EB225" s="606" t="e">
        <f>EB226/EB48</f>
        <v>#DIV/0!</v>
      </c>
      <c r="EC225" s="684" t="e">
        <f>EC226/EC48</f>
        <v>#DIV/0!</v>
      </c>
      <c r="ED225" s="70"/>
      <c r="EE225" s="241"/>
      <c r="EF225" s="642">
        <f>EF226/EF48</f>
        <v>0.24979982865646261</v>
      </c>
      <c r="EG225" s="685">
        <f>EG226/EG48</f>
        <v>0.25</v>
      </c>
      <c r="EH225" s="689">
        <f>EH226/EH48</f>
        <v>0</v>
      </c>
      <c r="EI225" s="664"/>
      <c r="EJ225" s="206">
        <f>EH226/EG226</f>
        <v>0</v>
      </c>
      <c r="EK225" s="137"/>
      <c r="EL225" s="138"/>
    </row>
    <row r="226" spans="1:145" s="266" customFormat="1" ht="20.100000000000001" customHeight="1">
      <c r="A226" s="66"/>
      <c r="B226" s="66"/>
      <c r="C226" s="537"/>
      <c r="D226" s="844" t="s">
        <v>64</v>
      </c>
      <c r="E226" s="837"/>
      <c r="F226" s="264">
        <f>F225*F48</f>
        <v>0</v>
      </c>
      <c r="G226" s="462">
        <f>G225*G48</f>
        <v>44561.052649999998</v>
      </c>
      <c r="H226" s="774">
        <f>H225*H48</f>
        <v>44561.052649999998</v>
      </c>
      <c r="I226" s="419">
        <f>H226-G226</f>
        <v>0</v>
      </c>
      <c r="J226" s="264">
        <f>J225*J48</f>
        <v>34608.119658119656</v>
      </c>
      <c r="K226" s="462">
        <f>K225*K48</f>
        <v>52367.552820512821</v>
      </c>
      <c r="L226" s="774">
        <f>L225*L48</f>
        <v>52367.552820512821</v>
      </c>
      <c r="M226" s="419">
        <f>L226-K226</f>
        <v>0</v>
      </c>
      <c r="N226" s="264">
        <f>N225*N48</f>
        <v>34608.119658119656</v>
      </c>
      <c r="O226" s="462">
        <f>O225*O48</f>
        <v>37695.690090000033</v>
      </c>
      <c r="P226" s="774">
        <f>P225*P48</f>
        <v>37695.690090000033</v>
      </c>
      <c r="Q226" s="419">
        <f>P226-O226</f>
        <v>0</v>
      </c>
      <c r="R226" s="380">
        <f>F226+J226+N226</f>
        <v>69216.239316239313</v>
      </c>
      <c r="S226" s="381">
        <v>113152</v>
      </c>
      <c r="T226" s="568">
        <f>H226+K226+O226</f>
        <v>134624.29556051287</v>
      </c>
      <c r="U226" s="273">
        <f>H226+L226+P226</f>
        <v>134624.29556051287</v>
      </c>
      <c r="V226" s="239">
        <f>U226-R226</f>
        <v>65408.056244273554</v>
      </c>
      <c r="W226" s="240">
        <f t="shared" si="995"/>
        <v>21472.295560512866</v>
      </c>
      <c r="X226" s="241">
        <f>U226-T226</f>
        <v>0</v>
      </c>
      <c r="Y226" s="264">
        <f t="shared" ref="Y226:AI226" si="1007">Y225*Y48</f>
        <v>30864.957264957266</v>
      </c>
      <c r="Z226" s="774">
        <f t="shared" si="1007"/>
        <v>39134.757960000024</v>
      </c>
      <c r="AA226" s="774">
        <f t="shared" si="1007"/>
        <v>39134.757960000024</v>
      </c>
      <c r="AB226" s="419">
        <f t="shared" si="1007"/>
        <v>0</v>
      </c>
      <c r="AC226" s="264">
        <f t="shared" si="1007"/>
        <v>29196.581196581199</v>
      </c>
      <c r="AD226" s="462">
        <f t="shared" si="1007"/>
        <v>45430.635467093409</v>
      </c>
      <c r="AE226" s="774">
        <f t="shared" si="1007"/>
        <v>45430.635467093409</v>
      </c>
      <c r="AF226" s="458">
        <f t="shared" si="1007"/>
        <v>0</v>
      </c>
      <c r="AG226" s="264">
        <f t="shared" si="1007"/>
        <v>23705.538461538461</v>
      </c>
      <c r="AH226" s="462">
        <f t="shared" si="1007"/>
        <v>44888.205128205125</v>
      </c>
      <c r="AI226" s="463">
        <f t="shared" si="1007"/>
        <v>47595.440589999998</v>
      </c>
      <c r="AJ226" s="458">
        <f>AI226-AH226</f>
        <v>2707.2354617948731</v>
      </c>
      <c r="AK226" s="380">
        <f>Y226+AC226+AG226</f>
        <v>83767.076923076937</v>
      </c>
      <c r="AL226" s="381">
        <v>85775</v>
      </c>
      <c r="AM226" s="240">
        <f>Z226+AD226+AH226</f>
        <v>129453.59855529855</v>
      </c>
      <c r="AN226" s="273">
        <f>AA226+AE226+AI226</f>
        <v>132160.83401709341</v>
      </c>
      <c r="AO226" s="70">
        <f>AN226-AK226</f>
        <v>48393.757094016473</v>
      </c>
      <c r="AP226" s="129">
        <f t="shared" si="996"/>
        <v>46385.83401709341</v>
      </c>
      <c r="AQ226" s="241">
        <f>AN226-AM226</f>
        <v>2707.2354617948586</v>
      </c>
      <c r="AR226" s="287">
        <f>SUM(R226,AK226)</f>
        <v>152983.31623931625</v>
      </c>
      <c r="AS226" s="384">
        <f>SUM(S226,AL226)</f>
        <v>198927</v>
      </c>
      <c r="AT226" s="691">
        <f>T226+AM226</f>
        <v>264077.89411581145</v>
      </c>
      <c r="AU226" s="205">
        <f>SUM(U226,AN226)</f>
        <v>266785.12957760628</v>
      </c>
      <c r="AV226" s="329">
        <f>AU226-AR226</f>
        <v>113801.81333829003</v>
      </c>
      <c r="AW226" s="240">
        <f t="shared" si="997"/>
        <v>67858.129577606276</v>
      </c>
      <c r="AX226" s="611">
        <f>AU226-AT226</f>
        <v>2707.2354617948295</v>
      </c>
      <c r="AY226" s="137"/>
      <c r="AZ226" s="138"/>
      <c r="BA226" s="138"/>
      <c r="BF226" s="264">
        <v>47000.4</v>
      </c>
      <c r="BG226" s="462">
        <f>BG225*BG48</f>
        <v>47012.820512820515</v>
      </c>
      <c r="BH226" s="464">
        <f>BH225*BH48</f>
        <v>0</v>
      </c>
      <c r="BI226" s="458">
        <f>BH226-BG226</f>
        <v>-47012.820512820515</v>
      </c>
      <c r="BJ226" s="264">
        <v>26300.400000000001</v>
      </c>
      <c r="BK226" s="462">
        <f>BK225*BK48</f>
        <v>26326.923076923078</v>
      </c>
      <c r="BL226" s="464">
        <f>BL225*BL48</f>
        <v>0</v>
      </c>
      <c r="BM226" s="458">
        <f>BL226-BK226</f>
        <v>-26326.923076923078</v>
      </c>
      <c r="BN226" s="264">
        <v>33800.400000000001</v>
      </c>
      <c r="BO226" s="462">
        <f>BO225*BO48</f>
        <v>33848.290598290601</v>
      </c>
      <c r="BP226" s="464">
        <f>BP225*BP48</f>
        <v>0</v>
      </c>
      <c r="BQ226" s="458">
        <f>BP226-BO226</f>
        <v>-33848.290598290601</v>
      </c>
      <c r="BR226" s="380">
        <f>BF226+BJ226+BN226</f>
        <v>107101.20000000001</v>
      </c>
      <c r="BS226" s="129">
        <f>BG226+BK226+BO226</f>
        <v>107188.03418803419</v>
      </c>
      <c r="BT226" s="273">
        <f>BH226+BL226+BP226</f>
        <v>0</v>
      </c>
      <c r="BU226" s="239">
        <f>BT226-BR226</f>
        <v>-107101.20000000001</v>
      </c>
      <c r="BV226" s="241">
        <f>BT226-BS226</f>
        <v>-107188.03418803419</v>
      </c>
      <c r="BW226" s="264">
        <f>BW225*BW12</f>
        <v>33770.666666666672</v>
      </c>
      <c r="BX226" s="462">
        <f>BX225*BX48</f>
        <v>0</v>
      </c>
      <c r="BY226" s="464">
        <f>BY225*BY48</f>
        <v>0</v>
      </c>
      <c r="BZ226" s="458">
        <f>BY226-BX226</f>
        <v>0</v>
      </c>
      <c r="CA226" s="264">
        <f>CA225*CA48</f>
        <v>28165.483760683765</v>
      </c>
      <c r="CB226" s="462">
        <f>CB225*CB48</f>
        <v>0</v>
      </c>
      <c r="CC226" s="464">
        <f>CC225*CC48</f>
        <v>0</v>
      </c>
      <c r="CD226" s="458">
        <f>CC226-CB226</f>
        <v>0</v>
      </c>
      <c r="CE226" s="264">
        <f>CE225*CE48</f>
        <v>31827.332307692312</v>
      </c>
      <c r="CF226" s="462">
        <f>CF225*CF48</f>
        <v>0</v>
      </c>
      <c r="CG226" s="464">
        <f>CG225*CG48</f>
        <v>0</v>
      </c>
      <c r="CH226" s="458">
        <f>CG226-CF226</f>
        <v>0</v>
      </c>
      <c r="CI226" s="380">
        <f>BW226+CA226+CE226</f>
        <v>93763.482735042751</v>
      </c>
      <c r="CJ226" s="240">
        <f>BX226+CB226+CF226</f>
        <v>0</v>
      </c>
      <c r="CK226" s="273">
        <f>BY226+CC226+CG226</f>
        <v>0</v>
      </c>
      <c r="CL226" s="70">
        <f>CK226-CI226</f>
        <v>-93763.482735042751</v>
      </c>
      <c r="CM226" s="241">
        <f>CK226-CJ226</f>
        <v>0</v>
      </c>
      <c r="CN226" s="287">
        <f>SUM(BR226,CI226)</f>
        <v>200864.68273504276</v>
      </c>
      <c r="CO226" s="691">
        <f>BS226+CJ226</f>
        <v>107188.03418803419</v>
      </c>
      <c r="CP226" s="205">
        <f>SUM(BT226,CK226)</f>
        <v>0</v>
      </c>
      <c r="CQ226" s="329">
        <f>CP226-CN226</f>
        <v>-200864.68273504276</v>
      </c>
      <c r="CR226" s="611">
        <f>CP226-CO226</f>
        <v>-107188.03418803419</v>
      </c>
      <c r="CS226" s="137"/>
      <c r="CT226" s="138"/>
      <c r="CX226" s="264">
        <v>47000.4</v>
      </c>
      <c r="CY226" s="462">
        <f>CY225*CY48</f>
        <v>47012.820512820515</v>
      </c>
      <c r="CZ226" s="774">
        <f>CZ225*CZ48</f>
        <v>0</v>
      </c>
      <c r="DA226" s="458">
        <f>CZ226-CY226</f>
        <v>-47012.820512820515</v>
      </c>
      <c r="DB226" s="264">
        <v>26300.400000000001</v>
      </c>
      <c r="DC226" s="462">
        <f>DC225*DC48</f>
        <v>26326.923076923078</v>
      </c>
      <c r="DD226" s="464">
        <f>DD225*DD48</f>
        <v>0</v>
      </c>
      <c r="DE226" s="458">
        <f>DD226-DC226</f>
        <v>-26326.923076923078</v>
      </c>
      <c r="DF226" s="264">
        <v>33800.400000000001</v>
      </c>
      <c r="DG226" s="462">
        <f>DG225*DG48</f>
        <v>33848.290598290601</v>
      </c>
      <c r="DH226" s="464">
        <f>DH225*DH48</f>
        <v>0</v>
      </c>
      <c r="DI226" s="458">
        <f>DH226-DG226</f>
        <v>-33848.290598290601</v>
      </c>
      <c r="DJ226" s="380">
        <f>CX226+DB226+DF226</f>
        <v>107101.20000000001</v>
      </c>
      <c r="DK226" s="129">
        <f>CY226+DC226+DG226</f>
        <v>107188.03418803419</v>
      </c>
      <c r="DL226" s="273">
        <f>CZ226+DD226+DH226</f>
        <v>0</v>
      </c>
      <c r="DM226" s="239">
        <f>DL226-DJ226</f>
        <v>-107101.20000000001</v>
      </c>
      <c r="DN226" s="241">
        <f>DL226-DK226</f>
        <v>-107188.03418803419</v>
      </c>
      <c r="DO226" s="264">
        <f>DO225*DO12</f>
        <v>33770.666666666672</v>
      </c>
      <c r="DP226" s="462">
        <f>DP225*DP48</f>
        <v>0</v>
      </c>
      <c r="DQ226" s="464">
        <f>DQ225*DQ48</f>
        <v>0</v>
      </c>
      <c r="DR226" s="458">
        <f>DQ226-DP226</f>
        <v>0</v>
      </c>
      <c r="DS226" s="264">
        <f>DS225*DS48</f>
        <v>28165.483760683765</v>
      </c>
      <c r="DT226" s="462">
        <f>DT225*DT48</f>
        <v>0</v>
      </c>
      <c r="DU226" s="464">
        <f>DU225*DU48</f>
        <v>0</v>
      </c>
      <c r="DV226" s="458">
        <f>DU226-DT226</f>
        <v>0</v>
      </c>
      <c r="DW226" s="264">
        <f>DW225*DW48</f>
        <v>31827.332307692312</v>
      </c>
      <c r="DX226" s="462">
        <f>DX225*DX48</f>
        <v>0</v>
      </c>
      <c r="DY226" s="464">
        <f>DY225*DY48</f>
        <v>0</v>
      </c>
      <c r="DZ226" s="458">
        <f>DY226-DX226</f>
        <v>0</v>
      </c>
      <c r="EA226" s="380">
        <f>DO226+DS226+DW226</f>
        <v>93763.482735042751</v>
      </c>
      <c r="EB226" s="240">
        <f>DP226+DT226+DX226</f>
        <v>0</v>
      </c>
      <c r="EC226" s="273">
        <f>DQ226+DU226+DY226</f>
        <v>0</v>
      </c>
      <c r="ED226" s="70">
        <f>EC226-EA226</f>
        <v>-93763.482735042751</v>
      </c>
      <c r="EE226" s="241">
        <f>EC226-EB226</f>
        <v>0</v>
      </c>
      <c r="EF226" s="287">
        <f>SUM(DJ226,EA226)</f>
        <v>200864.68273504276</v>
      </c>
      <c r="EG226" s="691">
        <f>DK226+EB226</f>
        <v>107188.03418803419</v>
      </c>
      <c r="EH226" s="205">
        <f>SUM(DL226,EC226)</f>
        <v>0</v>
      </c>
      <c r="EI226" s="329">
        <f>EH226-EF226</f>
        <v>-200864.68273504276</v>
      </c>
      <c r="EJ226" s="611">
        <f>EH226-EG226</f>
        <v>-107188.03418803419</v>
      </c>
      <c r="EK226" s="137"/>
      <c r="EL226" s="138"/>
    </row>
    <row r="227" spans="1:145" s="617" customFormat="1" ht="20.100000000000001" customHeight="1">
      <c r="A227" s="571"/>
      <c r="B227" s="572" t="str">
        <f>B215</f>
        <v>%=粗利率</v>
      </c>
      <c r="C227" s="573"/>
      <c r="D227" s="573"/>
      <c r="E227" s="574"/>
      <c r="F227" s="492">
        <f>F228/F50</f>
        <v>0.21838816666666666</v>
      </c>
      <c r="G227" s="612">
        <f>G228/G50</f>
        <v>0.21529366205070974</v>
      </c>
      <c r="H227" s="787">
        <f>H228/H50</f>
        <v>0.21529366205070974</v>
      </c>
      <c r="I227" s="335">
        <f>H228/G228</f>
        <v>1</v>
      </c>
      <c r="J227" s="492">
        <f>J228/J50</f>
        <v>0.21860889999999999</v>
      </c>
      <c r="K227" s="612">
        <f>K228/K50</f>
        <v>0.2375169903816719</v>
      </c>
      <c r="L227" s="787">
        <f>L228/L50</f>
        <v>0.2375169903816719</v>
      </c>
      <c r="M227" s="335">
        <f>L228/K228</f>
        <v>1</v>
      </c>
      <c r="N227" s="492">
        <f>N228/N50</f>
        <v>0.21860889999999999</v>
      </c>
      <c r="O227" s="612">
        <f>O228/O50</f>
        <v>0.23370910440778958</v>
      </c>
      <c r="P227" s="787">
        <f>P228/P50</f>
        <v>0.23370910440778958</v>
      </c>
      <c r="Q227" s="335">
        <f>P228/O228</f>
        <v>1</v>
      </c>
      <c r="R227" s="492">
        <f>R228/R50</f>
        <v>0.21854039655172414</v>
      </c>
      <c r="S227" s="614">
        <v>0.22218798742138363</v>
      </c>
      <c r="T227" s="692">
        <f>T228/T50</f>
        <v>0.22858399452175954</v>
      </c>
      <c r="U227" s="615">
        <f>U228/U50</f>
        <v>0.22858399452175954</v>
      </c>
      <c r="V227" s="580">
        <f>U228/R228</f>
        <v>1.3140700091519779</v>
      </c>
      <c r="W227" s="581">
        <f>U228/S228</f>
        <v>1.1786925352755613</v>
      </c>
      <c r="X227" s="177">
        <f>U228/T228</f>
        <v>1</v>
      </c>
      <c r="Y227" s="492">
        <f t="shared" ref="Y227:AI227" si="1008">Y228/Y50</f>
        <v>0.2294845445539857</v>
      </c>
      <c r="Z227" s="787">
        <f t="shared" si="1008"/>
        <v>0.22538581036693092</v>
      </c>
      <c r="AA227" s="787">
        <f t="shared" si="1008"/>
        <v>0.22538581036693092</v>
      </c>
      <c r="AB227" s="335" t="e">
        <f t="shared" si="1008"/>
        <v>#DIV/0!</v>
      </c>
      <c r="AC227" s="492">
        <f t="shared" si="1008"/>
        <v>0.22928841832994343</v>
      </c>
      <c r="AD227" s="612">
        <f t="shared" si="1008"/>
        <v>0.23625309113554119</v>
      </c>
      <c r="AE227" s="787">
        <f t="shared" si="1008"/>
        <v>0.23625309113554119</v>
      </c>
      <c r="AF227" s="342" t="e">
        <f t="shared" si="1008"/>
        <v>#DIV/0!</v>
      </c>
      <c r="AG227" s="492">
        <f t="shared" si="1008"/>
        <v>0.22816216840793443</v>
      </c>
      <c r="AH227" s="612">
        <f t="shared" si="1008"/>
        <v>0.23619999999999999</v>
      </c>
      <c r="AI227" s="867">
        <f t="shared" si="1008"/>
        <v>0.23964217931872256</v>
      </c>
      <c r="AJ227" s="342">
        <f>AI228/AH228</f>
        <v>1.0154550287838695</v>
      </c>
      <c r="AK227" s="492">
        <f>AK228/AK50</f>
        <v>0.2290426117391304</v>
      </c>
      <c r="AL227" s="614">
        <v>0.2244604270833333</v>
      </c>
      <c r="AM227" s="581">
        <f>AM228/AM50</f>
        <v>0.23278729897327072</v>
      </c>
      <c r="AN227" s="615">
        <f>AN228/AN50</f>
        <v>0.23397649571601414</v>
      </c>
      <c r="AO227" s="588">
        <f>AN228/AK228</f>
        <v>1.5453976065070238</v>
      </c>
      <c r="AP227" s="341">
        <f>AN228/AL228</f>
        <v>1.5112396234478607</v>
      </c>
      <c r="AQ227" s="178">
        <f>AN228/AM228</f>
        <v>1.005409906499009</v>
      </c>
      <c r="AR227" s="633">
        <f>AR228/AR50</f>
        <v>0.2231856071153846</v>
      </c>
      <c r="AS227" s="580">
        <f>AS228/AS50</f>
        <v>0.22316538082437276</v>
      </c>
      <c r="AT227" s="669">
        <f>AT228/AT50</f>
        <v>0.23063697157514113</v>
      </c>
      <c r="AU227" s="587">
        <f>AU228/AU50</f>
        <v>0.23121820276789765</v>
      </c>
      <c r="AV227" s="588">
        <f>AU228/AR228</f>
        <v>1.4190730902075439</v>
      </c>
      <c r="AW227" s="580">
        <f>AU228/AS228</f>
        <v>1.3225535611176644</v>
      </c>
      <c r="AX227" s="589">
        <f>AU228/AT228</f>
        <v>1.0026669407112181</v>
      </c>
      <c r="AY227" s="590"/>
      <c r="AZ227" s="591"/>
      <c r="BA227" s="591"/>
      <c r="BB227" s="670">
        <f>AU227/ AR227</f>
        <v>1.0359906526067351</v>
      </c>
      <c r="BF227" s="492">
        <f>BF228/BF50</f>
        <v>0.23369608719999999</v>
      </c>
      <c r="BG227" s="612">
        <f>BG228/BG50</f>
        <v>0.2356588</v>
      </c>
      <c r="BH227" s="613" t="e">
        <f>BH228/BH50</f>
        <v>#DIV/0!</v>
      </c>
      <c r="BI227" s="335">
        <f>BH228/BG228</f>
        <v>0</v>
      </c>
      <c r="BJ227" s="492">
        <f>BJ228/BJ50</f>
        <v>0.23277062499999995</v>
      </c>
      <c r="BK227" s="612">
        <f>BK228/BK50</f>
        <v>0.23466249999999997</v>
      </c>
      <c r="BL227" s="613" t="e">
        <f>BL228/BL50</f>
        <v>#DIV/0!</v>
      </c>
      <c r="BM227" s="335">
        <f>BL228/BK228</f>
        <v>0</v>
      </c>
      <c r="BN227" s="492">
        <f>BN228/BN50</f>
        <v>0.23234000000000005</v>
      </c>
      <c r="BO227" s="612">
        <f>BO228/BO50</f>
        <v>0.2336625</v>
      </c>
      <c r="BP227" s="613" t="e">
        <f>BP228/BP50</f>
        <v>#DIV/0!</v>
      </c>
      <c r="BQ227" s="342">
        <f>BP228/BO228</f>
        <v>0</v>
      </c>
      <c r="BR227" s="492">
        <f>BR228/BR50</f>
        <v>0.23304054263157892</v>
      </c>
      <c r="BS227" s="580">
        <f>BS228/BS50</f>
        <v>0.23478368421052628</v>
      </c>
      <c r="BT227" s="615" t="e">
        <f>BT228/BT50</f>
        <v>#DIV/0!</v>
      </c>
      <c r="BU227" s="580">
        <f>BT228/BR228</f>
        <v>0</v>
      </c>
      <c r="BV227" s="177">
        <f>BT228/BS228</f>
        <v>0</v>
      </c>
      <c r="BW227" s="492">
        <f>BW228/BW50</f>
        <v>0.23561304444444442</v>
      </c>
      <c r="BX227" s="612" t="e">
        <f>BX228/BX50</f>
        <v>#DIV/0!</v>
      </c>
      <c r="BY227" s="613" t="e">
        <f>BY228/BY50</f>
        <v>#DIV/0!</v>
      </c>
      <c r="BZ227" s="342" t="e">
        <f>BY228/BX228</f>
        <v>#DIV/0!</v>
      </c>
      <c r="CA227" s="492">
        <f>CA228/CA50</f>
        <v>0.23557638666666664</v>
      </c>
      <c r="CB227" s="612" t="e">
        <f>CB228/CB50</f>
        <v>#DIV/0!</v>
      </c>
      <c r="CC227" s="613" t="e">
        <f>CC228/CC50</f>
        <v>#DIV/0!</v>
      </c>
      <c r="CD227" s="342" t="e">
        <f>CC228/CB228</f>
        <v>#DIV/0!</v>
      </c>
      <c r="CE227" s="492">
        <f>CE228/CE50</f>
        <v>0.2354844375</v>
      </c>
      <c r="CF227" s="612" t="e">
        <f>CF228/CF50</f>
        <v>#DIV/0!</v>
      </c>
      <c r="CG227" s="613" t="e">
        <f>CG228/CG50</f>
        <v>#DIV/0!</v>
      </c>
      <c r="CH227" s="342" t="e">
        <f>CG228/CF228</f>
        <v>#DIV/0!</v>
      </c>
      <c r="CI227" s="492">
        <f>CI228/CI50</f>
        <v>0.23555982857142857</v>
      </c>
      <c r="CJ227" s="581" t="e">
        <f>CJ228/CJ50</f>
        <v>#DIV/0!</v>
      </c>
      <c r="CK227" s="615" t="e">
        <f>CK228/CK50</f>
        <v>#DIV/0!</v>
      </c>
      <c r="CL227" s="588">
        <f>CK228/CI228</f>
        <v>0</v>
      </c>
      <c r="CM227" s="178" t="e">
        <f>CK228/CJ228</f>
        <v>#DIV/0!</v>
      </c>
      <c r="CN227" s="633">
        <f>CN228/CN50</f>
        <v>0.23420511820754716</v>
      </c>
      <c r="CO227" s="669">
        <f>CO228/CO50</f>
        <v>0.23478368421052628</v>
      </c>
      <c r="CP227" s="587" t="e">
        <f>CP228/CP50</f>
        <v>#DIV/0!</v>
      </c>
      <c r="CQ227" s="588">
        <f>CP228/CN228</f>
        <v>0</v>
      </c>
      <c r="CR227" s="589">
        <f>CP228/CO228</f>
        <v>0</v>
      </c>
      <c r="CS227" s="590"/>
      <c r="CT227" s="591"/>
      <c r="CU227" s="670" t="e">
        <f>CP227/ CN227</f>
        <v>#DIV/0!</v>
      </c>
      <c r="CX227" s="492">
        <f>CX228/CX50</f>
        <v>0.23369608719999999</v>
      </c>
      <c r="CY227" s="612">
        <f>CY228/CY50</f>
        <v>0.2356588</v>
      </c>
      <c r="CZ227" s="787" t="e">
        <f>CZ228/CZ50</f>
        <v>#DIV/0!</v>
      </c>
      <c r="DA227" s="335">
        <f>CZ228/CY228</f>
        <v>0</v>
      </c>
      <c r="DB227" s="492">
        <f>DB228/DB50</f>
        <v>0.23277062499999995</v>
      </c>
      <c r="DC227" s="612">
        <f>DC228/DC50</f>
        <v>0.23466249999999997</v>
      </c>
      <c r="DD227" s="613">
        <f>DD228/DD50</f>
        <v>0</v>
      </c>
      <c r="DE227" s="335">
        <f>DD228/DC228</f>
        <v>0</v>
      </c>
      <c r="DF227" s="492">
        <f>DF228/DF50</f>
        <v>0.23234000000000005</v>
      </c>
      <c r="DG227" s="612">
        <f>DG228/DG50</f>
        <v>0.2336625</v>
      </c>
      <c r="DH227" s="613">
        <f>DH228/DH50</f>
        <v>0</v>
      </c>
      <c r="DI227" s="342">
        <f>DH228/DG228</f>
        <v>0</v>
      </c>
      <c r="DJ227" s="492">
        <f>DJ228/DJ50</f>
        <v>0.23304054263157892</v>
      </c>
      <c r="DK227" s="580">
        <f>DK228/DK50</f>
        <v>0.23478368421052628</v>
      </c>
      <c r="DL227" s="615">
        <f>DL228/DL50</f>
        <v>0</v>
      </c>
      <c r="DM227" s="580">
        <f>DL228/DJ228</f>
        <v>0</v>
      </c>
      <c r="DN227" s="177">
        <f>DL228/DK228</f>
        <v>0</v>
      </c>
      <c r="DO227" s="492">
        <f>DO228/DO50</f>
        <v>0.23561304444444442</v>
      </c>
      <c r="DP227" s="612" t="e">
        <f>DP228/DP50</f>
        <v>#DIV/0!</v>
      </c>
      <c r="DQ227" s="613" t="e">
        <f>DQ228/DQ50</f>
        <v>#DIV/0!</v>
      </c>
      <c r="DR227" s="342" t="e">
        <f>DQ228/DP228</f>
        <v>#DIV/0!</v>
      </c>
      <c r="DS227" s="492">
        <f>DS228/DS50</f>
        <v>0.23557638666666664</v>
      </c>
      <c r="DT227" s="612" t="e">
        <f>DT228/DT50</f>
        <v>#DIV/0!</v>
      </c>
      <c r="DU227" s="613" t="e">
        <f>DU228/DU50</f>
        <v>#DIV/0!</v>
      </c>
      <c r="DV227" s="342" t="e">
        <f>DU228/DT228</f>
        <v>#DIV/0!</v>
      </c>
      <c r="DW227" s="492">
        <f>DW228/DW50</f>
        <v>0.2354844375</v>
      </c>
      <c r="DX227" s="612" t="e">
        <f>DX228/DX50</f>
        <v>#DIV/0!</v>
      </c>
      <c r="DY227" s="613" t="e">
        <f>DY228/DY50</f>
        <v>#DIV/0!</v>
      </c>
      <c r="DZ227" s="342" t="e">
        <f>DY228/DX228</f>
        <v>#DIV/0!</v>
      </c>
      <c r="EA227" s="492">
        <f>EA228/EA50</f>
        <v>0.23555982857142857</v>
      </c>
      <c r="EB227" s="581" t="e">
        <f>EB228/EB50</f>
        <v>#DIV/0!</v>
      </c>
      <c r="EC227" s="615" t="e">
        <f>EC228/EC50</f>
        <v>#DIV/0!</v>
      </c>
      <c r="ED227" s="588">
        <f>EC228/EA228</f>
        <v>0</v>
      </c>
      <c r="EE227" s="178" t="e">
        <f>EC228/EB228</f>
        <v>#DIV/0!</v>
      </c>
      <c r="EF227" s="633">
        <f>EF228/EF50</f>
        <v>0.23420511820754716</v>
      </c>
      <c r="EG227" s="669">
        <f>EG228/EG50</f>
        <v>0.23478368421052628</v>
      </c>
      <c r="EH227" s="587">
        <f>EH228/EH50</f>
        <v>0</v>
      </c>
      <c r="EI227" s="588">
        <f>EH228/EF228</f>
        <v>0</v>
      </c>
      <c r="EJ227" s="589">
        <f>EH228/EG228</f>
        <v>0</v>
      </c>
      <c r="EK227" s="590"/>
      <c r="EL227" s="591"/>
      <c r="EM227" s="670">
        <f>EH227/ EF227</f>
        <v>0</v>
      </c>
    </row>
    <row r="228" spans="1:145" s="97" customFormat="1" ht="20.100000000000001" customHeight="1">
      <c r="A228" s="353"/>
      <c r="B228" s="354" t="s">
        <v>23</v>
      </c>
      <c r="C228" s="355"/>
      <c r="D228" s="355"/>
      <c r="E228" s="185"/>
      <c r="F228" s="635">
        <f>F218+F220+F222</f>
        <v>33598.179487179485</v>
      </c>
      <c r="G228" s="386">
        <f t="shared" ref="G228" si="1009">G218+G220+G222</f>
        <v>47606.795839999846</v>
      </c>
      <c r="H228" s="769">
        <f t="shared" ref="H228:O228" si="1010">H218+H220+H222</f>
        <v>47606.795839999846</v>
      </c>
      <c r="I228" s="359">
        <f>H228-G228</f>
        <v>0</v>
      </c>
      <c r="J228" s="635">
        <f t="shared" si="1010"/>
        <v>37369.042735042734</v>
      </c>
      <c r="K228" s="386">
        <f t="shared" ref="K228" si="1011">K218+K220+K222</f>
        <v>54903.12825838929</v>
      </c>
      <c r="L228" s="769">
        <f t="shared" si="1010"/>
        <v>54903.12825838929</v>
      </c>
      <c r="M228" s="359">
        <f>L228-K228</f>
        <v>0</v>
      </c>
      <c r="N228" s="635">
        <f t="shared" si="1010"/>
        <v>37369.042735042734</v>
      </c>
      <c r="O228" s="386">
        <f t="shared" si="1010"/>
        <v>39851.512585495133</v>
      </c>
      <c r="P228" s="769">
        <f t="shared" ref="P228" si="1012">P218+P220+P222</f>
        <v>39851.512585495133</v>
      </c>
      <c r="Q228" s="359">
        <f>P228-O228</f>
        <v>0</v>
      </c>
      <c r="R228" s="361">
        <f>F228+J228+N228</f>
        <v>108336.26495726495</v>
      </c>
      <c r="S228" s="362">
        <v>120779.11111111111</v>
      </c>
      <c r="T228" s="544">
        <f>H228+K228+O228</f>
        <v>142361.43668388427</v>
      </c>
      <c r="U228" s="114">
        <f>H228+L228+P228</f>
        <v>142361.43668388427</v>
      </c>
      <c r="V228" s="110">
        <f>U228-R228</f>
        <v>34025.171726619315</v>
      </c>
      <c r="W228" s="108">
        <f t="shared" si="995"/>
        <v>21582.325572773159</v>
      </c>
      <c r="X228" s="117">
        <f>U228-T228</f>
        <v>0</v>
      </c>
      <c r="Y228" s="635">
        <f>Y218+Y220+Y222</f>
        <v>33343.908183057756</v>
      </c>
      <c r="Z228" s="769">
        <f t="shared" ref="Z228:AA228" si="1013">Z218+Z220+Z222</f>
        <v>42514.106423071833</v>
      </c>
      <c r="AA228" s="769">
        <f t="shared" si="1013"/>
        <v>42514.106423071833</v>
      </c>
      <c r="AB228" s="359">
        <f t="shared" ref="AB228:AF228" si="1014">AB218+AB220+AB222</f>
        <v>0</v>
      </c>
      <c r="AC228" s="635">
        <f t="shared" si="1014"/>
        <v>31355.681139137563</v>
      </c>
      <c r="AD228" s="386">
        <f t="shared" ref="AD228" si="1015">AD218+AD220+AD222</f>
        <v>47450.304820000005</v>
      </c>
      <c r="AE228" s="769">
        <f t="shared" si="1014"/>
        <v>47450.304820000005</v>
      </c>
      <c r="AF228" s="359">
        <f t="shared" si="1014"/>
        <v>0</v>
      </c>
      <c r="AG228" s="635">
        <f>AG218+AG220+AG222</f>
        <v>25351.35204532605</v>
      </c>
      <c r="AH228" s="386">
        <f t="shared" ref="AH228:AI228" si="1016">AH218+AH220+AH222</f>
        <v>48451.282051282054</v>
      </c>
      <c r="AI228" s="387">
        <f t="shared" si="1016"/>
        <v>49200.098010000002</v>
      </c>
      <c r="AJ228" s="359">
        <f>AI228-AH228</f>
        <v>748.81595871794707</v>
      </c>
      <c r="AK228" s="361">
        <f>Y228+AC228+AG228</f>
        <v>90050.941367521358</v>
      </c>
      <c r="AL228" s="362">
        <v>92086.329059829062</v>
      </c>
      <c r="AM228" s="108">
        <f>Z228+AD228+AH228</f>
        <v>138415.6932943539</v>
      </c>
      <c r="AN228" s="114">
        <f>AA228+AE228+AI228</f>
        <v>139164.50925307185</v>
      </c>
      <c r="AO228" s="186">
        <f>AN228-AK228</f>
        <v>49113.567885550496</v>
      </c>
      <c r="AP228" s="108">
        <f t="shared" si="996"/>
        <v>47078.180193242792</v>
      </c>
      <c r="AQ228" s="117">
        <f>AN228-AM228</f>
        <v>748.81595871795435</v>
      </c>
      <c r="AR228" s="111">
        <f>SUM(R228,AK228)</f>
        <v>198387.2063247863</v>
      </c>
      <c r="AS228" s="113">
        <f>SUM(S228,AL228)</f>
        <v>212865.44017094019</v>
      </c>
      <c r="AT228" s="693">
        <f>T228+AM228</f>
        <v>280777.12997823814</v>
      </c>
      <c r="AU228" s="187">
        <f>SUM(U228,AN228)</f>
        <v>281525.94593695609</v>
      </c>
      <c r="AV228" s="188">
        <f>AU228-AR228</f>
        <v>83138.739612169797</v>
      </c>
      <c r="AW228" s="108">
        <f t="shared" si="997"/>
        <v>68660.505766015907</v>
      </c>
      <c r="AX228" s="595">
        <f>AU228-AT228</f>
        <v>748.81595871795435</v>
      </c>
      <c r="AY228" s="96">
        <f>AR228/6</f>
        <v>33064.53438746438</v>
      </c>
      <c r="AZ228" s="97">
        <f>AS228/6</f>
        <v>35477.573361823364</v>
      </c>
      <c r="BA228" s="97">
        <f>AU228/6</f>
        <v>46920.990989492682</v>
      </c>
      <c r="BB228" s="364">
        <f>BA228/AY228</f>
        <v>1.4190730902075441</v>
      </c>
      <c r="BC228" s="98">
        <f>BA228-AY228</f>
        <v>13856.456602028302</v>
      </c>
      <c r="BD228" s="98">
        <f>BA228-AZ228</f>
        <v>11443.417627669318</v>
      </c>
      <c r="BE228" s="98">
        <f>AX228/6</f>
        <v>124.80265978632572</v>
      </c>
      <c r="BF228" s="635">
        <f>BF218+BF220+BF222</f>
        <v>49935.061367521368</v>
      </c>
      <c r="BG228" s="386">
        <f>BG218+BG220+BG222</f>
        <v>50354.444444444445</v>
      </c>
      <c r="BH228" s="388">
        <f>BH218+BH220+BH222</f>
        <v>0</v>
      </c>
      <c r="BI228" s="359">
        <f>BH228-BG228</f>
        <v>-50354.444444444445</v>
      </c>
      <c r="BJ228" s="635">
        <f>BJ218+BJ220+BJ222</f>
        <v>27852.895299145297</v>
      </c>
      <c r="BK228" s="386">
        <f>BK218+BK220+BK222</f>
        <v>28079.273504273504</v>
      </c>
      <c r="BL228" s="388">
        <f>BL218+BL220+BL222</f>
        <v>0</v>
      </c>
      <c r="BM228" s="359">
        <f>BL228-BK228</f>
        <v>-28079.273504273504</v>
      </c>
      <c r="BN228" s="635">
        <f>BN218+BN220+BN222</f>
        <v>35744.61538461539</v>
      </c>
      <c r="BO228" s="386">
        <f>BO218+BO220+BO222</f>
        <v>35948.076923076922</v>
      </c>
      <c r="BP228" s="388">
        <f>BP218+BP220+BP222</f>
        <v>0</v>
      </c>
      <c r="BQ228" s="359">
        <f>BP228-BO228</f>
        <v>-35948.076923076922</v>
      </c>
      <c r="BR228" s="361">
        <f>BF228+BJ228+BN228</f>
        <v>113532.57205128206</v>
      </c>
      <c r="BS228" s="110">
        <f>BG228+BK228+BO228</f>
        <v>114381.79487179487</v>
      </c>
      <c r="BT228" s="114">
        <f>BH228+BL228+BP228</f>
        <v>0</v>
      </c>
      <c r="BU228" s="110">
        <f>BT228-BR228</f>
        <v>-113532.57205128206</v>
      </c>
      <c r="BV228" s="117">
        <f>BT228-BS228</f>
        <v>-114381.79487179487</v>
      </c>
      <c r="BW228" s="635">
        <f>BW218+BW220+BW222</f>
        <v>36248.160683760681</v>
      </c>
      <c r="BX228" s="386">
        <f>BX218+BX220+BX222</f>
        <v>0</v>
      </c>
      <c r="BY228" s="388">
        <f>BY218+BY220+BY222</f>
        <v>0</v>
      </c>
      <c r="BZ228" s="359">
        <f>BY228-BX228</f>
        <v>0</v>
      </c>
      <c r="CA228" s="635">
        <f>CA218+CA220+CA222</f>
        <v>30202.100854700853</v>
      </c>
      <c r="CB228" s="386">
        <f>CB218+CB220+CB222</f>
        <v>0</v>
      </c>
      <c r="CC228" s="388">
        <f>CC218+CC220+CC222</f>
        <v>0</v>
      </c>
      <c r="CD228" s="359">
        <f>CC228-CB228</f>
        <v>0</v>
      </c>
      <c r="CE228" s="635">
        <f>CE218+CE220+CE222</f>
        <v>32203</v>
      </c>
      <c r="CF228" s="386">
        <f>CF218+CF220+CF222</f>
        <v>0</v>
      </c>
      <c r="CG228" s="388">
        <f>CG218+CG220+CG222</f>
        <v>0</v>
      </c>
      <c r="CH228" s="359">
        <f>CG228-CF228</f>
        <v>0</v>
      </c>
      <c r="CI228" s="361">
        <f>BW228+CA228+CE228</f>
        <v>98653.261538461535</v>
      </c>
      <c r="CJ228" s="108">
        <f>BX228+CB228+CF228</f>
        <v>0</v>
      </c>
      <c r="CK228" s="114">
        <f>BY228+CC228+CG228</f>
        <v>0</v>
      </c>
      <c r="CL228" s="186">
        <f>CK228-CI228</f>
        <v>-98653.261538461535</v>
      </c>
      <c r="CM228" s="117">
        <f>CK228-CJ228</f>
        <v>0</v>
      </c>
      <c r="CN228" s="111">
        <f>SUM(BR228,CI228)</f>
        <v>212185.83358974359</v>
      </c>
      <c r="CO228" s="693">
        <f>BS228+CJ228</f>
        <v>114381.79487179487</v>
      </c>
      <c r="CP228" s="187">
        <f>SUM(BT228,CK228)</f>
        <v>0</v>
      </c>
      <c r="CQ228" s="188">
        <f>CP228-CN228</f>
        <v>-212185.83358974359</v>
      </c>
      <c r="CR228" s="595">
        <f>CP228-CO228</f>
        <v>-114381.79487179487</v>
      </c>
      <c r="CS228" s="96">
        <f t="shared" ref="CS228:CS250" si="1017">CN228/6</f>
        <v>35364.305598290601</v>
      </c>
      <c r="CT228" s="97">
        <f>CP228/6</f>
        <v>0</v>
      </c>
      <c r="CU228" s="364">
        <f>CT228/CS228</f>
        <v>0</v>
      </c>
      <c r="CV228" s="98">
        <f>CT228-CS228</f>
        <v>-35364.305598290601</v>
      </c>
      <c r="CW228" s="98">
        <f>CR228/6</f>
        <v>-19063.63247863248</v>
      </c>
      <c r="CX228" s="635">
        <f>CX218+CX220+CX222</f>
        <v>49935.061367521368</v>
      </c>
      <c r="CY228" s="386">
        <f>CY218+CY220+CY222</f>
        <v>50354.444444444445</v>
      </c>
      <c r="CZ228" s="769">
        <f>CZ218+CZ220+CZ222</f>
        <v>0</v>
      </c>
      <c r="DA228" s="359">
        <f>CZ228-CY228</f>
        <v>-50354.444444444445</v>
      </c>
      <c r="DB228" s="635">
        <f>DB218+DB220+DB222</f>
        <v>27852.895299145297</v>
      </c>
      <c r="DC228" s="386">
        <f>DC218+DC220+DC222</f>
        <v>28079.273504273504</v>
      </c>
      <c r="DD228" s="388">
        <f>DD218+DD220+DD222</f>
        <v>0</v>
      </c>
      <c r="DE228" s="359">
        <f>DD228-DC228</f>
        <v>-28079.273504273504</v>
      </c>
      <c r="DF228" s="635">
        <f>DF218+DF220+DF222</f>
        <v>35744.61538461539</v>
      </c>
      <c r="DG228" s="386">
        <f>DG218+DG220+DG222</f>
        <v>35948.076923076922</v>
      </c>
      <c r="DH228" s="388">
        <f>DH218+DH220+DH222</f>
        <v>0</v>
      </c>
      <c r="DI228" s="359">
        <f>DH228-DG228</f>
        <v>-35948.076923076922</v>
      </c>
      <c r="DJ228" s="361">
        <f>CX228+DB228+DF228</f>
        <v>113532.57205128206</v>
      </c>
      <c r="DK228" s="110">
        <f>CY228+DC228+DG228</f>
        <v>114381.79487179487</v>
      </c>
      <c r="DL228" s="114">
        <f>CZ228+DD228+DH228</f>
        <v>0</v>
      </c>
      <c r="DM228" s="110">
        <f>DL228-DJ228</f>
        <v>-113532.57205128206</v>
      </c>
      <c r="DN228" s="117">
        <f>DL228-DK228</f>
        <v>-114381.79487179487</v>
      </c>
      <c r="DO228" s="635">
        <f>DO218+DO220+DO222</f>
        <v>36248.160683760681</v>
      </c>
      <c r="DP228" s="386">
        <f>DP218+DP220+DP222</f>
        <v>0</v>
      </c>
      <c r="DQ228" s="388">
        <f>DQ218+DQ220+DQ222</f>
        <v>0</v>
      </c>
      <c r="DR228" s="359">
        <f>DQ228-DP228</f>
        <v>0</v>
      </c>
      <c r="DS228" s="635">
        <f>DS218+DS220+DS222</f>
        <v>30202.100854700853</v>
      </c>
      <c r="DT228" s="386">
        <f>DT218+DT220+DT222</f>
        <v>0</v>
      </c>
      <c r="DU228" s="388">
        <f>DU218+DU220+DU222</f>
        <v>0</v>
      </c>
      <c r="DV228" s="359">
        <f>DU228-DT228</f>
        <v>0</v>
      </c>
      <c r="DW228" s="635">
        <f>DW218+DW220+DW222</f>
        <v>32203</v>
      </c>
      <c r="DX228" s="386">
        <f>DX218+DX220+DX222</f>
        <v>0</v>
      </c>
      <c r="DY228" s="388">
        <f>DY218+DY220+DY222</f>
        <v>0</v>
      </c>
      <c r="DZ228" s="359">
        <f>DY228-DX228</f>
        <v>0</v>
      </c>
      <c r="EA228" s="361">
        <f>DO228+DS228+DW228</f>
        <v>98653.261538461535</v>
      </c>
      <c r="EB228" s="108">
        <f>DP228+DT228+DX228</f>
        <v>0</v>
      </c>
      <c r="EC228" s="114">
        <f>DQ228+DU228+DY228</f>
        <v>0</v>
      </c>
      <c r="ED228" s="186">
        <f>EC228-EA228</f>
        <v>-98653.261538461535</v>
      </c>
      <c r="EE228" s="117">
        <f>EC228-EB228</f>
        <v>0</v>
      </c>
      <c r="EF228" s="111">
        <f>SUM(DJ228,EA228)</f>
        <v>212185.83358974359</v>
      </c>
      <c r="EG228" s="693">
        <f>DK228+EB228</f>
        <v>114381.79487179487</v>
      </c>
      <c r="EH228" s="187">
        <f>SUM(DL228,EC228)</f>
        <v>0</v>
      </c>
      <c r="EI228" s="188">
        <f>EH228-EF228</f>
        <v>-212185.83358974359</v>
      </c>
      <c r="EJ228" s="595">
        <f>EH228-EG228</f>
        <v>-114381.79487179487</v>
      </c>
      <c r="EK228" s="96">
        <f t="shared" ref="EK228" si="1018">EF228/6</f>
        <v>35364.305598290601</v>
      </c>
      <c r="EL228" s="97">
        <f>EH228/6</f>
        <v>0</v>
      </c>
      <c r="EM228" s="364">
        <f>EL228/EK228</f>
        <v>0</v>
      </c>
      <c r="EN228" s="98">
        <f>EL228-EK228</f>
        <v>-35364.305598290601</v>
      </c>
      <c r="EO228" s="98">
        <f>EJ228/6</f>
        <v>-19063.63247863248</v>
      </c>
    </row>
    <row r="229" spans="1:145" s="138" customFormat="1" ht="20.100000000000001" customHeight="1">
      <c r="A229" s="66"/>
      <c r="B229" s="66"/>
      <c r="C229" s="414"/>
      <c r="D229" s="66" t="s">
        <v>35</v>
      </c>
      <c r="E229" s="538"/>
      <c r="F229" s="600">
        <f>F230/F51</f>
        <v>0.10334566987416727</v>
      </c>
      <c r="G229" s="596">
        <f>G230/G51</f>
        <v>0.10766413651010469</v>
      </c>
      <c r="H229" s="786">
        <f>H230/H51</f>
        <v>0.10766413651010469</v>
      </c>
      <c r="I229" s="471"/>
      <c r="J229" s="600">
        <f>J230/J51</f>
        <v>0.10334566987416727</v>
      </c>
      <c r="K229" s="596">
        <f>K230/K51</f>
        <v>0.10725558881599898</v>
      </c>
      <c r="L229" s="786">
        <f>L230/L51</f>
        <v>0.10725558881599898</v>
      </c>
      <c r="M229" s="471"/>
      <c r="N229" s="600">
        <f>N230/N51</f>
        <v>0.10334566987416727</v>
      </c>
      <c r="O229" s="596">
        <f>O230/O51</f>
        <v>0.12986759618592725</v>
      </c>
      <c r="P229" s="786">
        <f>P230/P51</f>
        <v>0.12986759618592725</v>
      </c>
      <c r="Q229" s="471"/>
      <c r="R229" s="550">
        <f>R230/R51</f>
        <v>0.10334566987416728</v>
      </c>
      <c r="S229" s="554">
        <f>S230/S51</f>
        <v>0.10783325482807347</v>
      </c>
      <c r="T229" s="555">
        <f>T230/T51</f>
        <v>0.11509788626172353</v>
      </c>
      <c r="U229" s="556">
        <f>U230/U51</f>
        <v>0.11509788626172353</v>
      </c>
      <c r="V229" s="618"/>
      <c r="W229" s="694"/>
      <c r="X229" s="202"/>
      <c r="Y229" s="600">
        <f>Y230/Y51</f>
        <v>0.11229459659511472</v>
      </c>
      <c r="Z229" s="786">
        <f>Z230/Z51</f>
        <v>0.12644441560151412</v>
      </c>
      <c r="AA229" s="786">
        <f>AA230/AA51</f>
        <v>0.12644441560151412</v>
      </c>
      <c r="AB229" s="471"/>
      <c r="AC229" s="600">
        <f>AC230/AC51</f>
        <v>0.11229459659511472</v>
      </c>
      <c r="AD229" s="596">
        <f>AD230/AD51</f>
        <v>0.11010352504543175</v>
      </c>
      <c r="AE229" s="786">
        <f>AE230/AE51</f>
        <v>0.11010352504543175</v>
      </c>
      <c r="AF229" s="471"/>
      <c r="AG229" s="600">
        <f>AG230/AG51</f>
        <v>0.11229459659511472</v>
      </c>
      <c r="AH229" s="596">
        <f>AH230/AH51</f>
        <v>0.12599999999999997</v>
      </c>
      <c r="AI229" s="866">
        <f>AI230/AI51</f>
        <v>0.15346350119055813</v>
      </c>
      <c r="AJ229" s="471"/>
      <c r="AK229" s="550">
        <f>AK230/AK51</f>
        <v>0.11229459659511472</v>
      </c>
      <c r="AL229" s="554">
        <f>AL230/AL51</f>
        <v>0.10783325482807347</v>
      </c>
      <c r="AM229" s="557">
        <f>AM230/AM51</f>
        <v>0.12065827695656592</v>
      </c>
      <c r="AN229" s="556">
        <f>AN230/AN51</f>
        <v>0.1296843533760953</v>
      </c>
      <c r="AO229" s="624"/>
      <c r="AP229" s="694"/>
      <c r="AQ229" s="202"/>
      <c r="AR229" s="550">
        <f>AR230/AR51</f>
        <v>0.107820133234641</v>
      </c>
      <c r="AS229" s="556">
        <f>AS230/AS51</f>
        <v>0.10783325482807347</v>
      </c>
      <c r="AT229" s="622">
        <f>AT230/AT51</f>
        <v>0.117972055434898</v>
      </c>
      <c r="AU229" s="561">
        <f>AU230/AU51</f>
        <v>0.12249155824460835</v>
      </c>
      <c r="AV229" s="623"/>
      <c r="AW229" s="694"/>
      <c r="AX229" s="206"/>
      <c r="AY229" s="137"/>
      <c r="BF229" s="600">
        <f>BF230/BF51</f>
        <v>0.12589681903234429</v>
      </c>
      <c r="BG229" s="596">
        <f>BG230/BG51</f>
        <v>0.12535714285714283</v>
      </c>
      <c r="BH229" s="598" t="e">
        <f>BH230/BH51</f>
        <v>#DIV/0!</v>
      </c>
      <c r="BI229" s="471"/>
      <c r="BJ229" s="600">
        <f>BJ230/BJ51</f>
        <v>0.12589681903234429</v>
      </c>
      <c r="BK229" s="596">
        <f>BK230/BK51</f>
        <v>0.12666055045871558</v>
      </c>
      <c r="BL229" s="598" t="e">
        <f>BL230/BL51</f>
        <v>#DIV/0!</v>
      </c>
      <c r="BM229" s="471"/>
      <c r="BN229" s="600">
        <f>BN230/BN51</f>
        <v>0.12589681903234429</v>
      </c>
      <c r="BO229" s="596">
        <f>BO230/BO51</f>
        <v>0.12547241379310345</v>
      </c>
      <c r="BP229" s="598" t="e">
        <f>BP230/BP51</f>
        <v>#DIV/0!</v>
      </c>
      <c r="BQ229" s="471"/>
      <c r="BR229" s="550">
        <f>BR230/BR51</f>
        <v>0.12589681903234429</v>
      </c>
      <c r="BS229" s="556">
        <f>BS230/BS51</f>
        <v>0.12581839762611274</v>
      </c>
      <c r="BT229" s="556" t="e">
        <f>BT230/BT51</f>
        <v>#DIV/0!</v>
      </c>
      <c r="BU229" s="618"/>
      <c r="BV229" s="202"/>
      <c r="BW229" s="600">
        <f>BW230/BW51</f>
        <v>0.12580026631158456</v>
      </c>
      <c r="BX229" s="596" t="e">
        <f>BX230/BX51</f>
        <v>#DIV/0!</v>
      </c>
      <c r="BY229" s="598" t="e">
        <f>BY230/BY51</f>
        <v>#DIV/0!</v>
      </c>
      <c r="BZ229" s="471"/>
      <c r="CA229" s="600">
        <f>CA230/CA51</f>
        <v>0.12580026631158456</v>
      </c>
      <c r="CB229" s="596" t="e">
        <f>CB230/CB51</f>
        <v>#DIV/0!</v>
      </c>
      <c r="CC229" s="598" t="e">
        <f>CC230/CC51</f>
        <v>#DIV/0!</v>
      </c>
      <c r="CD229" s="471"/>
      <c r="CE229" s="600">
        <f>CE230/CE51</f>
        <v>0.12580026631158456</v>
      </c>
      <c r="CF229" s="596" t="e">
        <f>CF230/CF51</f>
        <v>#DIV/0!</v>
      </c>
      <c r="CG229" s="598" t="e">
        <f>CG230/CG51</f>
        <v>#DIV/0!</v>
      </c>
      <c r="CH229" s="471"/>
      <c r="CI229" s="550">
        <f>CI230/CI51</f>
        <v>0.12580026631158456</v>
      </c>
      <c r="CJ229" s="557" t="e">
        <f>CJ230/CJ51</f>
        <v>#DIV/0!</v>
      </c>
      <c r="CK229" s="556" t="e">
        <f>CK230/CK51</f>
        <v>#DIV/0!</v>
      </c>
      <c r="CL229" s="624"/>
      <c r="CM229" s="202"/>
      <c r="CN229" s="550">
        <f>CN230/CN51</f>
        <v>0.12584845250800425</v>
      </c>
      <c r="CO229" s="622">
        <f>CO230/CO51</f>
        <v>0.12581839762611274</v>
      </c>
      <c r="CP229" s="561" t="e">
        <f>CP230/CP51</f>
        <v>#DIV/0!</v>
      </c>
      <c r="CQ229" s="623"/>
      <c r="CR229" s="206">
        <f>CP230/CO230</f>
        <v>0</v>
      </c>
      <c r="CS229" s="137"/>
      <c r="CX229" s="600">
        <f>CX230/CX51</f>
        <v>0.12589681903234429</v>
      </c>
      <c r="CY229" s="596">
        <f>CY230/CY51</f>
        <v>0.12535714285714283</v>
      </c>
      <c r="CZ229" s="786" t="e">
        <f>CZ230/CZ51</f>
        <v>#DIV/0!</v>
      </c>
      <c r="DA229" s="471"/>
      <c r="DB229" s="600">
        <f>DB230/DB51</f>
        <v>0.12589681903234429</v>
      </c>
      <c r="DC229" s="596">
        <f>DC230/DC51</f>
        <v>0.12666055045871558</v>
      </c>
      <c r="DD229" s="598">
        <f>DD230/DD51</f>
        <v>0</v>
      </c>
      <c r="DE229" s="471"/>
      <c r="DF229" s="600">
        <f>DF230/DF51</f>
        <v>0.12589681903234429</v>
      </c>
      <c r="DG229" s="596">
        <f>DG230/DG51</f>
        <v>0.12547241379310345</v>
      </c>
      <c r="DH229" s="598">
        <f>DH230/DH51</f>
        <v>0</v>
      </c>
      <c r="DI229" s="471"/>
      <c r="DJ229" s="550">
        <f>DJ230/DJ51</f>
        <v>0.12589681903234429</v>
      </c>
      <c r="DK229" s="556">
        <f>DK230/DK51</f>
        <v>0.12581839762611274</v>
      </c>
      <c r="DL229" s="556">
        <f>DL230/DL51</f>
        <v>0</v>
      </c>
      <c r="DM229" s="618"/>
      <c r="DN229" s="202"/>
      <c r="DO229" s="600">
        <f>DO230/DO51</f>
        <v>0.12580026631158456</v>
      </c>
      <c r="DP229" s="596" t="e">
        <f>DP230/DP51</f>
        <v>#DIV/0!</v>
      </c>
      <c r="DQ229" s="598" t="e">
        <f>DQ230/DQ51</f>
        <v>#DIV/0!</v>
      </c>
      <c r="DR229" s="471"/>
      <c r="DS229" s="600">
        <f>DS230/DS51</f>
        <v>0.12580026631158456</v>
      </c>
      <c r="DT229" s="596" t="e">
        <f>DT230/DT51</f>
        <v>#DIV/0!</v>
      </c>
      <c r="DU229" s="598" t="e">
        <f>DU230/DU51</f>
        <v>#DIV/0!</v>
      </c>
      <c r="DV229" s="471"/>
      <c r="DW229" s="600">
        <f>DW230/DW51</f>
        <v>0.12580026631158456</v>
      </c>
      <c r="DX229" s="596" t="e">
        <f>DX230/DX51</f>
        <v>#DIV/0!</v>
      </c>
      <c r="DY229" s="598" t="e">
        <f>DY230/DY51</f>
        <v>#DIV/0!</v>
      </c>
      <c r="DZ229" s="471"/>
      <c r="EA229" s="550">
        <f>EA230/EA51</f>
        <v>0.12580026631158456</v>
      </c>
      <c r="EB229" s="557" t="e">
        <f>EB230/EB51</f>
        <v>#DIV/0!</v>
      </c>
      <c r="EC229" s="556" t="e">
        <f>EC230/EC51</f>
        <v>#DIV/0!</v>
      </c>
      <c r="ED229" s="624"/>
      <c r="EE229" s="202"/>
      <c r="EF229" s="550">
        <f>EF230/EF51</f>
        <v>0.12584845250800425</v>
      </c>
      <c r="EG229" s="622">
        <f>EG230/EG51</f>
        <v>0.12581839762611274</v>
      </c>
      <c r="EH229" s="561">
        <f>EH230/EH51</f>
        <v>0</v>
      </c>
      <c r="EI229" s="623"/>
      <c r="EJ229" s="206">
        <f>EH230/EG230</f>
        <v>0</v>
      </c>
      <c r="EK229" s="137"/>
    </row>
    <row r="230" spans="1:145" s="138" customFormat="1" ht="20.100000000000001" customHeight="1">
      <c r="A230" s="66"/>
      <c r="B230" s="66"/>
      <c r="C230" s="414"/>
      <c r="D230" s="844" t="s">
        <v>51</v>
      </c>
      <c r="E230" s="538"/>
      <c r="F230" s="375">
        <v>3938</v>
      </c>
      <c r="G230" s="462">
        <v>5839</v>
      </c>
      <c r="H230" s="774">
        <v>5839</v>
      </c>
      <c r="I230" s="419">
        <f>H230-G230</f>
        <v>0</v>
      </c>
      <c r="J230" s="375">
        <v>3938</v>
      </c>
      <c r="K230" s="462">
        <v>4318</v>
      </c>
      <c r="L230" s="774">
        <v>4318</v>
      </c>
      <c r="M230" s="419">
        <f>L230-K230</f>
        <v>0</v>
      </c>
      <c r="N230" s="375">
        <v>3938</v>
      </c>
      <c r="O230" s="462">
        <v>6321</v>
      </c>
      <c r="P230" s="774">
        <v>6321</v>
      </c>
      <c r="Q230" s="419">
        <f>P230-O230</f>
        <v>0</v>
      </c>
      <c r="R230" s="420">
        <f>F230+J230+N230</f>
        <v>11814</v>
      </c>
      <c r="S230" s="421">
        <f>4109*3</f>
        <v>12327</v>
      </c>
      <c r="T230" s="568">
        <f>H230+K230+O230</f>
        <v>16478</v>
      </c>
      <c r="U230" s="133">
        <f>H230+L230+P230</f>
        <v>16478</v>
      </c>
      <c r="V230" s="129">
        <f>U230-R230</f>
        <v>4664</v>
      </c>
      <c r="W230" s="128">
        <f t="shared" si="995"/>
        <v>4151</v>
      </c>
      <c r="X230" s="55">
        <f>U230-T230</f>
        <v>0</v>
      </c>
      <c r="Y230" s="375">
        <v>4279</v>
      </c>
      <c r="Z230" s="774">
        <v>5677</v>
      </c>
      <c r="AA230" s="774">
        <v>5677</v>
      </c>
      <c r="AB230" s="419">
        <f>AA230-Z230</f>
        <v>0</v>
      </c>
      <c r="AC230" s="375">
        <v>4279</v>
      </c>
      <c r="AD230" s="462">
        <v>5805.6726799999997</v>
      </c>
      <c r="AE230" s="774">
        <v>5805.6726799999997</v>
      </c>
      <c r="AF230" s="419">
        <f>AE230-AD230</f>
        <v>0</v>
      </c>
      <c r="AG230" s="375">
        <v>4279</v>
      </c>
      <c r="AH230" s="462">
        <v>7000</v>
      </c>
      <c r="AI230" s="463">
        <v>7602.1100500000002</v>
      </c>
      <c r="AJ230" s="419">
        <f>AI230-AH230</f>
        <v>602.11005000000023</v>
      </c>
      <c r="AK230" s="420">
        <f>Y230+AC230+AG230</f>
        <v>12837</v>
      </c>
      <c r="AL230" s="421">
        <f>4109*3</f>
        <v>12327</v>
      </c>
      <c r="AM230" s="128">
        <f>Z230+AD230+AH230</f>
        <v>18482.67268</v>
      </c>
      <c r="AN230" s="133">
        <f>AA230+AE230+AI230</f>
        <v>19084.782729999999</v>
      </c>
      <c r="AO230" s="134">
        <f>AN230-AK230</f>
        <v>6247.782729999999</v>
      </c>
      <c r="AP230" s="128">
        <f t="shared" si="996"/>
        <v>6757.782729999999</v>
      </c>
      <c r="AQ230" s="55">
        <f>AN230-AM230</f>
        <v>602.11004999999932</v>
      </c>
      <c r="AR230" s="420">
        <f>SUM(R230,AK230)</f>
        <v>24651</v>
      </c>
      <c r="AS230" s="132">
        <f>S230+AL230</f>
        <v>24654</v>
      </c>
      <c r="AT230" s="625">
        <f>T230+AM230</f>
        <v>34960.672680000003</v>
      </c>
      <c r="AU230" s="59">
        <f>SUM(U230,AN230)</f>
        <v>35562.782729999999</v>
      </c>
      <c r="AV230" s="60">
        <f>AU230-AR230</f>
        <v>10911.782729999999</v>
      </c>
      <c r="AW230" s="128">
        <f t="shared" si="997"/>
        <v>10908.782729999999</v>
      </c>
      <c r="AX230" s="136">
        <f>AU230-AT230</f>
        <v>602.11004999999568</v>
      </c>
      <c r="AY230" s="137"/>
      <c r="BF230" s="375">
        <v>6038.2051282051279</v>
      </c>
      <c r="BG230" s="462">
        <v>6000</v>
      </c>
      <c r="BH230" s="464"/>
      <c r="BI230" s="419">
        <f>BH230-BG230</f>
        <v>-6000</v>
      </c>
      <c r="BJ230" s="375">
        <v>6038.2051282051279</v>
      </c>
      <c r="BK230" s="462">
        <v>5900</v>
      </c>
      <c r="BL230" s="464"/>
      <c r="BM230" s="419">
        <f>BL230-BK230</f>
        <v>-5900</v>
      </c>
      <c r="BN230" s="375">
        <v>6038.2051282051279</v>
      </c>
      <c r="BO230" s="462">
        <v>6220</v>
      </c>
      <c r="BP230" s="464"/>
      <c r="BQ230" s="419">
        <f>BP230-BO230</f>
        <v>-6220</v>
      </c>
      <c r="BR230" s="420">
        <f>BF230+BJ230+BN230</f>
        <v>18114.615384615383</v>
      </c>
      <c r="BS230" s="129">
        <f>BG230+BK230+BO230</f>
        <v>18120</v>
      </c>
      <c r="BT230" s="133">
        <f>BH230+BL230+BP230</f>
        <v>0</v>
      </c>
      <c r="BU230" s="129">
        <f>BT230-BR230</f>
        <v>-18114.615384615383</v>
      </c>
      <c r="BV230" s="55">
        <f>BT230-BS230</f>
        <v>-18120</v>
      </c>
      <c r="BW230" s="375">
        <v>6056.1538461538457</v>
      </c>
      <c r="BX230" s="462"/>
      <c r="BY230" s="464"/>
      <c r="BZ230" s="419">
        <f>BY230-BX230</f>
        <v>0</v>
      </c>
      <c r="CA230" s="375">
        <v>6056.1538461538457</v>
      </c>
      <c r="CB230" s="462"/>
      <c r="CC230" s="464"/>
      <c r="CD230" s="419">
        <f>CC230-CB230</f>
        <v>0</v>
      </c>
      <c r="CE230" s="375">
        <v>6056.1538461538457</v>
      </c>
      <c r="CF230" s="462"/>
      <c r="CG230" s="464"/>
      <c r="CH230" s="419">
        <f>CG230-CF230</f>
        <v>0</v>
      </c>
      <c r="CI230" s="420">
        <f>BW230+CA230+CE230</f>
        <v>18168.461538461539</v>
      </c>
      <c r="CJ230" s="128">
        <f>BX230+CB230+CF230</f>
        <v>0</v>
      </c>
      <c r="CK230" s="133">
        <f>BY230+CC230+CG230</f>
        <v>0</v>
      </c>
      <c r="CL230" s="134">
        <f>CK230-CI230</f>
        <v>-18168.461538461539</v>
      </c>
      <c r="CM230" s="55">
        <f>CK230-CJ230</f>
        <v>0</v>
      </c>
      <c r="CN230" s="420">
        <f>SUM(BR230,CI230)</f>
        <v>36283.076923076922</v>
      </c>
      <c r="CO230" s="625">
        <f>BS230+CJ230</f>
        <v>18120</v>
      </c>
      <c r="CP230" s="59">
        <f>SUM(BT230,CK230)</f>
        <v>0</v>
      </c>
      <c r="CQ230" s="60">
        <f>CP230-CN230</f>
        <v>-36283.076923076922</v>
      </c>
      <c r="CR230" s="136">
        <f>CP230-CO230</f>
        <v>-18120</v>
      </c>
      <c r="CS230" s="137"/>
      <c r="CX230" s="375">
        <v>6038.2051282051279</v>
      </c>
      <c r="CY230" s="462">
        <v>6000</v>
      </c>
      <c r="CZ230" s="774"/>
      <c r="DA230" s="419">
        <f>CZ230-CY230</f>
        <v>-6000</v>
      </c>
      <c r="DB230" s="375">
        <v>6038.2051282051279</v>
      </c>
      <c r="DC230" s="462">
        <v>5900</v>
      </c>
      <c r="DD230" s="464"/>
      <c r="DE230" s="419">
        <f>DD230-DC230</f>
        <v>-5900</v>
      </c>
      <c r="DF230" s="375">
        <v>6038.2051282051279</v>
      </c>
      <c r="DG230" s="462">
        <v>6220</v>
      </c>
      <c r="DH230" s="464"/>
      <c r="DI230" s="419">
        <f>DH230-DG230</f>
        <v>-6220</v>
      </c>
      <c r="DJ230" s="420">
        <f>CX230+DB230+DF230</f>
        <v>18114.615384615383</v>
      </c>
      <c r="DK230" s="129">
        <f>CY230+DC230+DG230</f>
        <v>18120</v>
      </c>
      <c r="DL230" s="133">
        <f>CZ230+DD230+DH230</f>
        <v>0</v>
      </c>
      <c r="DM230" s="129">
        <f>DL230-DJ230</f>
        <v>-18114.615384615383</v>
      </c>
      <c r="DN230" s="55">
        <f>DL230-DK230</f>
        <v>-18120</v>
      </c>
      <c r="DO230" s="375">
        <v>6056.1538461538457</v>
      </c>
      <c r="DP230" s="462"/>
      <c r="DQ230" s="464"/>
      <c r="DR230" s="419">
        <f>DQ230-DP230</f>
        <v>0</v>
      </c>
      <c r="DS230" s="375">
        <v>6056.1538461538457</v>
      </c>
      <c r="DT230" s="462"/>
      <c r="DU230" s="464"/>
      <c r="DV230" s="419">
        <f>DU230-DT230</f>
        <v>0</v>
      </c>
      <c r="DW230" s="375">
        <v>6056.1538461538457</v>
      </c>
      <c r="DX230" s="462"/>
      <c r="DY230" s="464"/>
      <c r="DZ230" s="419">
        <f>DY230-DX230</f>
        <v>0</v>
      </c>
      <c r="EA230" s="420">
        <f>DO230+DS230+DW230</f>
        <v>18168.461538461539</v>
      </c>
      <c r="EB230" s="128">
        <f>DP230+DT230+DX230</f>
        <v>0</v>
      </c>
      <c r="EC230" s="133">
        <f>DQ230+DU230+DY230</f>
        <v>0</v>
      </c>
      <c r="ED230" s="134">
        <f>EC230-EA230</f>
        <v>-18168.461538461539</v>
      </c>
      <c r="EE230" s="55">
        <f>EC230-EB230</f>
        <v>0</v>
      </c>
      <c r="EF230" s="420">
        <f>SUM(DJ230,EA230)</f>
        <v>36283.076923076922</v>
      </c>
      <c r="EG230" s="625">
        <f>DK230+EB230</f>
        <v>18120</v>
      </c>
      <c r="EH230" s="59">
        <f>SUM(DL230,EC230)</f>
        <v>0</v>
      </c>
      <c r="EI230" s="60">
        <f>EH230-EF230</f>
        <v>-36283.076923076922</v>
      </c>
      <c r="EJ230" s="136">
        <f>EH230-EG230</f>
        <v>-18120</v>
      </c>
      <c r="EK230" s="137"/>
    </row>
    <row r="231" spans="1:145" s="138" customFormat="1" ht="20.100000000000001" customHeight="1">
      <c r="A231" s="66"/>
      <c r="B231" s="66"/>
      <c r="C231" s="414"/>
      <c r="D231" s="843" t="s">
        <v>35</v>
      </c>
      <c r="E231" s="848"/>
      <c r="F231" s="626">
        <f>F232/F52</f>
        <v>0.13540194174757281</v>
      </c>
      <c r="G231" s="627">
        <f>G232/G52</f>
        <v>0.15438072773362152</v>
      </c>
      <c r="H231" s="788">
        <f>H232/H52</f>
        <v>0.15438072773362152</v>
      </c>
      <c r="I231" s="515"/>
      <c r="J231" s="626">
        <f>J232/J52</f>
        <v>0.13540194174757281</v>
      </c>
      <c r="K231" s="627">
        <f>K232/K52</f>
        <v>0.15205187311928883</v>
      </c>
      <c r="L231" s="788">
        <f>L232/L52</f>
        <v>0.15205187311928883</v>
      </c>
      <c r="M231" s="515"/>
      <c r="N231" s="626">
        <f>N232/N52</f>
        <v>0.13540194174757281</v>
      </c>
      <c r="O231" s="627">
        <f>O232/O52</f>
        <v>0.18380846135788584</v>
      </c>
      <c r="P231" s="788">
        <f>P232/P52</f>
        <v>0.18380846135788584</v>
      </c>
      <c r="Q231" s="515"/>
      <c r="R231" s="550">
        <f>R232/R52</f>
        <v>0.13540194174757281</v>
      </c>
      <c r="S231" s="554">
        <f>S232/S52</f>
        <v>0.13013700369490966</v>
      </c>
      <c r="T231" s="559">
        <f>T232/T52</f>
        <v>0.16230822679912202</v>
      </c>
      <c r="U231" s="556">
        <f>U232/U52</f>
        <v>0.16230822679912202</v>
      </c>
      <c r="V231" s="618"/>
      <c r="W231" s="694"/>
      <c r="X231" s="202"/>
      <c r="Y231" s="626">
        <f>Y232/Y52</f>
        <v>0.13144732030392914</v>
      </c>
      <c r="Z231" s="788">
        <f>Z232/Z52</f>
        <v>0.16667874404051172</v>
      </c>
      <c r="AA231" s="788">
        <f>AA232/AA52</f>
        <v>0.16667874404051172</v>
      </c>
      <c r="AB231" s="515"/>
      <c r="AC231" s="626">
        <f>AC232/AC52</f>
        <v>0.13144732030392914</v>
      </c>
      <c r="AD231" s="627">
        <f>AD232/AD52</f>
        <v>0.16689637775963365</v>
      </c>
      <c r="AE231" s="788">
        <f>AE232/AE52</f>
        <v>0.16689637775963365</v>
      </c>
      <c r="AF231" s="515"/>
      <c r="AG231" s="626">
        <f>AG232/AG52</f>
        <v>0.13144732030392914</v>
      </c>
      <c r="AH231" s="627">
        <f>AH232/AH52</f>
        <v>0.15829411764705881</v>
      </c>
      <c r="AI231" s="868">
        <f>AI232/AI52</f>
        <v>0.15912376652086088</v>
      </c>
      <c r="AJ231" s="515"/>
      <c r="AK231" s="550">
        <f>AK232/AK52</f>
        <v>0.13144732030392914</v>
      </c>
      <c r="AL231" s="554">
        <f>AL232/AL52</f>
        <v>0.13013700369490966</v>
      </c>
      <c r="AM231" s="557">
        <f>AM232/AM52</f>
        <v>0.16364860518719415</v>
      </c>
      <c r="AN231" s="556">
        <f>AN232/AN52</f>
        <v>0.16404643657804949</v>
      </c>
      <c r="AO231" s="624"/>
      <c r="AP231" s="694"/>
      <c r="AQ231" s="202"/>
      <c r="AR231" s="550">
        <f>AR232/AR52</f>
        <v>0.13307229540504095</v>
      </c>
      <c r="AS231" s="556">
        <f>AS232/AS52</f>
        <v>0.13013700369490966</v>
      </c>
      <c r="AT231" s="622">
        <f>AT232/AT52</f>
        <v>0.16299800382427085</v>
      </c>
      <c r="AU231" s="561">
        <f>AU232/AU52</f>
        <v>0.16319467984015498</v>
      </c>
      <c r="AV231" s="623"/>
      <c r="AW231" s="694"/>
      <c r="AX231" s="610"/>
      <c r="AY231" s="137"/>
      <c r="BF231" s="626">
        <f>BF232/BF52</f>
        <v>0.16953703703703704</v>
      </c>
      <c r="BG231" s="627">
        <f>BG232/BG52</f>
        <v>0.16137931034482758</v>
      </c>
      <c r="BH231" s="628" t="e">
        <f>BH232/BH52</f>
        <v>#DIV/0!</v>
      </c>
      <c r="BI231" s="515"/>
      <c r="BJ231" s="626">
        <f>BJ232/BJ52</f>
        <v>0.16953703703703704</v>
      </c>
      <c r="BK231" s="627">
        <f>BK232/BK52</f>
        <v>0.17236097560975611</v>
      </c>
      <c r="BL231" s="628" t="e">
        <f>BL232/BL52</f>
        <v>#DIV/0!</v>
      </c>
      <c r="BM231" s="515"/>
      <c r="BN231" s="626">
        <f>BN232/BN52</f>
        <v>0.16953703703703704</v>
      </c>
      <c r="BO231" s="627">
        <f>BO232/BO52</f>
        <v>0.17418217433888344</v>
      </c>
      <c r="BP231" s="628" t="e">
        <f>BP232/BP52</f>
        <v>#DIV/0!</v>
      </c>
      <c r="BQ231" s="515"/>
      <c r="BR231" s="550">
        <f>BR232/BR52</f>
        <v>0.16953703703703704</v>
      </c>
      <c r="BS231" s="557">
        <f>BS232/BS52</f>
        <v>0.16972222222222222</v>
      </c>
      <c r="BT231" s="556" t="e">
        <f>BT232/BT52</f>
        <v>#DIV/0!</v>
      </c>
      <c r="BU231" s="618"/>
      <c r="BV231" s="202"/>
      <c r="BW231" s="626">
        <f>BW232/BW52</f>
        <v>0.15196698113207546</v>
      </c>
      <c r="BX231" s="627" t="e">
        <f>BX232/BX52</f>
        <v>#DIV/0!</v>
      </c>
      <c r="BY231" s="628" t="e">
        <f>BY232/BY52</f>
        <v>#DIV/0!</v>
      </c>
      <c r="BZ231" s="515"/>
      <c r="CA231" s="626">
        <f>CA232/CA52</f>
        <v>0.15196698113207546</v>
      </c>
      <c r="CB231" s="627" t="e">
        <f>CB232/CB52</f>
        <v>#DIV/0!</v>
      </c>
      <c r="CC231" s="628" t="e">
        <f>CC232/CC52</f>
        <v>#DIV/0!</v>
      </c>
      <c r="CD231" s="515"/>
      <c r="CE231" s="626">
        <f>CE232/CE52</f>
        <v>0.15196698113207546</v>
      </c>
      <c r="CF231" s="627" t="e">
        <f>CF232/CF52</f>
        <v>#DIV/0!</v>
      </c>
      <c r="CG231" s="628" t="e">
        <f>CG232/CG52</f>
        <v>#DIV/0!</v>
      </c>
      <c r="CH231" s="515"/>
      <c r="CI231" s="550">
        <f>CI232/CI52</f>
        <v>0.15196698113207546</v>
      </c>
      <c r="CJ231" s="557" t="e">
        <f>CJ232/CJ52</f>
        <v>#DIV/0!</v>
      </c>
      <c r="CK231" s="556" t="e">
        <f>CK232/CK52</f>
        <v>#DIV/0!</v>
      </c>
      <c r="CL231" s="624"/>
      <c r="CM231" s="202"/>
      <c r="CN231" s="550">
        <f>CN232/CN52</f>
        <v>0.16037155511811024</v>
      </c>
      <c r="CO231" s="622">
        <f>CO232/CO52</f>
        <v>0.16972222222222222</v>
      </c>
      <c r="CP231" s="561" t="e">
        <f>CP232/CP52</f>
        <v>#DIV/0!</v>
      </c>
      <c r="CQ231" s="623"/>
      <c r="CR231" s="610">
        <f>CP232/CO232</f>
        <v>0</v>
      </c>
      <c r="CS231" s="137"/>
      <c r="CX231" s="626">
        <f>CX232/CX52</f>
        <v>0.16953703703703704</v>
      </c>
      <c r="CY231" s="627">
        <f>CY232/CY52</f>
        <v>0.16137931034482758</v>
      </c>
      <c r="CZ231" s="788" t="e">
        <f>CZ232/CZ52</f>
        <v>#DIV/0!</v>
      </c>
      <c r="DA231" s="515"/>
      <c r="DB231" s="626">
        <f>DB232/DB52</f>
        <v>0.16953703703703704</v>
      </c>
      <c r="DC231" s="627">
        <f>DC232/DC52</f>
        <v>0.17236097560975611</v>
      </c>
      <c r="DD231" s="628">
        <f>DD232/DD52</f>
        <v>0</v>
      </c>
      <c r="DE231" s="515"/>
      <c r="DF231" s="626">
        <f>DF232/DF52</f>
        <v>0.16953703703703704</v>
      </c>
      <c r="DG231" s="627">
        <f>DG232/DG52</f>
        <v>0.17418217433888344</v>
      </c>
      <c r="DH231" s="628">
        <f>DH232/DH52</f>
        <v>0</v>
      </c>
      <c r="DI231" s="515"/>
      <c r="DJ231" s="550">
        <f>DJ232/DJ52</f>
        <v>0.16953703703703704</v>
      </c>
      <c r="DK231" s="557">
        <f>DK232/DK52</f>
        <v>0.16972222222222222</v>
      </c>
      <c r="DL231" s="556">
        <f>DL232/DL52</f>
        <v>0</v>
      </c>
      <c r="DM231" s="618"/>
      <c r="DN231" s="202"/>
      <c r="DO231" s="626">
        <f>DO232/DO52</f>
        <v>0.15196698113207546</v>
      </c>
      <c r="DP231" s="627" t="e">
        <f>DP232/DP52</f>
        <v>#DIV/0!</v>
      </c>
      <c r="DQ231" s="628" t="e">
        <f>DQ232/DQ52</f>
        <v>#DIV/0!</v>
      </c>
      <c r="DR231" s="515"/>
      <c r="DS231" s="626">
        <f>DS232/DS52</f>
        <v>0.15196698113207546</v>
      </c>
      <c r="DT231" s="627" t="e">
        <f>DT232/DT52</f>
        <v>#DIV/0!</v>
      </c>
      <c r="DU231" s="628" t="e">
        <f>DU232/DU52</f>
        <v>#DIV/0!</v>
      </c>
      <c r="DV231" s="515"/>
      <c r="DW231" s="626">
        <f>DW232/DW52</f>
        <v>0.15196698113207546</v>
      </c>
      <c r="DX231" s="627" t="e">
        <f>DX232/DX52</f>
        <v>#DIV/0!</v>
      </c>
      <c r="DY231" s="628" t="e">
        <f>DY232/DY52</f>
        <v>#DIV/0!</v>
      </c>
      <c r="DZ231" s="515"/>
      <c r="EA231" s="550">
        <f>EA232/EA52</f>
        <v>0.15196698113207546</v>
      </c>
      <c r="EB231" s="557" t="e">
        <f>EB232/EB52</f>
        <v>#DIV/0!</v>
      </c>
      <c r="EC231" s="556" t="e">
        <f>EC232/EC52</f>
        <v>#DIV/0!</v>
      </c>
      <c r="ED231" s="624"/>
      <c r="EE231" s="202"/>
      <c r="EF231" s="550">
        <f>EF232/EF52</f>
        <v>0.16037155511811024</v>
      </c>
      <c r="EG231" s="622">
        <f>EG232/EG52</f>
        <v>0.16972222222222222</v>
      </c>
      <c r="EH231" s="561">
        <f>EH232/EH52</f>
        <v>0</v>
      </c>
      <c r="EI231" s="623"/>
      <c r="EJ231" s="610">
        <f>EH232/EG232</f>
        <v>0</v>
      </c>
      <c r="EK231" s="137"/>
    </row>
    <row r="232" spans="1:145" s="138" customFormat="1" ht="20.100000000000001" customHeight="1">
      <c r="A232" s="66"/>
      <c r="B232" s="66"/>
      <c r="C232" s="414"/>
      <c r="D232" s="844" t="s">
        <v>32</v>
      </c>
      <c r="E232" s="837"/>
      <c r="F232" s="264">
        <v>5960</v>
      </c>
      <c r="G232" s="415">
        <f>16384-G230</f>
        <v>10545</v>
      </c>
      <c r="H232" s="772">
        <f>16384-H230</f>
        <v>10545</v>
      </c>
      <c r="I232" s="419">
        <f>H232-G232</f>
        <v>0</v>
      </c>
      <c r="J232" s="264">
        <v>5960</v>
      </c>
      <c r="K232" s="415">
        <v>9415</v>
      </c>
      <c r="L232" s="772">
        <v>9415</v>
      </c>
      <c r="M232" s="419">
        <f>L232-K232</f>
        <v>0</v>
      </c>
      <c r="N232" s="264">
        <v>5960</v>
      </c>
      <c r="O232" s="415">
        <f>O236-O230</f>
        <v>10058.56457</v>
      </c>
      <c r="P232" s="772">
        <f>P236-P230</f>
        <v>10058.56457</v>
      </c>
      <c r="Q232" s="419">
        <f>P232-O232</f>
        <v>0</v>
      </c>
      <c r="R232" s="420">
        <f>F232+J232+N232</f>
        <v>17880</v>
      </c>
      <c r="S232" s="421">
        <f>8760*3</f>
        <v>26280</v>
      </c>
      <c r="T232" s="568">
        <f>H232+K232+O232</f>
        <v>30018.564570000002</v>
      </c>
      <c r="U232" s="133">
        <f>H232+L232+P232</f>
        <v>30018.564570000002</v>
      </c>
      <c r="V232" s="129">
        <f>U232-R232</f>
        <v>12138.564570000002</v>
      </c>
      <c r="W232" s="128">
        <f t="shared" si="995"/>
        <v>3738.5645700000023</v>
      </c>
      <c r="X232" s="55">
        <f>U232-T232</f>
        <v>0</v>
      </c>
      <c r="Y232" s="264">
        <v>8295</v>
      </c>
      <c r="Z232" s="772">
        <v>9104</v>
      </c>
      <c r="AA232" s="772">
        <v>9104</v>
      </c>
      <c r="AB232" s="419">
        <f>AA232-Z232</f>
        <v>0</v>
      </c>
      <c r="AC232" s="264">
        <v>8295</v>
      </c>
      <c r="AD232" s="415">
        <v>11484.946</v>
      </c>
      <c r="AE232" s="772">
        <v>11484.946</v>
      </c>
      <c r="AF232" s="419">
        <f>AE232-AD232</f>
        <v>0</v>
      </c>
      <c r="AG232" s="264">
        <v>8295</v>
      </c>
      <c r="AH232" s="415">
        <v>11500</v>
      </c>
      <c r="AI232" s="416">
        <v>10986.998180000001</v>
      </c>
      <c r="AJ232" s="419">
        <f>AI232-AH232</f>
        <v>-513.0018199999995</v>
      </c>
      <c r="AK232" s="420">
        <f>Y232+AC232+AG232</f>
        <v>24885</v>
      </c>
      <c r="AL232" s="421">
        <f>8760*3</f>
        <v>26280</v>
      </c>
      <c r="AM232" s="128">
        <f>Z232+AD232+AH232</f>
        <v>32088.946</v>
      </c>
      <c r="AN232" s="133">
        <f>AA232+AE232+AI232</f>
        <v>31575.944179999999</v>
      </c>
      <c r="AO232" s="134">
        <f>AN232-AK232</f>
        <v>6690.9441799999986</v>
      </c>
      <c r="AP232" s="128">
        <f t="shared" si="996"/>
        <v>5295.9441799999986</v>
      </c>
      <c r="AQ232" s="55">
        <f>AN232-AM232</f>
        <v>-513.00182000000132</v>
      </c>
      <c r="AR232" s="420">
        <f>SUM(R232,AK232)</f>
        <v>42765</v>
      </c>
      <c r="AS232" s="132">
        <f>S232+AL232</f>
        <v>52560</v>
      </c>
      <c r="AT232" s="629">
        <f>T232+AM232</f>
        <v>62107.510569999999</v>
      </c>
      <c r="AU232" s="168">
        <f>SUM(U232,AN232)</f>
        <v>61594.508750000001</v>
      </c>
      <c r="AV232" s="169">
        <f>AU232-AR232</f>
        <v>18829.508750000001</v>
      </c>
      <c r="AW232" s="128">
        <f t="shared" si="997"/>
        <v>9034.5087500000009</v>
      </c>
      <c r="AX232" s="363">
        <f>AU232-AT232</f>
        <v>-513.00181999999768</v>
      </c>
      <c r="AY232" s="137"/>
      <c r="BF232" s="264">
        <v>14084.615384615385</v>
      </c>
      <c r="BG232" s="415">
        <v>12000</v>
      </c>
      <c r="BH232" s="418"/>
      <c r="BI232" s="419">
        <f>BH232-BG232</f>
        <v>-12000</v>
      </c>
      <c r="BJ232" s="264">
        <v>14084.615384615385</v>
      </c>
      <c r="BK232" s="415">
        <v>15100</v>
      </c>
      <c r="BL232" s="418"/>
      <c r="BM232" s="419">
        <f>BL232-BK232</f>
        <v>-15100</v>
      </c>
      <c r="BN232" s="264">
        <v>14084.615384615385</v>
      </c>
      <c r="BO232" s="415">
        <v>15200</v>
      </c>
      <c r="BP232" s="418"/>
      <c r="BQ232" s="419">
        <f>BP232-BO232</f>
        <v>-15200</v>
      </c>
      <c r="BR232" s="420">
        <f>BF232+BJ232+BN232</f>
        <v>42253.846153846156</v>
      </c>
      <c r="BS232" s="129">
        <f>BG232+BK232+BO232</f>
        <v>42300</v>
      </c>
      <c r="BT232" s="133">
        <f>BH232+BL232+BP232</f>
        <v>0</v>
      </c>
      <c r="BU232" s="129">
        <f>BT232-BR232</f>
        <v>-42253.846153846156</v>
      </c>
      <c r="BV232" s="55">
        <f>BT232-BS232</f>
        <v>-42300</v>
      </c>
      <c r="BW232" s="264">
        <v>13767.948717948719</v>
      </c>
      <c r="BX232" s="415"/>
      <c r="BY232" s="418"/>
      <c r="BZ232" s="419">
        <f>BY232-BX232</f>
        <v>0</v>
      </c>
      <c r="CA232" s="264">
        <v>13767.948717948719</v>
      </c>
      <c r="CB232" s="415"/>
      <c r="CC232" s="418"/>
      <c r="CD232" s="419">
        <f>CC232-CB232</f>
        <v>0</v>
      </c>
      <c r="CE232" s="264">
        <v>13767.948717948719</v>
      </c>
      <c r="CF232" s="415"/>
      <c r="CG232" s="418"/>
      <c r="CH232" s="419">
        <f>CG232-CF232</f>
        <v>0</v>
      </c>
      <c r="CI232" s="420">
        <f>BW232+CA232+CE232</f>
        <v>41303.846153846156</v>
      </c>
      <c r="CJ232" s="128">
        <f>BX232+CB232+CF232</f>
        <v>0</v>
      </c>
      <c r="CK232" s="133">
        <f>BY232+CC232+CG232</f>
        <v>0</v>
      </c>
      <c r="CL232" s="134">
        <f>CK232-CI232</f>
        <v>-41303.846153846156</v>
      </c>
      <c r="CM232" s="55">
        <f>CK232-CJ232</f>
        <v>0</v>
      </c>
      <c r="CN232" s="420">
        <f>SUM(BR232,CI232)</f>
        <v>83557.692307692312</v>
      </c>
      <c r="CO232" s="629">
        <f>BS232+CJ232</f>
        <v>42300</v>
      </c>
      <c r="CP232" s="168">
        <f>SUM(BT232,CK232)</f>
        <v>0</v>
      </c>
      <c r="CQ232" s="169">
        <f>CP232-CN232</f>
        <v>-83557.692307692312</v>
      </c>
      <c r="CR232" s="363">
        <f>CP232-CO232</f>
        <v>-42300</v>
      </c>
      <c r="CS232" s="137"/>
      <c r="CX232" s="264">
        <v>14084.615384615385</v>
      </c>
      <c r="CY232" s="415">
        <v>12000</v>
      </c>
      <c r="CZ232" s="772"/>
      <c r="DA232" s="419">
        <f>CZ232-CY232</f>
        <v>-12000</v>
      </c>
      <c r="DB232" s="264">
        <v>14084.615384615385</v>
      </c>
      <c r="DC232" s="415">
        <v>15100</v>
      </c>
      <c r="DD232" s="418"/>
      <c r="DE232" s="419">
        <f>DD232-DC232</f>
        <v>-15100</v>
      </c>
      <c r="DF232" s="264">
        <v>14084.615384615385</v>
      </c>
      <c r="DG232" s="415">
        <v>15200</v>
      </c>
      <c r="DH232" s="418"/>
      <c r="DI232" s="419">
        <f>DH232-DG232</f>
        <v>-15200</v>
      </c>
      <c r="DJ232" s="420">
        <f>CX232+DB232+DF232</f>
        <v>42253.846153846156</v>
      </c>
      <c r="DK232" s="129">
        <f>CY232+DC232+DG232</f>
        <v>42300</v>
      </c>
      <c r="DL232" s="133">
        <f>CZ232+DD232+DH232</f>
        <v>0</v>
      </c>
      <c r="DM232" s="129">
        <f>DL232-DJ232</f>
        <v>-42253.846153846156</v>
      </c>
      <c r="DN232" s="55">
        <f>DL232-DK232</f>
        <v>-42300</v>
      </c>
      <c r="DO232" s="264">
        <v>13767.948717948719</v>
      </c>
      <c r="DP232" s="415"/>
      <c r="DQ232" s="418"/>
      <c r="DR232" s="419">
        <f>DQ232-DP232</f>
        <v>0</v>
      </c>
      <c r="DS232" s="264">
        <v>13767.948717948719</v>
      </c>
      <c r="DT232" s="415"/>
      <c r="DU232" s="418"/>
      <c r="DV232" s="419">
        <f>DU232-DT232</f>
        <v>0</v>
      </c>
      <c r="DW232" s="264">
        <v>13767.948717948719</v>
      </c>
      <c r="DX232" s="415"/>
      <c r="DY232" s="418"/>
      <c r="DZ232" s="419">
        <f>DY232-DX232</f>
        <v>0</v>
      </c>
      <c r="EA232" s="420">
        <f>DO232+DS232+DW232</f>
        <v>41303.846153846156</v>
      </c>
      <c r="EB232" s="128">
        <f>DP232+DT232+DX232</f>
        <v>0</v>
      </c>
      <c r="EC232" s="133">
        <f>DQ232+DU232+DY232</f>
        <v>0</v>
      </c>
      <c r="ED232" s="134">
        <f>EC232-EA232</f>
        <v>-41303.846153846156</v>
      </c>
      <c r="EE232" s="55">
        <f>EC232-EB232</f>
        <v>0</v>
      </c>
      <c r="EF232" s="420">
        <f>SUM(DJ232,EA232)</f>
        <v>83557.692307692312</v>
      </c>
      <c r="EG232" s="629">
        <f>DK232+EB232</f>
        <v>42300</v>
      </c>
      <c r="EH232" s="168">
        <f>SUM(DL232,EC232)</f>
        <v>0</v>
      </c>
      <c r="EI232" s="169">
        <f>EH232-EF232</f>
        <v>-83557.692307692312</v>
      </c>
      <c r="EJ232" s="363">
        <f>EH232-EG232</f>
        <v>-42300</v>
      </c>
      <c r="EK232" s="137"/>
    </row>
    <row r="233" spans="1:145" s="138" customFormat="1" ht="20.100000000000001" hidden="1" customHeight="1">
      <c r="A233" s="66"/>
      <c r="B233" s="66"/>
      <c r="C233" s="414"/>
      <c r="D233" s="843" t="s">
        <v>35</v>
      </c>
      <c r="E233" s="848"/>
      <c r="F233" s="626"/>
      <c r="G233" s="627"/>
      <c r="H233" s="788"/>
      <c r="I233" s="515"/>
      <c r="J233" s="626"/>
      <c r="K233" s="627"/>
      <c r="L233" s="788"/>
      <c r="M233" s="515"/>
      <c r="N233" s="626"/>
      <c r="O233" s="627"/>
      <c r="P233" s="788"/>
      <c r="Q233" s="515"/>
      <c r="R233" s="550" t="e">
        <f>R234/R53</f>
        <v>#DIV/0!</v>
      </c>
      <c r="S233" s="554"/>
      <c r="T233" s="559" t="e">
        <f>T234/T53</f>
        <v>#DIV/0!</v>
      </c>
      <c r="U233" s="556" t="e">
        <f>U234/U53</f>
        <v>#DIV/0!</v>
      </c>
      <c r="V233" s="618"/>
      <c r="W233" s="694" t="e">
        <f t="shared" si="995"/>
        <v>#DIV/0!</v>
      </c>
      <c r="X233" s="202"/>
      <c r="Y233" s="626"/>
      <c r="Z233" s="788"/>
      <c r="AA233" s="788"/>
      <c r="AB233" s="515"/>
      <c r="AC233" s="626"/>
      <c r="AD233" s="627"/>
      <c r="AE233" s="788"/>
      <c r="AF233" s="515"/>
      <c r="AG233" s="626"/>
      <c r="AH233" s="627"/>
      <c r="AI233" s="868"/>
      <c r="AJ233" s="515"/>
      <c r="AK233" s="550" t="e">
        <f>AK234/AK53</f>
        <v>#DIV/0!</v>
      </c>
      <c r="AL233" s="554"/>
      <c r="AM233" s="557" t="e">
        <f>AM234/AM53</f>
        <v>#DIV/0!</v>
      </c>
      <c r="AN233" s="556" t="e">
        <f>AN234/AN53</f>
        <v>#DIV/0!</v>
      </c>
      <c r="AO233" s="624"/>
      <c r="AP233" s="694" t="e">
        <f t="shared" si="996"/>
        <v>#DIV/0!</v>
      </c>
      <c r="AQ233" s="202"/>
      <c r="AR233" s="550" t="e">
        <f>AR234/AR53</f>
        <v>#DIV/0!</v>
      </c>
      <c r="AS233" s="556"/>
      <c r="AT233" s="622" t="e">
        <f>AT234/AT53</f>
        <v>#DIV/0!</v>
      </c>
      <c r="AU233" s="561" t="e">
        <f>AU234/AU53</f>
        <v>#DIV/0!</v>
      </c>
      <c r="AV233" s="623" t="e">
        <f>AU234/AR234</f>
        <v>#DIV/0!</v>
      </c>
      <c r="AW233" s="694" t="e">
        <f t="shared" si="997"/>
        <v>#DIV/0!</v>
      </c>
      <c r="AX233" s="206"/>
      <c r="AY233" s="137"/>
      <c r="BF233" s="626"/>
      <c r="BG233" s="627"/>
      <c r="BH233" s="628"/>
      <c r="BI233" s="515"/>
      <c r="BJ233" s="626"/>
      <c r="BK233" s="627"/>
      <c r="BL233" s="628"/>
      <c r="BM233" s="515"/>
      <c r="BN233" s="626"/>
      <c r="BO233" s="627"/>
      <c r="BP233" s="628"/>
      <c r="BQ233" s="515"/>
      <c r="BR233" s="550" t="e">
        <f>BR234/BR53</f>
        <v>#DIV/0!</v>
      </c>
      <c r="BS233" s="557" t="e">
        <f>BS234/BS53</f>
        <v>#DIV/0!</v>
      </c>
      <c r="BT233" s="556" t="e">
        <f>BT234/BT53</f>
        <v>#DIV/0!</v>
      </c>
      <c r="BU233" s="618"/>
      <c r="BV233" s="202"/>
      <c r="BW233" s="626"/>
      <c r="BX233" s="627"/>
      <c r="BY233" s="628"/>
      <c r="BZ233" s="515"/>
      <c r="CA233" s="626"/>
      <c r="CB233" s="627"/>
      <c r="CC233" s="628"/>
      <c r="CD233" s="515"/>
      <c r="CE233" s="626"/>
      <c r="CF233" s="627"/>
      <c r="CG233" s="628"/>
      <c r="CH233" s="515"/>
      <c r="CI233" s="550" t="e">
        <f>CI234/CI53</f>
        <v>#DIV/0!</v>
      </c>
      <c r="CJ233" s="557" t="e">
        <f>CJ234/CJ53</f>
        <v>#DIV/0!</v>
      </c>
      <c r="CK233" s="556" t="e">
        <f>CK234/CK53</f>
        <v>#DIV/0!</v>
      </c>
      <c r="CL233" s="624"/>
      <c r="CM233" s="202"/>
      <c r="CN233" s="550" t="e">
        <f>CN234/CN53</f>
        <v>#DIV/0!</v>
      </c>
      <c r="CO233" s="622" t="e">
        <f>CO234/CO53</f>
        <v>#DIV/0!</v>
      </c>
      <c r="CP233" s="561" t="e">
        <f>CP234/CP53</f>
        <v>#DIV/0!</v>
      </c>
      <c r="CQ233" s="623" t="e">
        <f>CP234/CN234</f>
        <v>#DIV/0!</v>
      </c>
      <c r="CR233" s="206"/>
      <c r="CS233" s="137"/>
      <c r="CX233" s="626"/>
      <c r="CY233" s="627"/>
      <c r="CZ233" s="788"/>
      <c r="DA233" s="515"/>
      <c r="DB233" s="626"/>
      <c r="DC233" s="627"/>
      <c r="DD233" s="628"/>
      <c r="DE233" s="515"/>
      <c r="DF233" s="626"/>
      <c r="DG233" s="627"/>
      <c r="DH233" s="628"/>
      <c r="DI233" s="515"/>
      <c r="DJ233" s="550" t="e">
        <f>DJ234/DJ53</f>
        <v>#DIV/0!</v>
      </c>
      <c r="DK233" s="557" t="e">
        <f>DK234/DK53</f>
        <v>#DIV/0!</v>
      </c>
      <c r="DL233" s="556" t="e">
        <f>DL234/DL53</f>
        <v>#DIV/0!</v>
      </c>
      <c r="DM233" s="618"/>
      <c r="DN233" s="202"/>
      <c r="DO233" s="626"/>
      <c r="DP233" s="627"/>
      <c r="DQ233" s="628"/>
      <c r="DR233" s="515"/>
      <c r="DS233" s="626"/>
      <c r="DT233" s="627"/>
      <c r="DU233" s="628"/>
      <c r="DV233" s="515"/>
      <c r="DW233" s="626"/>
      <c r="DX233" s="627"/>
      <c r="DY233" s="628"/>
      <c r="DZ233" s="515"/>
      <c r="EA233" s="550" t="e">
        <f>EA234/EA53</f>
        <v>#DIV/0!</v>
      </c>
      <c r="EB233" s="557" t="e">
        <f>EB234/EB53</f>
        <v>#DIV/0!</v>
      </c>
      <c r="EC233" s="556" t="e">
        <f>EC234/EC53</f>
        <v>#DIV/0!</v>
      </c>
      <c r="ED233" s="624"/>
      <c r="EE233" s="202"/>
      <c r="EF233" s="550" t="e">
        <f>EF234/EF53</f>
        <v>#DIV/0!</v>
      </c>
      <c r="EG233" s="622" t="e">
        <f>EG234/EG53</f>
        <v>#DIV/0!</v>
      </c>
      <c r="EH233" s="561" t="e">
        <f>EH234/EH53</f>
        <v>#DIV/0!</v>
      </c>
      <c r="EI233" s="623" t="e">
        <f>EH234/EF234</f>
        <v>#DIV/0!</v>
      </c>
      <c r="EJ233" s="206"/>
      <c r="EK233" s="137"/>
    </row>
    <row r="234" spans="1:145" s="138" customFormat="1" ht="20.100000000000001" hidden="1" customHeight="1">
      <c r="A234" s="66"/>
      <c r="B234" s="66"/>
      <c r="C234" s="414"/>
      <c r="D234" s="844" t="s">
        <v>52</v>
      </c>
      <c r="E234" s="837"/>
      <c r="F234" s="264">
        <f t="shared" ref="F234:Q234" si="1019">F233*F53</f>
        <v>0</v>
      </c>
      <c r="G234" s="415">
        <f t="shared" si="1019"/>
        <v>0</v>
      </c>
      <c r="H234" s="772">
        <f t="shared" si="1019"/>
        <v>0</v>
      </c>
      <c r="I234" s="419">
        <f t="shared" si="1019"/>
        <v>0</v>
      </c>
      <c r="J234" s="264">
        <f t="shared" si="1019"/>
        <v>0</v>
      </c>
      <c r="K234" s="415">
        <f t="shared" si="1019"/>
        <v>0</v>
      </c>
      <c r="L234" s="772">
        <f t="shared" si="1019"/>
        <v>0</v>
      </c>
      <c r="M234" s="419">
        <f t="shared" si="1019"/>
        <v>0</v>
      </c>
      <c r="N234" s="264">
        <f t="shared" si="1019"/>
        <v>0</v>
      </c>
      <c r="O234" s="415">
        <f t="shared" si="1019"/>
        <v>0</v>
      </c>
      <c r="P234" s="772">
        <f t="shared" si="1019"/>
        <v>0</v>
      </c>
      <c r="Q234" s="419">
        <f t="shared" si="1019"/>
        <v>0</v>
      </c>
      <c r="R234" s="420">
        <f>F234+J234+N234</f>
        <v>0</v>
      </c>
      <c r="S234" s="421">
        <f>S233*S53</f>
        <v>0</v>
      </c>
      <c r="T234" s="568">
        <f>H234+K234+O234</f>
        <v>0</v>
      </c>
      <c r="U234" s="133">
        <f>H234+L234+P234</f>
        <v>0</v>
      </c>
      <c r="V234" s="129">
        <f>U234-R234</f>
        <v>0</v>
      </c>
      <c r="W234" s="128">
        <f t="shared" si="995"/>
        <v>0</v>
      </c>
      <c r="X234" s="55">
        <f>U234-T234</f>
        <v>0</v>
      </c>
      <c r="Y234" s="264">
        <f t="shared" ref="Y234:AJ234" si="1020">Y233*Y53</f>
        <v>0</v>
      </c>
      <c r="Z234" s="772">
        <f t="shared" si="1020"/>
        <v>0</v>
      </c>
      <c r="AA234" s="772">
        <f t="shared" si="1020"/>
        <v>0</v>
      </c>
      <c r="AB234" s="419">
        <f t="shared" si="1020"/>
        <v>0</v>
      </c>
      <c r="AC234" s="264">
        <f t="shared" si="1020"/>
        <v>0</v>
      </c>
      <c r="AD234" s="415">
        <f t="shared" si="1020"/>
        <v>0</v>
      </c>
      <c r="AE234" s="772">
        <f t="shared" si="1020"/>
        <v>0</v>
      </c>
      <c r="AF234" s="419">
        <f t="shared" si="1020"/>
        <v>0</v>
      </c>
      <c r="AG234" s="264">
        <f t="shared" si="1020"/>
        <v>0</v>
      </c>
      <c r="AH234" s="415">
        <f t="shared" si="1020"/>
        <v>0</v>
      </c>
      <c r="AI234" s="416">
        <f t="shared" si="1020"/>
        <v>0</v>
      </c>
      <c r="AJ234" s="419">
        <f t="shared" si="1020"/>
        <v>0</v>
      </c>
      <c r="AK234" s="420">
        <f>Y234+AC234+AG234</f>
        <v>0</v>
      </c>
      <c r="AL234" s="421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996"/>
        <v>0</v>
      </c>
      <c r="AQ234" s="55">
        <f>AN234-AM234</f>
        <v>0</v>
      </c>
      <c r="AR234" s="420">
        <f>SUM(R234,AK234)</f>
        <v>0</v>
      </c>
      <c r="AS234" s="132">
        <f>AS233*AS53</f>
        <v>0</v>
      </c>
      <c r="AT234" s="629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997"/>
        <v>0</v>
      </c>
      <c r="AX234" s="136">
        <f>AU234-AT234</f>
        <v>0</v>
      </c>
      <c r="AY234" s="137"/>
      <c r="BF234" s="264">
        <f t="shared" ref="BF234:BQ234" si="1021">BF233*BF53</f>
        <v>0</v>
      </c>
      <c r="BG234" s="415">
        <f t="shared" si="1021"/>
        <v>0</v>
      </c>
      <c r="BH234" s="418">
        <f t="shared" si="1021"/>
        <v>0</v>
      </c>
      <c r="BI234" s="419">
        <f t="shared" si="1021"/>
        <v>0</v>
      </c>
      <c r="BJ234" s="264">
        <f t="shared" si="1021"/>
        <v>0</v>
      </c>
      <c r="BK234" s="415">
        <f t="shared" si="1021"/>
        <v>0</v>
      </c>
      <c r="BL234" s="418">
        <f t="shared" si="1021"/>
        <v>0</v>
      </c>
      <c r="BM234" s="419">
        <f t="shared" si="1021"/>
        <v>0</v>
      </c>
      <c r="BN234" s="264">
        <f t="shared" si="1021"/>
        <v>0</v>
      </c>
      <c r="BO234" s="415">
        <f t="shared" si="1021"/>
        <v>0</v>
      </c>
      <c r="BP234" s="418">
        <f t="shared" si="1021"/>
        <v>0</v>
      </c>
      <c r="BQ234" s="419">
        <f t="shared" si="1021"/>
        <v>0</v>
      </c>
      <c r="BR234" s="420">
        <f>BF234+BJ234+BN234</f>
        <v>0</v>
      </c>
      <c r="BS234" s="129">
        <f>BG234+BK234+BO234</f>
        <v>0</v>
      </c>
      <c r="BT234" s="133">
        <f>BH234+BL234+BP234</f>
        <v>0</v>
      </c>
      <c r="BU234" s="129">
        <f>BT234-BR234</f>
        <v>0</v>
      </c>
      <c r="BV234" s="55">
        <f>BT234-BS234</f>
        <v>0</v>
      </c>
      <c r="BW234" s="264">
        <f t="shared" ref="BW234:CH234" si="1022">BW233*BW53</f>
        <v>0</v>
      </c>
      <c r="BX234" s="415">
        <f t="shared" si="1022"/>
        <v>0</v>
      </c>
      <c r="BY234" s="418">
        <f t="shared" si="1022"/>
        <v>0</v>
      </c>
      <c r="BZ234" s="419">
        <f t="shared" si="1022"/>
        <v>0</v>
      </c>
      <c r="CA234" s="264">
        <f t="shared" si="1022"/>
        <v>0</v>
      </c>
      <c r="CB234" s="415">
        <f t="shared" si="1022"/>
        <v>0</v>
      </c>
      <c r="CC234" s="418">
        <f t="shared" si="1022"/>
        <v>0</v>
      </c>
      <c r="CD234" s="419">
        <f t="shared" si="1022"/>
        <v>0</v>
      </c>
      <c r="CE234" s="264">
        <f t="shared" si="1022"/>
        <v>0</v>
      </c>
      <c r="CF234" s="415">
        <f t="shared" si="1022"/>
        <v>0</v>
      </c>
      <c r="CG234" s="418">
        <f t="shared" si="1022"/>
        <v>0</v>
      </c>
      <c r="CH234" s="419">
        <f t="shared" si="1022"/>
        <v>0</v>
      </c>
      <c r="CI234" s="420">
        <f>BW234+CA234+CE234</f>
        <v>0</v>
      </c>
      <c r="CJ234" s="128">
        <f>BX234+CB234+CF234</f>
        <v>0</v>
      </c>
      <c r="CK234" s="133">
        <f>BY234+CC234+CG234</f>
        <v>0</v>
      </c>
      <c r="CL234" s="134">
        <f>CK234-CI234</f>
        <v>0</v>
      </c>
      <c r="CM234" s="55">
        <f>CK234-CJ234</f>
        <v>0</v>
      </c>
      <c r="CN234" s="420">
        <f>SUM(BR234,CI234)</f>
        <v>0</v>
      </c>
      <c r="CO234" s="629">
        <f>BS234+CJ234</f>
        <v>0</v>
      </c>
      <c r="CP234" s="168">
        <f>SUM(BT234,CK234)</f>
        <v>0</v>
      </c>
      <c r="CQ234" s="60">
        <f>CP234-CN234</f>
        <v>0</v>
      </c>
      <c r="CR234" s="136">
        <f>CP234-CO234</f>
        <v>0</v>
      </c>
      <c r="CS234" s="137"/>
      <c r="CX234" s="264">
        <f t="shared" ref="CX234:DI234" si="1023">CX233*CX53</f>
        <v>0</v>
      </c>
      <c r="CY234" s="415">
        <f t="shared" si="1023"/>
        <v>0</v>
      </c>
      <c r="CZ234" s="772">
        <f t="shared" si="1023"/>
        <v>0</v>
      </c>
      <c r="DA234" s="419">
        <f t="shared" si="1023"/>
        <v>0</v>
      </c>
      <c r="DB234" s="264">
        <f t="shared" si="1023"/>
        <v>0</v>
      </c>
      <c r="DC234" s="415">
        <f t="shared" si="1023"/>
        <v>0</v>
      </c>
      <c r="DD234" s="418">
        <f t="shared" si="1023"/>
        <v>0</v>
      </c>
      <c r="DE234" s="419">
        <f t="shared" si="1023"/>
        <v>0</v>
      </c>
      <c r="DF234" s="264">
        <f t="shared" si="1023"/>
        <v>0</v>
      </c>
      <c r="DG234" s="415">
        <f t="shared" si="1023"/>
        <v>0</v>
      </c>
      <c r="DH234" s="418">
        <f t="shared" si="1023"/>
        <v>0</v>
      </c>
      <c r="DI234" s="419">
        <f t="shared" si="1023"/>
        <v>0</v>
      </c>
      <c r="DJ234" s="420">
        <f>CX234+DB234+DF234</f>
        <v>0</v>
      </c>
      <c r="DK234" s="129">
        <f>CY234+DC234+DG234</f>
        <v>0</v>
      </c>
      <c r="DL234" s="133">
        <f>CZ234+DD234+DH234</f>
        <v>0</v>
      </c>
      <c r="DM234" s="129">
        <f>DL234-DJ234</f>
        <v>0</v>
      </c>
      <c r="DN234" s="55">
        <f>DL234-DK234</f>
        <v>0</v>
      </c>
      <c r="DO234" s="264">
        <f t="shared" ref="DO234:DZ234" si="1024">DO233*DO53</f>
        <v>0</v>
      </c>
      <c r="DP234" s="415">
        <f t="shared" si="1024"/>
        <v>0</v>
      </c>
      <c r="DQ234" s="418">
        <f t="shared" si="1024"/>
        <v>0</v>
      </c>
      <c r="DR234" s="419">
        <f t="shared" si="1024"/>
        <v>0</v>
      </c>
      <c r="DS234" s="264">
        <f t="shared" si="1024"/>
        <v>0</v>
      </c>
      <c r="DT234" s="415">
        <f t="shared" si="1024"/>
        <v>0</v>
      </c>
      <c r="DU234" s="418">
        <f t="shared" si="1024"/>
        <v>0</v>
      </c>
      <c r="DV234" s="419">
        <f t="shared" si="1024"/>
        <v>0</v>
      </c>
      <c r="DW234" s="264">
        <f t="shared" si="1024"/>
        <v>0</v>
      </c>
      <c r="DX234" s="415">
        <f t="shared" si="1024"/>
        <v>0</v>
      </c>
      <c r="DY234" s="418">
        <f t="shared" si="1024"/>
        <v>0</v>
      </c>
      <c r="DZ234" s="419">
        <f t="shared" si="1024"/>
        <v>0</v>
      </c>
      <c r="EA234" s="420">
        <f>DO234+DS234+DW234</f>
        <v>0</v>
      </c>
      <c r="EB234" s="128">
        <f>DP234+DT234+DX234</f>
        <v>0</v>
      </c>
      <c r="EC234" s="133">
        <f>DQ234+DU234+DY234</f>
        <v>0</v>
      </c>
      <c r="ED234" s="134">
        <f>EC234-EA234</f>
        <v>0</v>
      </c>
      <c r="EE234" s="55">
        <f>EC234-EB234</f>
        <v>0</v>
      </c>
      <c r="EF234" s="420">
        <f>SUM(DJ234,EA234)</f>
        <v>0</v>
      </c>
      <c r="EG234" s="629">
        <f>DK234+EB234</f>
        <v>0</v>
      </c>
      <c r="EH234" s="168">
        <f>SUM(DL234,EC234)</f>
        <v>0</v>
      </c>
      <c r="EI234" s="60">
        <f>EH234-EF234</f>
        <v>0</v>
      </c>
      <c r="EJ234" s="136">
        <f>EH234-EG234</f>
        <v>0</v>
      </c>
      <c r="EK234" s="137"/>
    </row>
    <row r="235" spans="1:145" s="98" customFormat="1" ht="20.100000000000001" customHeight="1">
      <c r="A235" s="184"/>
      <c r="B235" s="184" t="str">
        <f>B215</f>
        <v>%=粗利率</v>
      </c>
      <c r="C235" s="365"/>
      <c r="D235" s="126"/>
      <c r="E235" s="153"/>
      <c r="F235" s="492">
        <f>F236/F55</f>
        <v>0.12052766878636177</v>
      </c>
      <c r="G235" s="575">
        <f>G236/G55</f>
        <v>0.13370477470310679</v>
      </c>
      <c r="H235" s="785">
        <f>H236/H55</f>
        <v>0.13370477470310679</v>
      </c>
      <c r="I235" s="335">
        <f>H236/G236</f>
        <v>1</v>
      </c>
      <c r="J235" s="492">
        <f>J236/J55</f>
        <v>0.12052766878636177</v>
      </c>
      <c r="K235" s="575">
        <f>K236/K55</f>
        <v>0.13440187705459686</v>
      </c>
      <c r="L235" s="785">
        <f>L236/L55</f>
        <v>0.13440187705459686</v>
      </c>
      <c r="M235" s="335">
        <f>L236/K236</f>
        <v>1</v>
      </c>
      <c r="N235" s="492">
        <f>N236/N55</f>
        <v>0.12052766878636177</v>
      </c>
      <c r="O235" s="575">
        <f>O236/O55</f>
        <v>0.1584162626941549</v>
      </c>
      <c r="P235" s="785">
        <f>P236/P55</f>
        <v>0.1584162626941549</v>
      </c>
      <c r="Q235" s="335">
        <f>P236/O236</f>
        <v>1</v>
      </c>
      <c r="R235" s="492">
        <f>R236/R55</f>
        <v>0.12052766878636179</v>
      </c>
      <c r="S235" s="614">
        <f>S236/S55</f>
        <v>0.12207499594616507</v>
      </c>
      <c r="T235" s="584">
        <f>T236/T55</f>
        <v>0.14170900282529456</v>
      </c>
      <c r="U235" s="580">
        <f>U236/U55</f>
        <v>0.14170900282529453</v>
      </c>
      <c r="V235" s="580">
        <f>U236/R236</f>
        <v>1.5658572294066142</v>
      </c>
      <c r="W235" s="581">
        <f>U236/S236</f>
        <v>1.2043558051648666</v>
      </c>
      <c r="X235" s="177">
        <f>U236/T236</f>
        <v>1</v>
      </c>
      <c r="Y235" s="492">
        <f>Y236/Y55</f>
        <v>0.12423642075395215</v>
      </c>
      <c r="Z235" s="785">
        <f>Z236/Z55</f>
        <v>0.1485270286519029</v>
      </c>
      <c r="AA235" s="785">
        <f>AA236/AA55</f>
        <v>0.1485270286519029</v>
      </c>
      <c r="AB235" s="335">
        <f>AA236/Z236</f>
        <v>1</v>
      </c>
      <c r="AC235" s="492">
        <f>AC236/AC55</f>
        <v>0.12423642075395215</v>
      </c>
      <c r="AD235" s="575">
        <f>AD236/AD55</f>
        <v>0.1422580452947422</v>
      </c>
      <c r="AE235" s="785">
        <f>AE236/AE55</f>
        <v>0.1422580452947422</v>
      </c>
      <c r="AF235" s="342">
        <f>AE236/AD236</f>
        <v>1</v>
      </c>
      <c r="AG235" s="492">
        <f>AG236/AG55</f>
        <v>0.12423642075395215</v>
      </c>
      <c r="AH235" s="575">
        <f>AH236/AH55</f>
        <v>0.14429999999999998</v>
      </c>
      <c r="AI235" s="865">
        <f>AI236/AI55</f>
        <v>0.15675926014831645</v>
      </c>
      <c r="AJ235" s="342">
        <f>AI236/AH236</f>
        <v>1.0048166610810811</v>
      </c>
      <c r="AK235" s="492">
        <f>AK236/AK55</f>
        <v>0.12423642075395216</v>
      </c>
      <c r="AL235" s="614">
        <f>AL236/AL55</f>
        <v>0.12207499594616507</v>
      </c>
      <c r="AM235" s="581">
        <f>AM236/AM55</f>
        <v>0.14479382012501774</v>
      </c>
      <c r="AN235" s="580">
        <f>AN236/AN55</f>
        <v>0.14915783905230059</v>
      </c>
      <c r="AO235" s="588">
        <f>AN236/AK236</f>
        <v>1.343002144902179</v>
      </c>
      <c r="AP235" s="341">
        <f>AN236/AL236</f>
        <v>1.3122160983759421</v>
      </c>
      <c r="AQ235" s="178">
        <f>AN236/AM236</f>
        <v>1.001762020523089</v>
      </c>
      <c r="AR235" s="633">
        <f>AR236/AR55</f>
        <v>0.12257511690031186</v>
      </c>
      <c r="AS235" s="580">
        <f>AS236/AS55</f>
        <v>0.12207499594616507</v>
      </c>
      <c r="AT235" s="669">
        <f>AT236/AT55</f>
        <v>0.14329957831971551</v>
      </c>
      <c r="AU235" s="587">
        <f>AU236/AU55</f>
        <v>0.1454977411564144</v>
      </c>
      <c r="AV235" s="588">
        <f>AU236/AR236</f>
        <v>1.4411607256437642</v>
      </c>
      <c r="AW235" s="580">
        <f>AU236/AS236</f>
        <v>1.2582859517704044</v>
      </c>
      <c r="AX235" s="589">
        <f>AU236/AT236</f>
        <v>1.0009179962683601</v>
      </c>
      <c r="AY235" s="96"/>
      <c r="AZ235" s="97"/>
      <c r="BA235" s="634"/>
      <c r="BB235" s="670">
        <f>AU235/ AR235</f>
        <v>1.1870087896774766</v>
      </c>
      <c r="BF235" s="492">
        <f>BF236/BF55</f>
        <v>0.15356423050582133</v>
      </c>
      <c r="BG235" s="575">
        <f>BG236/BG55</f>
        <v>0.14727272727272725</v>
      </c>
      <c r="BH235" s="576" t="e">
        <f>BH236/BH55</f>
        <v>#DIV/0!</v>
      </c>
      <c r="BI235" s="335">
        <f>BH236/BG236</f>
        <v>0</v>
      </c>
      <c r="BJ235" s="492">
        <f>BJ236/BJ55</f>
        <v>0.15356423050582133</v>
      </c>
      <c r="BK235" s="575">
        <f>BK236/BK55</f>
        <v>0.15649681528662421</v>
      </c>
      <c r="BL235" s="576" t="e">
        <f>BL236/BL55</f>
        <v>#DIV/0!</v>
      </c>
      <c r="BM235" s="335">
        <f>BL236/BK236</f>
        <v>0</v>
      </c>
      <c r="BN235" s="492">
        <f>BN236/BN55</f>
        <v>0.15356423050582135</v>
      </c>
      <c r="BO235" s="575">
        <f>BO236/BO55</f>
        <v>0.15653591505309181</v>
      </c>
      <c r="BP235" s="576" t="e">
        <f>BP236/BP55</f>
        <v>#DIV/0!</v>
      </c>
      <c r="BQ235" s="342">
        <f>BP236/BO236</f>
        <v>0</v>
      </c>
      <c r="BR235" s="492">
        <f>BR236/BR55</f>
        <v>0.15356423050582135</v>
      </c>
      <c r="BS235" s="581">
        <f>BS236/BS55</f>
        <v>0.15364355574875027</v>
      </c>
      <c r="BT235" s="580" t="e">
        <f>BT236/BT55</f>
        <v>#DIV/0!</v>
      </c>
      <c r="BU235" s="580">
        <f>BT236/BR236</f>
        <v>0</v>
      </c>
      <c r="BV235" s="177">
        <f>BT236/BS236</f>
        <v>0</v>
      </c>
      <c r="BW235" s="492">
        <f>BW236/BW55</f>
        <v>0.14288741721854303</v>
      </c>
      <c r="BX235" s="575" t="e">
        <f>BX236/BX55</f>
        <v>#DIV/0!</v>
      </c>
      <c r="BY235" s="576" t="e">
        <f>BY236/BY55</f>
        <v>#DIV/0!</v>
      </c>
      <c r="BZ235" s="342" t="e">
        <f>BY236/BX236</f>
        <v>#DIV/0!</v>
      </c>
      <c r="CA235" s="492">
        <f>CA236/CA55</f>
        <v>0.14288741721854303</v>
      </c>
      <c r="CB235" s="575" t="e">
        <f>CB236/CB55</f>
        <v>#DIV/0!</v>
      </c>
      <c r="CC235" s="576" t="e">
        <f>CC236/CC55</f>
        <v>#DIV/0!</v>
      </c>
      <c r="CD235" s="342" t="e">
        <f>CC236/CB236</f>
        <v>#DIV/0!</v>
      </c>
      <c r="CE235" s="492">
        <f>CE236/CE55</f>
        <v>0.14288741721854303</v>
      </c>
      <c r="CF235" s="575" t="e">
        <f>CF236/CF55</f>
        <v>#DIV/0!</v>
      </c>
      <c r="CG235" s="576" t="e">
        <f>CG236/CG55</f>
        <v>#DIV/0!</v>
      </c>
      <c r="CH235" s="342" t="e">
        <f>CG236/CF236</f>
        <v>#DIV/0!</v>
      </c>
      <c r="CI235" s="492">
        <f>CI236/CI55</f>
        <v>0.14288741721854303</v>
      </c>
      <c r="CJ235" s="581" t="e">
        <f>CJ236/CJ55</f>
        <v>#DIV/0!</v>
      </c>
      <c r="CK235" s="580" t="e">
        <f>CK236/CK55</f>
        <v>#DIV/0!</v>
      </c>
      <c r="CL235" s="588">
        <f>CK236/CI236</f>
        <v>0</v>
      </c>
      <c r="CM235" s="178" t="e">
        <f>CK236/CJ236</f>
        <v>#DIV/0!</v>
      </c>
      <c r="CN235" s="633">
        <f>CN236/CN55</f>
        <v>0.14807343809403117</v>
      </c>
      <c r="CO235" s="669">
        <f>CO236/CO55</f>
        <v>0.15364355574875027</v>
      </c>
      <c r="CP235" s="587" t="e">
        <f>CP236/CP55</f>
        <v>#DIV/0!</v>
      </c>
      <c r="CQ235" s="588">
        <f>CP236/CN236</f>
        <v>0</v>
      </c>
      <c r="CR235" s="589">
        <f>CP236/CO236</f>
        <v>0</v>
      </c>
      <c r="CS235" s="96"/>
      <c r="CT235" s="634"/>
      <c r="CU235" s="670" t="e">
        <f>CP235/ CN235</f>
        <v>#DIV/0!</v>
      </c>
      <c r="CX235" s="492">
        <f>CX236/CX55</f>
        <v>0.15356423050582133</v>
      </c>
      <c r="CY235" s="575">
        <f>CY236/CY55</f>
        <v>0.14727272727272725</v>
      </c>
      <c r="CZ235" s="785" t="e">
        <f>CZ236/CZ55</f>
        <v>#DIV/0!</v>
      </c>
      <c r="DA235" s="335">
        <f>CZ236/CY236</f>
        <v>0</v>
      </c>
      <c r="DB235" s="492">
        <f>DB236/DB55</f>
        <v>0.15356423050582133</v>
      </c>
      <c r="DC235" s="575">
        <f>DC236/DC55</f>
        <v>0.15649681528662421</v>
      </c>
      <c r="DD235" s="576">
        <f>DD236/DD55</f>
        <v>0</v>
      </c>
      <c r="DE235" s="335">
        <f>DD236/DC236</f>
        <v>0</v>
      </c>
      <c r="DF235" s="492">
        <f>DF236/DF55</f>
        <v>0.15356423050582135</v>
      </c>
      <c r="DG235" s="575">
        <f>DG236/DG55</f>
        <v>0.15653591505309181</v>
      </c>
      <c r="DH235" s="576">
        <f>DH236/DH55</f>
        <v>0</v>
      </c>
      <c r="DI235" s="342">
        <f>DH236/DG236</f>
        <v>0</v>
      </c>
      <c r="DJ235" s="492">
        <f>DJ236/DJ55</f>
        <v>0.15356423050582135</v>
      </c>
      <c r="DK235" s="581">
        <f>DK236/DK55</f>
        <v>0.15364355574875027</v>
      </c>
      <c r="DL235" s="580">
        <f>DL236/DL55</f>
        <v>0</v>
      </c>
      <c r="DM235" s="580">
        <f>DL236/DJ236</f>
        <v>0</v>
      </c>
      <c r="DN235" s="177">
        <f>DL236/DK236</f>
        <v>0</v>
      </c>
      <c r="DO235" s="492">
        <f>DO236/DO55</f>
        <v>0.14288741721854303</v>
      </c>
      <c r="DP235" s="575" t="e">
        <f>DP236/DP55</f>
        <v>#DIV/0!</v>
      </c>
      <c r="DQ235" s="576" t="e">
        <f>DQ236/DQ55</f>
        <v>#DIV/0!</v>
      </c>
      <c r="DR235" s="342" t="e">
        <f>DQ236/DP236</f>
        <v>#DIV/0!</v>
      </c>
      <c r="DS235" s="492">
        <f>DS236/DS55</f>
        <v>0.14288741721854303</v>
      </c>
      <c r="DT235" s="575" t="e">
        <f>DT236/DT55</f>
        <v>#DIV/0!</v>
      </c>
      <c r="DU235" s="576" t="e">
        <f>DU236/DU55</f>
        <v>#DIV/0!</v>
      </c>
      <c r="DV235" s="342" t="e">
        <f>DU236/DT236</f>
        <v>#DIV/0!</v>
      </c>
      <c r="DW235" s="492">
        <f>DW236/DW55</f>
        <v>0.14288741721854303</v>
      </c>
      <c r="DX235" s="575" t="e">
        <f>DX236/DX55</f>
        <v>#DIV/0!</v>
      </c>
      <c r="DY235" s="576" t="e">
        <f>DY236/DY55</f>
        <v>#DIV/0!</v>
      </c>
      <c r="DZ235" s="342" t="e">
        <f>DY236/DX236</f>
        <v>#DIV/0!</v>
      </c>
      <c r="EA235" s="492">
        <f>EA236/EA55</f>
        <v>0.14288741721854303</v>
      </c>
      <c r="EB235" s="581" t="e">
        <f>EB236/EB55</f>
        <v>#DIV/0!</v>
      </c>
      <c r="EC235" s="580" t="e">
        <f>EC236/EC55</f>
        <v>#DIV/0!</v>
      </c>
      <c r="ED235" s="588">
        <f>EC236/EA236</f>
        <v>0</v>
      </c>
      <c r="EE235" s="178" t="e">
        <f>EC236/EB236</f>
        <v>#DIV/0!</v>
      </c>
      <c r="EF235" s="633">
        <f>EF236/EF55</f>
        <v>0.14807343809403117</v>
      </c>
      <c r="EG235" s="669">
        <f>EG236/EG55</f>
        <v>0.15364355574875027</v>
      </c>
      <c r="EH235" s="587">
        <f>EH236/EH55</f>
        <v>0</v>
      </c>
      <c r="EI235" s="588">
        <f>EH236/EF236</f>
        <v>0</v>
      </c>
      <c r="EJ235" s="589">
        <f>EH236/EG236</f>
        <v>0</v>
      </c>
      <c r="EK235" s="96"/>
      <c r="EL235" s="634"/>
      <c r="EM235" s="670">
        <f>EH235/ EF235</f>
        <v>0</v>
      </c>
    </row>
    <row r="236" spans="1:145" s="261" customFormat="1" ht="20.100000000000001" customHeight="1">
      <c r="A236" s="184"/>
      <c r="B236" s="104" t="s">
        <v>14</v>
      </c>
      <c r="C236" s="105"/>
      <c r="D236" s="355"/>
      <c r="E236" s="185"/>
      <c r="F236" s="356">
        <f>F230+F232+F234</f>
        <v>9898</v>
      </c>
      <c r="G236" s="449">
        <f>G230+G232+G234</f>
        <v>16384</v>
      </c>
      <c r="H236" s="766">
        <f>H230+H232+H234</f>
        <v>16384</v>
      </c>
      <c r="I236" s="359">
        <f>H236-G236</f>
        <v>0</v>
      </c>
      <c r="J236" s="356">
        <f>J230+J232+J234</f>
        <v>9898</v>
      </c>
      <c r="K236" s="449">
        <f>K230+K232+K234</f>
        <v>13733</v>
      </c>
      <c r="L236" s="766">
        <f>L230+L232+L234</f>
        <v>13733</v>
      </c>
      <c r="M236" s="359">
        <f>L236-K236</f>
        <v>0</v>
      </c>
      <c r="N236" s="356">
        <f>N230+N232+N234</f>
        <v>9898</v>
      </c>
      <c r="O236" s="449">
        <v>16379.56457</v>
      </c>
      <c r="P236" s="766">
        <v>16379.56457</v>
      </c>
      <c r="Q236" s="359">
        <f>P236-O236</f>
        <v>0</v>
      </c>
      <c r="R236" s="361">
        <f>R232+R230+R234</f>
        <v>29694</v>
      </c>
      <c r="S236" s="362">
        <f>S230+S232+S234</f>
        <v>38607</v>
      </c>
      <c r="T236" s="186">
        <f>H236+K236+O236</f>
        <v>46496.564570000002</v>
      </c>
      <c r="U236" s="114">
        <f>H236+L236+P236</f>
        <v>46496.564570000002</v>
      </c>
      <c r="V236" s="110">
        <f>U236-R236</f>
        <v>16802.564570000002</v>
      </c>
      <c r="W236" s="108">
        <f t="shared" si="995"/>
        <v>7889.5645700000023</v>
      </c>
      <c r="X236" s="117">
        <f>U236-T236</f>
        <v>0</v>
      </c>
      <c r="Y236" s="356">
        <f t="shared" ref="Y236:AG236" si="1025">Y230+Y232+Y234</f>
        <v>12574</v>
      </c>
      <c r="Z236" s="766">
        <f>Z230+Z232+Z234</f>
        <v>14781</v>
      </c>
      <c r="AA236" s="766">
        <f>AA230+AA232+AA234</f>
        <v>14781</v>
      </c>
      <c r="AB236" s="359">
        <f t="shared" si="1025"/>
        <v>0</v>
      </c>
      <c r="AC236" s="356">
        <f t="shared" si="1025"/>
        <v>12574</v>
      </c>
      <c r="AD236" s="449">
        <f t="shared" si="1025"/>
        <v>17290.61868</v>
      </c>
      <c r="AE236" s="766">
        <f t="shared" ref="AE236" si="1026">AE230+AE232+AE234</f>
        <v>17290.61868</v>
      </c>
      <c r="AF236" s="359">
        <f t="shared" si="1025"/>
        <v>0</v>
      </c>
      <c r="AG236" s="356">
        <f t="shared" si="1025"/>
        <v>12574</v>
      </c>
      <c r="AH236" s="449">
        <f>AH230+AH232+AH234</f>
        <v>18500</v>
      </c>
      <c r="AI236" s="358">
        <f>AI230+AI232+AI234</f>
        <v>18589.108230000002</v>
      </c>
      <c r="AJ236" s="359">
        <f>AJ230+AJ232+AJ234</f>
        <v>89.108230000000731</v>
      </c>
      <c r="AK236" s="361">
        <f>AK232+AK230+AK234</f>
        <v>37722</v>
      </c>
      <c r="AL236" s="362">
        <f>AL230+AL232+AL234</f>
        <v>38607</v>
      </c>
      <c r="AM236" s="108">
        <f>Z236+AD236+AH236</f>
        <v>50571.61868</v>
      </c>
      <c r="AN236" s="114">
        <f>AA236+AE236+AI236</f>
        <v>50660.726909999998</v>
      </c>
      <c r="AO236" s="186">
        <f>AN236-AK236</f>
        <v>12938.726909999998</v>
      </c>
      <c r="AP236" s="108">
        <f t="shared" si="996"/>
        <v>12053.726909999998</v>
      </c>
      <c r="AQ236" s="117">
        <f>AN236-AM236</f>
        <v>89.108229999998002</v>
      </c>
      <c r="AR236" s="111">
        <f>AR232+AR230+AR234</f>
        <v>67416</v>
      </c>
      <c r="AS236" s="113">
        <f>AS230+AS232+AS234</f>
        <v>77214</v>
      </c>
      <c r="AT236" s="594">
        <f>T236+AM236</f>
        <v>97068.183250000002</v>
      </c>
      <c r="AU236" s="120">
        <f>AU230+AU232+AU234</f>
        <v>97157.29148</v>
      </c>
      <c r="AV236" s="121">
        <f>AU236-AR236</f>
        <v>29741.29148</v>
      </c>
      <c r="AW236" s="108">
        <f t="shared" si="997"/>
        <v>19943.29148</v>
      </c>
      <c r="AX236" s="595">
        <f>AU236-AT236</f>
        <v>89.108229999998002</v>
      </c>
      <c r="AY236" s="96">
        <f>AR236/6</f>
        <v>11236</v>
      </c>
      <c r="AZ236" s="97">
        <f>AS236/6</f>
        <v>12869</v>
      </c>
      <c r="BA236" s="97">
        <f>AU236/6</f>
        <v>16192.881913333333</v>
      </c>
      <c r="BB236" s="364">
        <f>BA236/AY236</f>
        <v>1.441160725643764</v>
      </c>
      <c r="BC236" s="98">
        <f>BA236-AY236</f>
        <v>4956.8819133333327</v>
      </c>
      <c r="BD236" s="98">
        <f>BA236-AZ236</f>
        <v>3323.8819133333327</v>
      </c>
      <c r="BE236" s="98">
        <f>AX236/6</f>
        <v>14.851371666666333</v>
      </c>
      <c r="BF236" s="356">
        <f>BF230+BF232+BF234</f>
        <v>20122.820512820512</v>
      </c>
      <c r="BG236" s="449">
        <f>BG230+BG232+BG234</f>
        <v>18000</v>
      </c>
      <c r="BH236" s="360">
        <f>BH230+BH232+BH234</f>
        <v>0</v>
      </c>
      <c r="BI236" s="472">
        <f>BH236-BG236</f>
        <v>-18000</v>
      </c>
      <c r="BJ236" s="356">
        <f>BJ230+BJ232+BJ234</f>
        <v>20122.820512820512</v>
      </c>
      <c r="BK236" s="449">
        <f>BK230+BK232+BK234</f>
        <v>21000</v>
      </c>
      <c r="BL236" s="360">
        <f>BL230+BL232+BL234</f>
        <v>0</v>
      </c>
      <c r="BM236" s="359">
        <f>BL236-BK236</f>
        <v>-21000</v>
      </c>
      <c r="BN236" s="356">
        <f>BN230+BN232+BN234</f>
        <v>20122.820512820512</v>
      </c>
      <c r="BO236" s="449">
        <f>BO230+BO232+BO234</f>
        <v>21420</v>
      </c>
      <c r="BP236" s="360">
        <f>BP230+BP232+BP234</f>
        <v>0</v>
      </c>
      <c r="BQ236" s="472">
        <f>BP236-BO236</f>
        <v>-21420</v>
      </c>
      <c r="BR236" s="361">
        <f>BR232+BR230+BR234</f>
        <v>60368.461538461539</v>
      </c>
      <c r="BS236" s="108">
        <f>BG236+BK236+BO236</f>
        <v>60420</v>
      </c>
      <c r="BT236" s="114">
        <f>BH236+BL236+BP236</f>
        <v>0</v>
      </c>
      <c r="BU236" s="110">
        <f>BT236-BR236</f>
        <v>-60368.461538461539</v>
      </c>
      <c r="BV236" s="117">
        <f>BT236-BS236</f>
        <v>-60420</v>
      </c>
      <c r="BW236" s="356">
        <f t="shared" ref="BW236:CE236" si="1027">BW230+BW232+BW234</f>
        <v>19824.102564102563</v>
      </c>
      <c r="BX236" s="449">
        <f t="shared" si="1027"/>
        <v>0</v>
      </c>
      <c r="BY236" s="360">
        <f t="shared" si="1027"/>
        <v>0</v>
      </c>
      <c r="BZ236" s="359">
        <f t="shared" si="1027"/>
        <v>0</v>
      </c>
      <c r="CA236" s="356">
        <f t="shared" si="1027"/>
        <v>19824.102564102563</v>
      </c>
      <c r="CB236" s="449">
        <f t="shared" si="1027"/>
        <v>0</v>
      </c>
      <c r="CC236" s="360">
        <f t="shared" si="1027"/>
        <v>0</v>
      </c>
      <c r="CD236" s="359">
        <f t="shared" si="1027"/>
        <v>0</v>
      </c>
      <c r="CE236" s="356">
        <f t="shared" si="1027"/>
        <v>19824.102564102563</v>
      </c>
      <c r="CF236" s="449">
        <f t="shared" ref="CF236:CH236" si="1028">CF230+CF232+CF234</f>
        <v>0</v>
      </c>
      <c r="CG236" s="360">
        <f t="shared" si="1028"/>
        <v>0</v>
      </c>
      <c r="CH236" s="359">
        <f t="shared" si="1028"/>
        <v>0</v>
      </c>
      <c r="CI236" s="361">
        <f>CI232+CI230+CI234</f>
        <v>59472.307692307695</v>
      </c>
      <c r="CJ236" s="108">
        <f>BX236+CB236+CF236</f>
        <v>0</v>
      </c>
      <c r="CK236" s="114">
        <f>BY236+CC236+CG236</f>
        <v>0</v>
      </c>
      <c r="CL236" s="186">
        <f>CK236-CI236</f>
        <v>-59472.307692307695</v>
      </c>
      <c r="CM236" s="117">
        <f>CK236-CJ236</f>
        <v>0</v>
      </c>
      <c r="CN236" s="111">
        <f>CN232+CN230+CN234</f>
        <v>119840.76923076923</v>
      </c>
      <c r="CO236" s="594">
        <f>BS236+CJ236</f>
        <v>60420</v>
      </c>
      <c r="CP236" s="120">
        <f>CP230+CP232+CP234</f>
        <v>0</v>
      </c>
      <c r="CQ236" s="121">
        <f>CP236-CN236</f>
        <v>-119840.76923076923</v>
      </c>
      <c r="CR236" s="595">
        <f>CP236-CO236</f>
        <v>-60420</v>
      </c>
      <c r="CS236" s="96">
        <f t="shared" si="1017"/>
        <v>19973.461538461539</v>
      </c>
      <c r="CT236" s="97">
        <f>CP236/6</f>
        <v>0</v>
      </c>
      <c r="CU236" s="364">
        <f>CT236/CS236</f>
        <v>0</v>
      </c>
      <c r="CV236" s="98">
        <f>CT236-CS236</f>
        <v>-19973.461538461539</v>
      </c>
      <c r="CW236" s="98">
        <f>CR236/6</f>
        <v>-10070</v>
      </c>
      <c r="CX236" s="356">
        <f>CX230+CX232+CX234</f>
        <v>20122.820512820512</v>
      </c>
      <c r="CY236" s="449">
        <f>CY230+CY232+CY234</f>
        <v>18000</v>
      </c>
      <c r="CZ236" s="766">
        <f>CZ230+CZ232+CZ234</f>
        <v>0</v>
      </c>
      <c r="DA236" s="472">
        <f>CZ236-CY236</f>
        <v>-18000</v>
      </c>
      <c r="DB236" s="356">
        <f>DB230+DB232+DB234</f>
        <v>20122.820512820512</v>
      </c>
      <c r="DC236" s="449">
        <f>DC230+DC232+DC234</f>
        <v>21000</v>
      </c>
      <c r="DD236" s="360">
        <f>DD230+DD232+DD234</f>
        <v>0</v>
      </c>
      <c r="DE236" s="359">
        <f>DD236-DC236</f>
        <v>-21000</v>
      </c>
      <c r="DF236" s="356">
        <f>DF230+DF232+DF234</f>
        <v>20122.820512820512</v>
      </c>
      <c r="DG236" s="449">
        <f>DG230+DG232+DG234</f>
        <v>21420</v>
      </c>
      <c r="DH236" s="360">
        <f>DH230+DH232+DH234</f>
        <v>0</v>
      </c>
      <c r="DI236" s="472">
        <f>DH236-DG236</f>
        <v>-21420</v>
      </c>
      <c r="DJ236" s="361">
        <f>DJ232+DJ230+DJ234</f>
        <v>60368.461538461539</v>
      </c>
      <c r="DK236" s="108">
        <f>CY236+DC236+DG236</f>
        <v>60420</v>
      </c>
      <c r="DL236" s="114">
        <f>CZ236+DD236+DH236</f>
        <v>0</v>
      </c>
      <c r="DM236" s="110">
        <f>DL236-DJ236</f>
        <v>-60368.461538461539</v>
      </c>
      <c r="DN236" s="117">
        <f>DL236-DK236</f>
        <v>-60420</v>
      </c>
      <c r="DO236" s="356">
        <f t="shared" ref="DO236:DZ236" si="1029">DO230+DO232+DO234</f>
        <v>19824.102564102563</v>
      </c>
      <c r="DP236" s="449">
        <f t="shared" si="1029"/>
        <v>0</v>
      </c>
      <c r="DQ236" s="360">
        <f t="shared" si="1029"/>
        <v>0</v>
      </c>
      <c r="DR236" s="359">
        <f t="shared" si="1029"/>
        <v>0</v>
      </c>
      <c r="DS236" s="356">
        <f t="shared" si="1029"/>
        <v>19824.102564102563</v>
      </c>
      <c r="DT236" s="449">
        <f t="shared" si="1029"/>
        <v>0</v>
      </c>
      <c r="DU236" s="360">
        <f t="shared" si="1029"/>
        <v>0</v>
      </c>
      <c r="DV236" s="359">
        <f t="shared" si="1029"/>
        <v>0</v>
      </c>
      <c r="DW236" s="356">
        <f t="shared" si="1029"/>
        <v>19824.102564102563</v>
      </c>
      <c r="DX236" s="449">
        <f t="shared" si="1029"/>
        <v>0</v>
      </c>
      <c r="DY236" s="360">
        <f t="shared" si="1029"/>
        <v>0</v>
      </c>
      <c r="DZ236" s="359">
        <f t="shared" si="1029"/>
        <v>0</v>
      </c>
      <c r="EA236" s="361">
        <f>EA232+EA230+EA234</f>
        <v>59472.307692307695</v>
      </c>
      <c r="EB236" s="108">
        <f>DP236+DT236+DX236</f>
        <v>0</v>
      </c>
      <c r="EC236" s="114">
        <f>DQ236+DU236+DY236</f>
        <v>0</v>
      </c>
      <c r="ED236" s="186">
        <f>EC236-EA236</f>
        <v>-59472.307692307695</v>
      </c>
      <c r="EE236" s="117">
        <f>EC236-EB236</f>
        <v>0</v>
      </c>
      <c r="EF236" s="111">
        <f>EF232+EF230+EF234</f>
        <v>119840.76923076923</v>
      </c>
      <c r="EG236" s="594">
        <f>DK236+EB236</f>
        <v>60420</v>
      </c>
      <c r="EH236" s="120">
        <f>EH230+EH232+EH234</f>
        <v>0</v>
      </c>
      <c r="EI236" s="121">
        <f>EH236-EF236</f>
        <v>-119840.76923076923</v>
      </c>
      <c r="EJ236" s="595">
        <f>EH236-EG236</f>
        <v>-60420</v>
      </c>
      <c r="EK236" s="96">
        <f t="shared" ref="EK236:EK240" si="1030">EF236/6</f>
        <v>19973.461538461539</v>
      </c>
      <c r="EL236" s="97">
        <f>EH236/6</f>
        <v>0</v>
      </c>
      <c r="EM236" s="364">
        <f>EL236/EK236</f>
        <v>0</v>
      </c>
      <c r="EN236" s="98">
        <f>EL236-EK236</f>
        <v>-19973.461538461539</v>
      </c>
      <c r="EO236" s="98">
        <f>EJ236/6</f>
        <v>-10070</v>
      </c>
    </row>
    <row r="237" spans="1:145" s="266" customFormat="1" ht="20.100000000000001" hidden="1" customHeight="1">
      <c r="A237" s="125"/>
      <c r="B237" s="184"/>
      <c r="C237" s="126"/>
      <c r="D237" s="843" t="s">
        <v>35</v>
      </c>
      <c r="E237" s="538"/>
      <c r="F237" s="600">
        <f>F238/F56</f>
        <v>0.20347826086956522</v>
      </c>
      <c r="G237" s="596" t="e">
        <f>G238/G56</f>
        <v>#DIV/0!</v>
      </c>
      <c r="H237" s="786" t="e">
        <f>H238/H56</f>
        <v>#DIV/0!</v>
      </c>
      <c r="I237" s="471"/>
      <c r="J237" s="600">
        <f>J238/J56</f>
        <v>0.20347826086956522</v>
      </c>
      <c r="K237" s="596" t="e">
        <f>K238/K56</f>
        <v>#DIV/0!</v>
      </c>
      <c r="L237" s="786" t="e">
        <f>L238/L56</f>
        <v>#DIV/0!</v>
      </c>
      <c r="M237" s="471"/>
      <c r="N237" s="600">
        <f>N238/N56</f>
        <v>0.20347826086956522</v>
      </c>
      <c r="O237" s="596" t="e">
        <f>O238/O56</f>
        <v>#DIV/0!</v>
      </c>
      <c r="P237" s="786" t="e">
        <f>P238/P56</f>
        <v>#DIV/0!</v>
      </c>
      <c r="Q237" s="471"/>
      <c r="R237" s="638">
        <f>R238/R56</f>
        <v>0.20347826086956519</v>
      </c>
      <c r="S237" s="639">
        <f>S238/S56</f>
        <v>0.20347826086956519</v>
      </c>
      <c r="T237" s="640" t="e">
        <f>T238/T56</f>
        <v>#DIV/0!</v>
      </c>
      <c r="U237" s="605" t="e">
        <f>U238/U56</f>
        <v>#DIV/0!</v>
      </c>
      <c r="V237" s="641"/>
      <c r="W237" s="621"/>
      <c r="X237" s="254"/>
      <c r="Y237" s="600">
        <f>Y238/Y56</f>
        <v>6.5783132530120483E-2</v>
      </c>
      <c r="Z237" s="786" t="e">
        <f>Z238/Z56</f>
        <v>#DIV/0!</v>
      </c>
      <c r="AA237" s="786" t="e">
        <f>AA238/AA56</f>
        <v>#DIV/0!</v>
      </c>
      <c r="AB237" s="471" t="e">
        <f>AA238/Z238</f>
        <v>#DIV/0!</v>
      </c>
      <c r="AC237" s="600">
        <f>AC238/AC56</f>
        <v>6.5783132530120483E-2</v>
      </c>
      <c r="AD237" s="596" t="e">
        <f>AD238/AD56</f>
        <v>#DIV/0!</v>
      </c>
      <c r="AE237" s="786" t="e">
        <f>AE238/AE56</f>
        <v>#DIV/0!</v>
      </c>
      <c r="AF237" s="383" t="e">
        <f>AE238/AD238</f>
        <v>#DIV/0!</v>
      </c>
      <c r="AG237" s="600">
        <f>AG238/AG56</f>
        <v>6.5783132530120483E-2</v>
      </c>
      <c r="AH237" s="596" t="e">
        <f>AH238/AH56</f>
        <v>#DIV/0!</v>
      </c>
      <c r="AI237" s="866" t="e">
        <f>AI238/AI56</f>
        <v>#DIV/0!</v>
      </c>
      <c r="AJ237" s="383" t="e">
        <f>AI238/AH238</f>
        <v>#DIV/0!</v>
      </c>
      <c r="AK237" s="642">
        <f>AK238/AK56</f>
        <v>6.5783132530120483E-2</v>
      </c>
      <c r="AL237" s="639">
        <v>6.5783132530120483E-2</v>
      </c>
      <c r="AM237" s="640" t="e">
        <f>AM238/AM56</f>
        <v>#DIV/0!</v>
      </c>
      <c r="AN237" s="340" t="e">
        <f>AN238/AN56</f>
        <v>#DIV/0!</v>
      </c>
      <c r="AO237" s="619"/>
      <c r="AP237" s="621"/>
      <c r="AQ237" s="254" t="e">
        <f>AN238/AM238</f>
        <v>#DIV/0!</v>
      </c>
      <c r="AR237" s="642">
        <f>AR238/AR56</f>
        <v>9.5660377358490548E-2</v>
      </c>
      <c r="AS237" s="643">
        <v>9.5660377358490548E-2</v>
      </c>
      <c r="AT237" s="607" t="e">
        <f>AT238/AT56</f>
        <v>#DIV/0!</v>
      </c>
      <c r="AU237" s="608" t="e">
        <f>AU238/AU56</f>
        <v>#DIV/0!</v>
      </c>
      <c r="AV237" s="562"/>
      <c r="AW237" s="621"/>
      <c r="AX237" s="517"/>
      <c r="AY237" s="137"/>
      <c r="AZ237" s="138"/>
      <c r="BA237" s="138"/>
      <c r="BF237" s="600" t="e">
        <f>BF238/BF56</f>
        <v>#DIV/0!</v>
      </c>
      <c r="BG237" s="596" t="e">
        <f>BG238/BG56</f>
        <v>#DIV/0!</v>
      </c>
      <c r="BH237" s="598" t="e">
        <f>BH238/BH56</f>
        <v>#DIV/0!</v>
      </c>
      <c r="BI237" s="636"/>
      <c r="BJ237" s="600" t="e">
        <f>BJ238/BJ56</f>
        <v>#DIV/0!</v>
      </c>
      <c r="BK237" s="596" t="e">
        <f>BK238/BK56</f>
        <v>#DIV/0!</v>
      </c>
      <c r="BL237" s="598" t="e">
        <f>BL238/BL56</f>
        <v>#DIV/0!</v>
      </c>
      <c r="BM237" s="471"/>
      <c r="BN237" s="600" t="e">
        <f>BN238/BN56</f>
        <v>#DIV/0!</v>
      </c>
      <c r="BO237" s="596" t="e">
        <f>BO238/BO56</f>
        <v>#DIV/0!</v>
      </c>
      <c r="BP237" s="598" t="e">
        <f>BP238/BP56</f>
        <v>#DIV/0!</v>
      </c>
      <c r="BQ237" s="637"/>
      <c r="BR237" s="642" t="e">
        <f>BR238/BR56</f>
        <v>#DIV/0!</v>
      </c>
      <c r="BS237" s="640" t="e">
        <f>BS238/BS56</f>
        <v>#DIV/0!</v>
      </c>
      <c r="BT237" s="605" t="e">
        <f>BT238/BT56</f>
        <v>#DIV/0!</v>
      </c>
      <c r="BU237" s="641"/>
      <c r="BV237" s="254"/>
      <c r="BW237" s="600" t="e">
        <f>BW238/BW56</f>
        <v>#DIV/0!</v>
      </c>
      <c r="BX237" s="596" t="e">
        <f>BX238/BX56</f>
        <v>#DIV/0!</v>
      </c>
      <c r="BY237" s="598" t="e">
        <f>BY238/BY56</f>
        <v>#DIV/0!</v>
      </c>
      <c r="BZ237" s="383" t="e">
        <f>BY238/BX238</f>
        <v>#DIV/0!</v>
      </c>
      <c r="CA237" s="600" t="e">
        <f>CA238/CA56</f>
        <v>#DIV/0!</v>
      </c>
      <c r="CB237" s="596" t="e">
        <f>CB238/CB56</f>
        <v>#DIV/0!</v>
      </c>
      <c r="CC237" s="598" t="e">
        <f>CC238/CC56</f>
        <v>#DIV/0!</v>
      </c>
      <c r="CD237" s="383" t="e">
        <f>CC238/CB238</f>
        <v>#DIV/0!</v>
      </c>
      <c r="CE237" s="600" t="e">
        <f>CE238/CE56</f>
        <v>#DIV/0!</v>
      </c>
      <c r="CF237" s="596" t="e">
        <f>CF238/CF56</f>
        <v>#DIV/0!</v>
      </c>
      <c r="CG237" s="598" t="e">
        <f>CG238/CG56</f>
        <v>#DIV/0!</v>
      </c>
      <c r="CH237" s="383" t="e">
        <f>CG238/CF238</f>
        <v>#DIV/0!</v>
      </c>
      <c r="CI237" s="642" t="e">
        <f>CI238/CI56</f>
        <v>#DIV/0!</v>
      </c>
      <c r="CJ237" s="640" t="e">
        <f>CJ238/CJ56</f>
        <v>#DIV/0!</v>
      </c>
      <c r="CK237" s="340" t="e">
        <f>CK238/CK56</f>
        <v>#DIV/0!</v>
      </c>
      <c r="CL237" s="619"/>
      <c r="CM237" s="254" t="e">
        <f>CK238/CJ238</f>
        <v>#DIV/0!</v>
      </c>
      <c r="CN237" s="642" t="e">
        <f>CN238/CN56</f>
        <v>#DIV/0!</v>
      </c>
      <c r="CO237" s="607" t="e">
        <f>CO238/CO56</f>
        <v>#DIV/0!</v>
      </c>
      <c r="CP237" s="608" t="e">
        <f>CP238/CP56</f>
        <v>#DIV/0!</v>
      </c>
      <c r="CQ237" s="562"/>
      <c r="CR237" s="517" t="e">
        <f>CP238/CO238</f>
        <v>#DIV/0!</v>
      </c>
      <c r="CS237" s="137" t="e">
        <f t="shared" si="1017"/>
        <v>#DIV/0!</v>
      </c>
      <c r="CT237" s="138"/>
      <c r="CX237" s="600" t="e">
        <f>CX238/CX56</f>
        <v>#DIV/0!</v>
      </c>
      <c r="CY237" s="596" t="e">
        <f>CY238/CY56</f>
        <v>#DIV/0!</v>
      </c>
      <c r="CZ237" s="786" t="e">
        <f>CZ238/CZ56</f>
        <v>#DIV/0!</v>
      </c>
      <c r="DA237" s="636"/>
      <c r="DB237" s="600" t="e">
        <f>DB238/DB56</f>
        <v>#DIV/0!</v>
      </c>
      <c r="DC237" s="596" t="e">
        <f>DC238/DC56</f>
        <v>#DIV/0!</v>
      </c>
      <c r="DD237" s="598" t="e">
        <f>DD238/DD56</f>
        <v>#DIV/0!</v>
      </c>
      <c r="DE237" s="471"/>
      <c r="DF237" s="600" t="e">
        <f>DF238/DF56</f>
        <v>#DIV/0!</v>
      </c>
      <c r="DG237" s="596" t="e">
        <f>DG238/DG56</f>
        <v>#DIV/0!</v>
      </c>
      <c r="DH237" s="598" t="e">
        <f>DH238/DH56</f>
        <v>#DIV/0!</v>
      </c>
      <c r="DI237" s="637"/>
      <c r="DJ237" s="642" t="e">
        <f>DJ238/DJ56</f>
        <v>#DIV/0!</v>
      </c>
      <c r="DK237" s="640" t="e">
        <f>DK238/DK56</f>
        <v>#DIV/0!</v>
      </c>
      <c r="DL237" s="605" t="e">
        <f>DL238/DL56</f>
        <v>#DIV/0!</v>
      </c>
      <c r="DM237" s="641"/>
      <c r="DN237" s="254"/>
      <c r="DO237" s="600" t="e">
        <f>DO238/DO56</f>
        <v>#DIV/0!</v>
      </c>
      <c r="DP237" s="596" t="e">
        <f>DP238/DP56</f>
        <v>#DIV/0!</v>
      </c>
      <c r="DQ237" s="598" t="e">
        <f>DQ238/DQ56</f>
        <v>#DIV/0!</v>
      </c>
      <c r="DR237" s="383" t="e">
        <f>DQ238/DP238</f>
        <v>#DIV/0!</v>
      </c>
      <c r="DS237" s="600" t="e">
        <f>DS238/DS56</f>
        <v>#DIV/0!</v>
      </c>
      <c r="DT237" s="596" t="e">
        <f>DT238/DT56</f>
        <v>#DIV/0!</v>
      </c>
      <c r="DU237" s="598" t="e">
        <f>DU238/DU56</f>
        <v>#DIV/0!</v>
      </c>
      <c r="DV237" s="383" t="e">
        <f>DU238/DT238</f>
        <v>#DIV/0!</v>
      </c>
      <c r="DW237" s="600" t="e">
        <f>DW238/DW56</f>
        <v>#DIV/0!</v>
      </c>
      <c r="DX237" s="596" t="e">
        <f>DX238/DX56</f>
        <v>#DIV/0!</v>
      </c>
      <c r="DY237" s="598" t="e">
        <f>DY238/DY56</f>
        <v>#DIV/0!</v>
      </c>
      <c r="DZ237" s="383" t="e">
        <f>DY238/DX238</f>
        <v>#DIV/0!</v>
      </c>
      <c r="EA237" s="642" t="e">
        <f>EA238/EA56</f>
        <v>#DIV/0!</v>
      </c>
      <c r="EB237" s="640" t="e">
        <f>EB238/EB56</f>
        <v>#DIV/0!</v>
      </c>
      <c r="EC237" s="340" t="e">
        <f>EC238/EC56</f>
        <v>#DIV/0!</v>
      </c>
      <c r="ED237" s="619"/>
      <c r="EE237" s="254" t="e">
        <f>EC238/EB238</f>
        <v>#DIV/0!</v>
      </c>
      <c r="EF237" s="642" t="e">
        <f>EF238/EF56</f>
        <v>#DIV/0!</v>
      </c>
      <c r="EG237" s="607" t="e">
        <f>EG238/EG56</f>
        <v>#DIV/0!</v>
      </c>
      <c r="EH237" s="608" t="e">
        <f>EH238/EH56</f>
        <v>#DIV/0!</v>
      </c>
      <c r="EI237" s="562"/>
      <c r="EJ237" s="517" t="e">
        <f>EH238/EG238</f>
        <v>#DIV/0!</v>
      </c>
      <c r="EK237" s="137" t="e">
        <f t="shared" si="1030"/>
        <v>#DIV/0!</v>
      </c>
      <c r="EL237" s="138"/>
    </row>
    <row r="238" spans="1:145" s="266" customFormat="1" ht="20.100000000000001" hidden="1" customHeight="1">
      <c r="A238" s="125"/>
      <c r="B238" s="184"/>
      <c r="C238" s="126"/>
      <c r="D238" s="844" t="s">
        <v>71</v>
      </c>
      <c r="E238" s="837"/>
      <c r="F238" s="264">
        <v>84</v>
      </c>
      <c r="G238" s="415"/>
      <c r="H238" s="772"/>
      <c r="I238" s="419">
        <f>H238-G238</f>
        <v>0</v>
      </c>
      <c r="J238" s="264">
        <v>84</v>
      </c>
      <c r="K238" s="415"/>
      <c r="L238" s="772"/>
      <c r="M238" s="419">
        <f>L238-K238</f>
        <v>0</v>
      </c>
      <c r="N238" s="264">
        <v>84</v>
      </c>
      <c r="O238" s="415"/>
      <c r="P238" s="772"/>
      <c r="Q238" s="419">
        <f>P238-O238</f>
        <v>0</v>
      </c>
      <c r="R238" s="420">
        <f>F238+J238+N238</f>
        <v>252</v>
      </c>
      <c r="S238" s="421">
        <v>252</v>
      </c>
      <c r="T238" s="568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995"/>
        <v>-252</v>
      </c>
      <c r="X238" s="55">
        <f>U238-T238</f>
        <v>0</v>
      </c>
      <c r="Y238" s="264">
        <v>98</v>
      </c>
      <c r="Z238" s="772"/>
      <c r="AA238" s="772"/>
      <c r="AB238" s="419">
        <f>AA238-Z238</f>
        <v>0</v>
      </c>
      <c r="AC238" s="264">
        <v>98</v>
      </c>
      <c r="AD238" s="415"/>
      <c r="AE238" s="772"/>
      <c r="AF238" s="359">
        <f>AE238-AD238</f>
        <v>0</v>
      </c>
      <c r="AG238" s="264">
        <v>98</v>
      </c>
      <c r="AH238" s="415"/>
      <c r="AI238" s="416"/>
      <c r="AJ238" s="359">
        <f>AI238-AH238</f>
        <v>0</v>
      </c>
      <c r="AK238" s="130">
        <f>Y238+AC238+AG238</f>
        <v>294</v>
      </c>
      <c r="AL238" s="421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996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2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997"/>
        <v>-546</v>
      </c>
      <c r="AX238" s="363">
        <f>AU238-AT238</f>
        <v>0</v>
      </c>
      <c r="AY238" s="137"/>
      <c r="AZ238" s="138"/>
      <c r="BA238" s="138"/>
      <c r="BF238" s="264"/>
      <c r="BG238" s="415"/>
      <c r="BH238" s="418"/>
      <c r="BI238" s="419">
        <f>BH238-BG238</f>
        <v>0</v>
      </c>
      <c r="BJ238" s="264"/>
      <c r="BK238" s="415"/>
      <c r="BL238" s="418"/>
      <c r="BM238" s="419">
        <f>BL238-BK238</f>
        <v>0</v>
      </c>
      <c r="BN238" s="264"/>
      <c r="BO238" s="415"/>
      <c r="BP238" s="418"/>
      <c r="BQ238" s="359">
        <f>BP238-BO238</f>
        <v>0</v>
      </c>
      <c r="BR238" s="130">
        <f>BF238+BJ238+BN238</f>
        <v>0</v>
      </c>
      <c r="BS238" s="129">
        <f>BG238+BK238+BO238</f>
        <v>0</v>
      </c>
      <c r="BT238" s="133">
        <f>BH238+BL238+BP238</f>
        <v>0</v>
      </c>
      <c r="BU238" s="129">
        <f>BT238-BR238</f>
        <v>0</v>
      </c>
      <c r="BV238" s="55">
        <f>BT238-BS238</f>
        <v>0</v>
      </c>
      <c r="BW238" s="264"/>
      <c r="BX238" s="415"/>
      <c r="BY238" s="418"/>
      <c r="BZ238" s="359">
        <f>BY238-BX238</f>
        <v>0</v>
      </c>
      <c r="CA238" s="264"/>
      <c r="CB238" s="415"/>
      <c r="CC238" s="418"/>
      <c r="CD238" s="359">
        <f>CC238-CB238</f>
        <v>0</v>
      </c>
      <c r="CE238" s="264"/>
      <c r="CF238" s="415"/>
      <c r="CG238" s="418"/>
      <c r="CH238" s="359">
        <f>CG238-CF238</f>
        <v>0</v>
      </c>
      <c r="CI238" s="130">
        <f>BW238+CA238+CE238</f>
        <v>0</v>
      </c>
      <c r="CJ238" s="131">
        <f>BX238+CB238+CF238</f>
        <v>0</v>
      </c>
      <c r="CK238" s="114">
        <f>BY238+CC238+CG238</f>
        <v>0</v>
      </c>
      <c r="CL238" s="134">
        <f>CK238-CI238</f>
        <v>0</v>
      </c>
      <c r="CM238" s="55">
        <f>CK238-CJ238</f>
        <v>0</v>
      </c>
      <c r="CN238" s="130">
        <f>SUM(BR238,CI238)</f>
        <v>0</v>
      </c>
      <c r="CO238" s="512">
        <f>BS238+CJ238</f>
        <v>0</v>
      </c>
      <c r="CP238" s="168">
        <f>SUM(BT238,CK238)</f>
        <v>0</v>
      </c>
      <c r="CQ238" s="169">
        <f>CP238-CN238</f>
        <v>0</v>
      </c>
      <c r="CR238" s="363">
        <f>CP238-CO238</f>
        <v>0</v>
      </c>
      <c r="CS238" s="137">
        <f t="shared" si="1017"/>
        <v>0</v>
      </c>
      <c r="CT238" s="138"/>
      <c r="CX238" s="264"/>
      <c r="CY238" s="415"/>
      <c r="CZ238" s="772"/>
      <c r="DA238" s="419">
        <f>CZ238-CY238</f>
        <v>0</v>
      </c>
      <c r="DB238" s="264"/>
      <c r="DC238" s="415"/>
      <c r="DD238" s="418"/>
      <c r="DE238" s="419">
        <f>DD238-DC238</f>
        <v>0</v>
      </c>
      <c r="DF238" s="264"/>
      <c r="DG238" s="415"/>
      <c r="DH238" s="418"/>
      <c r="DI238" s="359">
        <f>DH238-DG238</f>
        <v>0</v>
      </c>
      <c r="DJ238" s="130">
        <f>CX238+DB238+DF238</f>
        <v>0</v>
      </c>
      <c r="DK238" s="129">
        <f>CY238+DC238+DG238</f>
        <v>0</v>
      </c>
      <c r="DL238" s="133">
        <f>CZ238+DD238+DH238</f>
        <v>0</v>
      </c>
      <c r="DM238" s="129">
        <f>DL238-DJ238</f>
        <v>0</v>
      </c>
      <c r="DN238" s="55">
        <f>DL238-DK238</f>
        <v>0</v>
      </c>
      <c r="DO238" s="264"/>
      <c r="DP238" s="415"/>
      <c r="DQ238" s="418"/>
      <c r="DR238" s="359">
        <f>DQ238-DP238</f>
        <v>0</v>
      </c>
      <c r="DS238" s="264"/>
      <c r="DT238" s="415"/>
      <c r="DU238" s="418"/>
      <c r="DV238" s="359">
        <f>DU238-DT238</f>
        <v>0</v>
      </c>
      <c r="DW238" s="264"/>
      <c r="DX238" s="415"/>
      <c r="DY238" s="418"/>
      <c r="DZ238" s="359">
        <f>DY238-DX238</f>
        <v>0</v>
      </c>
      <c r="EA238" s="130">
        <f>DO238+DS238+DW238</f>
        <v>0</v>
      </c>
      <c r="EB238" s="131">
        <f>DP238+DT238+DX238</f>
        <v>0</v>
      </c>
      <c r="EC238" s="114">
        <f>DQ238+DU238+DY238</f>
        <v>0</v>
      </c>
      <c r="ED238" s="134">
        <f>EC238-EA238</f>
        <v>0</v>
      </c>
      <c r="EE238" s="55">
        <f>EC238-EB238</f>
        <v>0</v>
      </c>
      <c r="EF238" s="130">
        <f>SUM(DJ238,EA238)</f>
        <v>0</v>
      </c>
      <c r="EG238" s="512">
        <f>DK238+EB238</f>
        <v>0</v>
      </c>
      <c r="EH238" s="168">
        <f>SUM(DL238,EC238)</f>
        <v>0</v>
      </c>
      <c r="EI238" s="169">
        <f>EH238-EF238</f>
        <v>0</v>
      </c>
      <c r="EJ238" s="363">
        <f>EH238-EG238</f>
        <v>0</v>
      </c>
      <c r="EK238" s="137">
        <f t="shared" si="1030"/>
        <v>0</v>
      </c>
      <c r="EL238" s="138"/>
    </row>
    <row r="239" spans="1:145" s="266" customFormat="1" ht="20.100000000000001" hidden="1" customHeight="1">
      <c r="A239" s="125"/>
      <c r="B239" s="184"/>
      <c r="C239" s="126"/>
      <c r="D239" s="66" t="s">
        <v>35</v>
      </c>
      <c r="E239" s="538"/>
      <c r="F239" s="600">
        <f>F240/F57</f>
        <v>7.2192513368983954E-2</v>
      </c>
      <c r="G239" s="596" t="e">
        <f>G240/G57</f>
        <v>#DIV/0!</v>
      </c>
      <c r="H239" s="786" t="e">
        <f>H240/H57</f>
        <v>#DIV/0!</v>
      </c>
      <c r="I239" s="471"/>
      <c r="J239" s="600">
        <f>J240/J57</f>
        <v>7.2192513368983954E-2</v>
      </c>
      <c r="K239" s="596" t="e">
        <f>K240/K57</f>
        <v>#DIV/0!</v>
      </c>
      <c r="L239" s="786" t="e">
        <f>L240/L57</f>
        <v>#DIV/0!</v>
      </c>
      <c r="M239" s="471"/>
      <c r="N239" s="600">
        <f>N240/N57</f>
        <v>7.2192513368983954E-2</v>
      </c>
      <c r="O239" s="596" t="e">
        <f>O240/O57</f>
        <v>#DIV/0!</v>
      </c>
      <c r="P239" s="786" t="e">
        <f>P240/P57</f>
        <v>#DIV/0!</v>
      </c>
      <c r="Q239" s="471"/>
      <c r="R239" s="638">
        <f>R240/R57</f>
        <v>7.2192513368983954E-2</v>
      </c>
      <c r="S239" s="639">
        <f>S240/S57</f>
        <v>7.2192513368983954E-2</v>
      </c>
      <c r="T239" s="640" t="e">
        <f>T240/T57</f>
        <v>#DIV/0!</v>
      </c>
      <c r="U239" s="605" t="e">
        <f>U240/U57</f>
        <v>#DIV/0!</v>
      </c>
      <c r="V239" s="641"/>
      <c r="W239" s="621"/>
      <c r="X239" s="254"/>
      <c r="Y239" s="600" t="e">
        <f>Y240/Y57</f>
        <v>#DIV/0!</v>
      </c>
      <c r="Z239" s="786" t="e">
        <f>Z240/Z57</f>
        <v>#DIV/0!</v>
      </c>
      <c r="AA239" s="786" t="e">
        <f>AA240/AA57</f>
        <v>#DIV/0!</v>
      </c>
      <c r="AB239" s="471" t="e">
        <f>AA240/Z240</f>
        <v>#DIV/0!</v>
      </c>
      <c r="AC239" s="600" t="e">
        <f>AC240/AC57</f>
        <v>#DIV/0!</v>
      </c>
      <c r="AD239" s="596" t="e">
        <f>AD240/AD57</f>
        <v>#DIV/0!</v>
      </c>
      <c r="AE239" s="786" t="e">
        <f>AE240/AE57</f>
        <v>#DIV/0!</v>
      </c>
      <c r="AF239" s="383" t="e">
        <f>AE240/AD240</f>
        <v>#DIV/0!</v>
      </c>
      <c r="AG239" s="600" t="e">
        <f>AG240/AG57</f>
        <v>#DIV/0!</v>
      </c>
      <c r="AH239" s="596" t="e">
        <f>AH240/AH57</f>
        <v>#DIV/0!</v>
      </c>
      <c r="AI239" s="866" t="e">
        <f>AI240/AI57</f>
        <v>#DIV/0!</v>
      </c>
      <c r="AJ239" s="383" t="e">
        <f>AI240/AH240</f>
        <v>#DIV/0!</v>
      </c>
      <c r="AK239" s="642" t="e">
        <f>AK240/AK57</f>
        <v>#DIV/0!</v>
      </c>
      <c r="AL239" s="639" t="e">
        <v>#DIV/0!</v>
      </c>
      <c r="AM239" s="640" t="e">
        <f>AM240/AM57</f>
        <v>#DIV/0!</v>
      </c>
      <c r="AN239" s="340" t="e">
        <f>AN240/AN57</f>
        <v>#DIV/0!</v>
      </c>
      <c r="AO239" s="619"/>
      <c r="AP239" s="621"/>
      <c r="AQ239" s="254" t="e">
        <f>AN240/AM240</f>
        <v>#DIV/0!</v>
      </c>
      <c r="AR239" s="642">
        <f>AR240/AR57</f>
        <v>7.2192513368983954E-2</v>
      </c>
      <c r="AS239" s="643">
        <v>7.2192513368983954E-2</v>
      </c>
      <c r="AT239" s="607" t="e">
        <f>AT240/AT57</f>
        <v>#DIV/0!</v>
      </c>
      <c r="AU239" s="608" t="e">
        <f>AU240/AU57</f>
        <v>#DIV/0!</v>
      </c>
      <c r="AV239" s="562"/>
      <c r="AW239" s="621"/>
      <c r="AX239" s="517"/>
      <c r="AY239" s="137"/>
      <c r="AZ239" s="138"/>
      <c r="BA239" s="138"/>
      <c r="BF239" s="600" t="e">
        <f>BF240/BF57</f>
        <v>#DIV/0!</v>
      </c>
      <c r="BG239" s="596" t="e">
        <f>BG240/BG57</f>
        <v>#DIV/0!</v>
      </c>
      <c r="BH239" s="598" t="e">
        <f>BH240/BH57</f>
        <v>#DIV/0!</v>
      </c>
      <c r="BI239" s="636"/>
      <c r="BJ239" s="600" t="e">
        <f>BJ240/BJ57</f>
        <v>#DIV/0!</v>
      </c>
      <c r="BK239" s="596" t="e">
        <f>BK240/BK57</f>
        <v>#DIV/0!</v>
      </c>
      <c r="BL239" s="598" t="e">
        <f>BL240/BL57</f>
        <v>#DIV/0!</v>
      </c>
      <c r="BM239" s="471"/>
      <c r="BN239" s="600" t="e">
        <f>BN240/BN57</f>
        <v>#DIV/0!</v>
      </c>
      <c r="BO239" s="596" t="e">
        <f>BO240/BO57</f>
        <v>#DIV/0!</v>
      </c>
      <c r="BP239" s="598" t="e">
        <f>BP240/BP57</f>
        <v>#DIV/0!</v>
      </c>
      <c r="BQ239" s="637"/>
      <c r="BR239" s="642" t="e">
        <f>BR240/BR57</f>
        <v>#DIV/0!</v>
      </c>
      <c r="BS239" s="640" t="e">
        <f>BS240/BS57</f>
        <v>#DIV/0!</v>
      </c>
      <c r="BT239" s="605" t="e">
        <f>BT240/BT57</f>
        <v>#DIV/0!</v>
      </c>
      <c r="BU239" s="641"/>
      <c r="BV239" s="254"/>
      <c r="BW239" s="600" t="e">
        <f>BW240/BW57</f>
        <v>#DIV/0!</v>
      </c>
      <c r="BX239" s="596" t="e">
        <f>BX240/BX57</f>
        <v>#DIV/0!</v>
      </c>
      <c r="BY239" s="598" t="e">
        <f>BY240/BY57</f>
        <v>#DIV/0!</v>
      </c>
      <c r="BZ239" s="383" t="e">
        <f>BY240/BX240</f>
        <v>#DIV/0!</v>
      </c>
      <c r="CA239" s="600" t="e">
        <f>CA240/CA57</f>
        <v>#DIV/0!</v>
      </c>
      <c r="CB239" s="596" t="e">
        <f>CB240/CB57</f>
        <v>#DIV/0!</v>
      </c>
      <c r="CC239" s="598" t="e">
        <f>CC240/CC57</f>
        <v>#DIV/0!</v>
      </c>
      <c r="CD239" s="383" t="e">
        <f>CC240/CB240</f>
        <v>#DIV/0!</v>
      </c>
      <c r="CE239" s="600" t="e">
        <f>CE240/CE57</f>
        <v>#DIV/0!</v>
      </c>
      <c r="CF239" s="596" t="e">
        <f>CF240/CF57</f>
        <v>#DIV/0!</v>
      </c>
      <c r="CG239" s="598" t="e">
        <f>CG240/CG57</f>
        <v>#DIV/0!</v>
      </c>
      <c r="CH239" s="383" t="e">
        <f>CG240/CF240</f>
        <v>#DIV/0!</v>
      </c>
      <c r="CI239" s="642" t="e">
        <f>CI240/CI57</f>
        <v>#DIV/0!</v>
      </c>
      <c r="CJ239" s="640" t="e">
        <f>CJ240/CJ57</f>
        <v>#DIV/0!</v>
      </c>
      <c r="CK239" s="340" t="e">
        <f>CK240/CK57</f>
        <v>#DIV/0!</v>
      </c>
      <c r="CL239" s="619"/>
      <c r="CM239" s="254" t="e">
        <f>CK240/CJ240</f>
        <v>#DIV/0!</v>
      </c>
      <c r="CN239" s="642" t="e">
        <f>CN240/CN57</f>
        <v>#DIV/0!</v>
      </c>
      <c r="CO239" s="607" t="e">
        <f>CO240/CO57</f>
        <v>#DIV/0!</v>
      </c>
      <c r="CP239" s="608" t="e">
        <f>CP240/CP57</f>
        <v>#DIV/0!</v>
      </c>
      <c r="CQ239" s="562"/>
      <c r="CR239" s="517" t="e">
        <f>CP240/CO240</f>
        <v>#DIV/0!</v>
      </c>
      <c r="CS239" s="137" t="e">
        <f t="shared" si="1017"/>
        <v>#DIV/0!</v>
      </c>
      <c r="CT239" s="138"/>
      <c r="CX239" s="600" t="e">
        <f>CX240/CX57</f>
        <v>#DIV/0!</v>
      </c>
      <c r="CY239" s="596" t="e">
        <f>CY240/CY57</f>
        <v>#DIV/0!</v>
      </c>
      <c r="CZ239" s="786" t="e">
        <f>CZ240/CZ57</f>
        <v>#DIV/0!</v>
      </c>
      <c r="DA239" s="636"/>
      <c r="DB239" s="600" t="e">
        <f>DB240/DB57</f>
        <v>#DIV/0!</v>
      </c>
      <c r="DC239" s="596" t="e">
        <f>DC240/DC57</f>
        <v>#DIV/0!</v>
      </c>
      <c r="DD239" s="598" t="e">
        <f>DD240/DD57</f>
        <v>#DIV/0!</v>
      </c>
      <c r="DE239" s="471"/>
      <c r="DF239" s="600" t="e">
        <f>DF240/DF57</f>
        <v>#DIV/0!</v>
      </c>
      <c r="DG239" s="596" t="e">
        <f>DG240/DG57</f>
        <v>#DIV/0!</v>
      </c>
      <c r="DH239" s="598" t="e">
        <f>DH240/DH57</f>
        <v>#DIV/0!</v>
      </c>
      <c r="DI239" s="637"/>
      <c r="DJ239" s="642" t="e">
        <f>DJ240/DJ57</f>
        <v>#DIV/0!</v>
      </c>
      <c r="DK239" s="640" t="e">
        <f>DK240/DK57</f>
        <v>#DIV/0!</v>
      </c>
      <c r="DL239" s="605" t="e">
        <f>DL240/DL57</f>
        <v>#DIV/0!</v>
      </c>
      <c r="DM239" s="641"/>
      <c r="DN239" s="254"/>
      <c r="DO239" s="600" t="e">
        <f>DO240/DO57</f>
        <v>#DIV/0!</v>
      </c>
      <c r="DP239" s="596" t="e">
        <f>DP240/DP57</f>
        <v>#DIV/0!</v>
      </c>
      <c r="DQ239" s="598" t="e">
        <f>DQ240/DQ57</f>
        <v>#DIV/0!</v>
      </c>
      <c r="DR239" s="383" t="e">
        <f>DQ240/DP240</f>
        <v>#DIV/0!</v>
      </c>
      <c r="DS239" s="600" t="e">
        <f>DS240/DS57</f>
        <v>#DIV/0!</v>
      </c>
      <c r="DT239" s="596" t="e">
        <f>DT240/DT57</f>
        <v>#DIV/0!</v>
      </c>
      <c r="DU239" s="598" t="e">
        <f>DU240/DU57</f>
        <v>#DIV/0!</v>
      </c>
      <c r="DV239" s="383" t="e">
        <f>DU240/DT240</f>
        <v>#DIV/0!</v>
      </c>
      <c r="DW239" s="600" t="e">
        <f>DW240/DW57</f>
        <v>#DIV/0!</v>
      </c>
      <c r="DX239" s="596" t="e">
        <f>DX240/DX57</f>
        <v>#DIV/0!</v>
      </c>
      <c r="DY239" s="598" t="e">
        <f>DY240/DY57</f>
        <v>#DIV/0!</v>
      </c>
      <c r="DZ239" s="383" t="e">
        <f>DY240/DX240</f>
        <v>#DIV/0!</v>
      </c>
      <c r="EA239" s="642" t="e">
        <f>EA240/EA57</f>
        <v>#DIV/0!</v>
      </c>
      <c r="EB239" s="640" t="e">
        <f>EB240/EB57</f>
        <v>#DIV/0!</v>
      </c>
      <c r="EC239" s="340" t="e">
        <f>EC240/EC57</f>
        <v>#DIV/0!</v>
      </c>
      <c r="ED239" s="619"/>
      <c r="EE239" s="254" t="e">
        <f>EC240/EB240</f>
        <v>#DIV/0!</v>
      </c>
      <c r="EF239" s="642" t="e">
        <f>EF240/EF57</f>
        <v>#DIV/0!</v>
      </c>
      <c r="EG239" s="607" t="e">
        <f>EG240/EG57</f>
        <v>#DIV/0!</v>
      </c>
      <c r="EH239" s="608" t="e">
        <f>EH240/EH57</f>
        <v>#DIV/0!</v>
      </c>
      <c r="EI239" s="562"/>
      <c r="EJ239" s="517" t="e">
        <f>EH240/EG240</f>
        <v>#DIV/0!</v>
      </c>
      <c r="EK239" s="137" t="e">
        <f t="shared" si="1030"/>
        <v>#DIV/0!</v>
      </c>
      <c r="EL239" s="138"/>
    </row>
    <row r="240" spans="1:145" s="266" customFormat="1" ht="20.100000000000001" hidden="1" customHeight="1">
      <c r="A240" s="125"/>
      <c r="B240" s="184"/>
      <c r="C240" s="126"/>
      <c r="D240" s="844" t="s">
        <v>73</v>
      </c>
      <c r="E240" s="538"/>
      <c r="F240" s="375">
        <v>150</v>
      </c>
      <c r="G240" s="462"/>
      <c r="H240" s="774"/>
      <c r="I240" s="458">
        <f>H240-G240</f>
        <v>0</v>
      </c>
      <c r="J240" s="375">
        <v>150</v>
      </c>
      <c r="K240" s="462"/>
      <c r="L240" s="774"/>
      <c r="M240" s="458">
        <f>L240-K240</f>
        <v>0</v>
      </c>
      <c r="N240" s="375">
        <v>150</v>
      </c>
      <c r="O240" s="462"/>
      <c r="P240" s="774"/>
      <c r="Q240" s="458">
        <f>P240-O240</f>
        <v>0</v>
      </c>
      <c r="R240" s="380">
        <f>F240+J240+N240</f>
        <v>450</v>
      </c>
      <c r="S240" s="381">
        <v>450</v>
      </c>
      <c r="T240" s="568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995"/>
        <v>-450</v>
      </c>
      <c r="X240" s="241">
        <f>U240-T240</f>
        <v>0</v>
      </c>
      <c r="Y240" s="375">
        <v>0</v>
      </c>
      <c r="Z240" s="774"/>
      <c r="AA240" s="774"/>
      <c r="AB240" s="458">
        <f>AA240-Z240</f>
        <v>0</v>
      </c>
      <c r="AC240" s="375">
        <v>0</v>
      </c>
      <c r="AD240" s="462"/>
      <c r="AE240" s="774"/>
      <c r="AF240" s="644">
        <f>AE240-AD240</f>
        <v>0</v>
      </c>
      <c r="AG240" s="375">
        <v>0</v>
      </c>
      <c r="AH240" s="462"/>
      <c r="AI240" s="463"/>
      <c r="AJ240" s="644">
        <f>AI240-AH240</f>
        <v>0</v>
      </c>
      <c r="AK240" s="287">
        <f>Y240+AC240+AG240</f>
        <v>0</v>
      </c>
      <c r="AL240" s="381">
        <v>0</v>
      </c>
      <c r="AM240" s="382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996"/>
        <v>0</v>
      </c>
      <c r="AQ240" s="241">
        <f>AN240-AM240</f>
        <v>0</v>
      </c>
      <c r="AR240" s="287">
        <f>SUM(R240,AK240)</f>
        <v>450</v>
      </c>
      <c r="AS240" s="384">
        <v>450</v>
      </c>
      <c r="AT240" s="521">
        <f>T240+AM240</f>
        <v>0</v>
      </c>
      <c r="AU240" s="288">
        <f>SUM(U240,AN240)</f>
        <v>0</v>
      </c>
      <c r="AV240" s="329">
        <f>AU240-AR240</f>
        <v>-450</v>
      </c>
      <c r="AW240" s="240">
        <f t="shared" si="997"/>
        <v>-450</v>
      </c>
      <c r="AX240" s="611">
        <f>AU240-AT240</f>
        <v>0</v>
      </c>
      <c r="AY240" s="137"/>
      <c r="AZ240" s="138"/>
      <c r="BA240" s="138"/>
      <c r="BF240" s="375"/>
      <c r="BG240" s="462"/>
      <c r="BH240" s="464"/>
      <c r="BI240" s="458">
        <f>BH240-BG240</f>
        <v>0</v>
      </c>
      <c r="BJ240" s="375"/>
      <c r="BK240" s="462"/>
      <c r="BL240" s="464"/>
      <c r="BM240" s="458">
        <f>BL240-BK240</f>
        <v>0</v>
      </c>
      <c r="BN240" s="375"/>
      <c r="BO240" s="462"/>
      <c r="BP240" s="464"/>
      <c r="BQ240" s="644">
        <f>BP240-BO240</f>
        <v>0</v>
      </c>
      <c r="BR240" s="287">
        <f>BF240+BJ240+BN240</f>
        <v>0</v>
      </c>
      <c r="BS240" s="129">
        <f>BG240+BK240+BO240</f>
        <v>0</v>
      </c>
      <c r="BT240" s="273">
        <f>BH240+BL240+BP240</f>
        <v>0</v>
      </c>
      <c r="BU240" s="239">
        <f>BT240-BR240</f>
        <v>0</v>
      </c>
      <c r="BV240" s="241">
        <f>BT240-BS240</f>
        <v>0</v>
      </c>
      <c r="BW240" s="375"/>
      <c r="BX240" s="462"/>
      <c r="BY240" s="464"/>
      <c r="BZ240" s="644">
        <f>BY240-BX240</f>
        <v>0</v>
      </c>
      <c r="CA240" s="375"/>
      <c r="CB240" s="462"/>
      <c r="CC240" s="464"/>
      <c r="CD240" s="644">
        <f>CC240-CB240</f>
        <v>0</v>
      </c>
      <c r="CE240" s="375"/>
      <c r="CF240" s="462"/>
      <c r="CG240" s="464"/>
      <c r="CH240" s="644">
        <f>CG240-CF240</f>
        <v>0</v>
      </c>
      <c r="CI240" s="287">
        <f>BW240+CA240+CE240</f>
        <v>0</v>
      </c>
      <c r="CJ240" s="382">
        <f>BX240+CB240+CF240</f>
        <v>0</v>
      </c>
      <c r="CK240" s="194">
        <f>BY240+CC240+CG240</f>
        <v>0</v>
      </c>
      <c r="CL240" s="70">
        <f>CK240-CI240</f>
        <v>0</v>
      </c>
      <c r="CM240" s="241">
        <f>CK240-CJ240</f>
        <v>0</v>
      </c>
      <c r="CN240" s="287">
        <f>SUM(BR240,CI240)</f>
        <v>0</v>
      </c>
      <c r="CO240" s="521">
        <f>BS240+CJ240</f>
        <v>0</v>
      </c>
      <c r="CP240" s="288">
        <f>SUM(BT240,CK240)</f>
        <v>0</v>
      </c>
      <c r="CQ240" s="329">
        <f>CP240-CN240</f>
        <v>0</v>
      </c>
      <c r="CR240" s="611">
        <f>CP240-CO240</f>
        <v>0</v>
      </c>
      <c r="CS240" s="137">
        <f t="shared" si="1017"/>
        <v>0</v>
      </c>
      <c r="CT240" s="138"/>
      <c r="CX240" s="375"/>
      <c r="CY240" s="462"/>
      <c r="CZ240" s="774"/>
      <c r="DA240" s="458">
        <f>CZ240-CY240</f>
        <v>0</v>
      </c>
      <c r="DB240" s="375"/>
      <c r="DC240" s="462"/>
      <c r="DD240" s="464"/>
      <c r="DE240" s="458">
        <f>DD240-DC240</f>
        <v>0</v>
      </c>
      <c r="DF240" s="375"/>
      <c r="DG240" s="462"/>
      <c r="DH240" s="464"/>
      <c r="DI240" s="644">
        <f>DH240-DG240</f>
        <v>0</v>
      </c>
      <c r="DJ240" s="287">
        <f>CX240+DB240+DF240</f>
        <v>0</v>
      </c>
      <c r="DK240" s="129">
        <f>CY240+DC240+DG240</f>
        <v>0</v>
      </c>
      <c r="DL240" s="273">
        <f>CZ240+DD240+DH240</f>
        <v>0</v>
      </c>
      <c r="DM240" s="239">
        <f>DL240-DJ240</f>
        <v>0</v>
      </c>
      <c r="DN240" s="241">
        <f>DL240-DK240</f>
        <v>0</v>
      </c>
      <c r="DO240" s="375"/>
      <c r="DP240" s="462"/>
      <c r="DQ240" s="464"/>
      <c r="DR240" s="644">
        <f>DQ240-DP240</f>
        <v>0</v>
      </c>
      <c r="DS240" s="375"/>
      <c r="DT240" s="462"/>
      <c r="DU240" s="464"/>
      <c r="DV240" s="644">
        <f>DU240-DT240</f>
        <v>0</v>
      </c>
      <c r="DW240" s="375"/>
      <c r="DX240" s="462"/>
      <c r="DY240" s="464"/>
      <c r="DZ240" s="644">
        <f>DY240-DX240</f>
        <v>0</v>
      </c>
      <c r="EA240" s="287">
        <f>DO240+DS240+DW240</f>
        <v>0</v>
      </c>
      <c r="EB240" s="382">
        <f>DP240+DT240+DX240</f>
        <v>0</v>
      </c>
      <c r="EC240" s="194">
        <f>DQ240+DU240+DY240</f>
        <v>0</v>
      </c>
      <c r="ED240" s="70">
        <f>EC240-EA240</f>
        <v>0</v>
      </c>
      <c r="EE240" s="241">
        <f>EC240-EB240</f>
        <v>0</v>
      </c>
      <c r="EF240" s="287">
        <f>SUM(DJ240,EA240)</f>
        <v>0</v>
      </c>
      <c r="EG240" s="521">
        <f>DK240+EB240</f>
        <v>0</v>
      </c>
      <c r="EH240" s="288">
        <f>SUM(DL240,EC240)</f>
        <v>0</v>
      </c>
      <c r="EI240" s="329">
        <f>EH240-EF240</f>
        <v>0</v>
      </c>
      <c r="EJ240" s="611">
        <f>EH240-EG240</f>
        <v>0</v>
      </c>
      <c r="EK240" s="137">
        <f t="shared" si="1030"/>
        <v>0</v>
      </c>
      <c r="EL240" s="138"/>
    </row>
    <row r="241" spans="1:145" s="98" customFormat="1" ht="20.100000000000001" customHeight="1">
      <c r="A241" s="184"/>
      <c r="B241" s="184" t="str">
        <f>B215</f>
        <v>%=粗利率</v>
      </c>
      <c r="C241" s="126"/>
      <c r="D241" s="126"/>
      <c r="E241" s="851"/>
      <c r="F241" s="492">
        <f>F242/F59</f>
        <v>9.3953328757721347E-2</v>
      </c>
      <c r="G241" s="575">
        <f>G242/G59</f>
        <v>0.1702697014418898</v>
      </c>
      <c r="H241" s="785">
        <f>H242/H59</f>
        <v>0.1702697014418898</v>
      </c>
      <c r="I241" s="335">
        <f>H242/G242</f>
        <v>1</v>
      </c>
      <c r="J241" s="492">
        <f>J242/J59</f>
        <v>9.3953328757721347E-2</v>
      </c>
      <c r="K241" s="575">
        <f>K242/K59</f>
        <v>0.16981630135612047</v>
      </c>
      <c r="L241" s="785">
        <f>L242/L59</f>
        <v>0.16981630135612047</v>
      </c>
      <c r="M241" s="335">
        <f>L242/K242</f>
        <v>1</v>
      </c>
      <c r="N241" s="492">
        <f>N242/N59</f>
        <v>9.3953328757721347E-2</v>
      </c>
      <c r="O241" s="575">
        <f>O242/O59</f>
        <v>0.23129617526377488</v>
      </c>
      <c r="P241" s="785">
        <f>P242/P59</f>
        <v>0.23129617526377488</v>
      </c>
      <c r="Q241" s="335">
        <f>P242/O242</f>
        <v>1</v>
      </c>
      <c r="R241" s="492">
        <f>R242/R59</f>
        <v>9.3953328757721347E-2</v>
      </c>
      <c r="S241" s="614">
        <f>S242/S59</f>
        <v>9.3953328757721347E-2</v>
      </c>
      <c r="T241" s="584">
        <f>T242/T59</f>
        <v>0.17941582313196527</v>
      </c>
      <c r="U241" s="580">
        <f>U242/U59</f>
        <v>0.17941582313196527</v>
      </c>
      <c r="V241" s="580">
        <f>U242/R242</f>
        <v>0.97201565527065537</v>
      </c>
      <c r="W241" s="581"/>
      <c r="X241" s="177">
        <f>U242/T242</f>
        <v>1</v>
      </c>
      <c r="Y241" s="492">
        <f>Y242/Y59</f>
        <v>6.5783132530120483E-2</v>
      </c>
      <c r="Z241" s="785">
        <f>Z242/Z59</f>
        <v>5.269966307443804E-2</v>
      </c>
      <c r="AA241" s="785">
        <f>AA242/AA59</f>
        <v>5.269966307443804E-2</v>
      </c>
      <c r="AB241" s="335">
        <f>AA242/Z242</f>
        <v>1</v>
      </c>
      <c r="AC241" s="492">
        <f>AC242/AC59</f>
        <v>6.5783132530120483E-2</v>
      </c>
      <c r="AD241" s="575">
        <f>AD242/AD59</f>
        <v>-4.0647284541106395E-2</v>
      </c>
      <c r="AE241" s="785">
        <f>AE242/AE59</f>
        <v>-4.0647284541106395E-2</v>
      </c>
      <c r="AF241" s="342">
        <f>AE242/AD242</f>
        <v>1</v>
      </c>
      <c r="AG241" s="492">
        <f>AG242/AG59</f>
        <v>6.5783132530120483E-2</v>
      </c>
      <c r="AH241" s="575">
        <f>AH242/AH59</f>
        <v>2.9647335423197488E-2</v>
      </c>
      <c r="AI241" s="865" t="e">
        <f>AI242/AI59</f>
        <v>#DIV/0!</v>
      </c>
      <c r="AJ241" s="342">
        <f>AI242/AH242</f>
        <v>0</v>
      </c>
      <c r="AK241" s="492">
        <f>AK242/AK59</f>
        <v>6.5783132530120483E-2</v>
      </c>
      <c r="AL241" s="614">
        <v>6.5783132530120483E-2</v>
      </c>
      <c r="AM241" s="581">
        <f>AM242/AM59</f>
        <v>1.5696608821158867E-2</v>
      </c>
      <c r="AN241" s="580">
        <f>AN242/AN59</f>
        <v>9.7030031807578253E-3</v>
      </c>
      <c r="AO241" s="588">
        <f>AN242/AK242</f>
        <v>0.33930272108843529</v>
      </c>
      <c r="AP241" s="341">
        <f>AN242/AL242</f>
        <v>0.33930272108843529</v>
      </c>
      <c r="AQ241" s="178">
        <f>AN242/AM242</f>
        <v>0.43239201577772474</v>
      </c>
      <c r="AR241" s="633">
        <f>AR242/AR59</f>
        <v>8.3409920549710123E-2</v>
      </c>
      <c r="AS241" s="580">
        <v>8.3409920549710123E-2</v>
      </c>
      <c r="AT241" s="669">
        <f>AT242/AT59</f>
        <v>4.9352020384382106E-2</v>
      </c>
      <c r="AU241" s="587">
        <f>AU242/AU59</f>
        <v>5.5531644080675784E-2</v>
      </c>
      <c r="AV241" s="588">
        <f>AU242/AR242</f>
        <v>0.7852509939759037</v>
      </c>
      <c r="AW241" s="580">
        <f>AU242/AS242</f>
        <v>0.7852509939759037</v>
      </c>
      <c r="AX241" s="589">
        <f>AU242/AT242</f>
        <v>0.85658116505575943</v>
      </c>
      <c r="AY241" s="96"/>
      <c r="AZ241" s="97"/>
      <c r="BA241" s="634"/>
      <c r="BB241" s="670">
        <f>AU241/ AR241</f>
        <v>0.66576785728479837</v>
      </c>
      <c r="BF241" s="492" t="e">
        <f>BF242/BF59</f>
        <v>#DIV/0!</v>
      </c>
      <c r="BG241" s="575">
        <f>BG242/BG59</f>
        <v>2.9647335423197488E-2</v>
      </c>
      <c r="BH241" s="576" t="e">
        <f>BH242/BH59</f>
        <v>#DIV/0!</v>
      </c>
      <c r="BI241" s="335">
        <f>BH242/BG242</f>
        <v>0</v>
      </c>
      <c r="BJ241" s="492" t="e">
        <f>BJ242/BJ59</f>
        <v>#DIV/0!</v>
      </c>
      <c r="BK241" s="575" t="e">
        <f>BK242/BK59</f>
        <v>#DIV/0!</v>
      </c>
      <c r="BL241" s="576" t="e">
        <f>BL242/BL59</f>
        <v>#DIV/0!</v>
      </c>
      <c r="BM241" s="335" t="e">
        <f>BL242/BK242</f>
        <v>#DIV/0!</v>
      </c>
      <c r="BN241" s="492">
        <f>BN242/BN59</f>
        <v>-1.8280288284496814E-2</v>
      </c>
      <c r="BO241" s="575">
        <f>BO242/BO59</f>
        <v>8.1513932773109241E-2</v>
      </c>
      <c r="BP241" s="576" t="e">
        <f>BP242/BP59</f>
        <v>#DIV/0!</v>
      </c>
      <c r="BQ241" s="645">
        <f>BP242/BO242</f>
        <v>0</v>
      </c>
      <c r="BR241" s="492">
        <f>BR242/BR59</f>
        <v>-1.8280288284496814E-2</v>
      </c>
      <c r="BS241" s="581">
        <f>BS242/BS59</f>
        <v>5.6041985973315084E-2</v>
      </c>
      <c r="BT241" s="580" t="e">
        <f>BT242/BT59</f>
        <v>#DIV/0!</v>
      </c>
      <c r="BU241" s="580">
        <f>BT242/BR242</f>
        <v>0</v>
      </c>
      <c r="BV241" s="177">
        <f>BT242/BS242</f>
        <v>0</v>
      </c>
      <c r="BW241" s="492" t="e">
        <f>BW242/BW59</f>
        <v>#DIV/0!</v>
      </c>
      <c r="BX241" s="575" t="e">
        <f>BX242/BX59</f>
        <v>#DIV/0!</v>
      </c>
      <c r="BY241" s="576" t="e">
        <f>BY242/BY59</f>
        <v>#DIV/0!</v>
      </c>
      <c r="BZ241" s="342" t="e">
        <f>BY242/BX242</f>
        <v>#DIV/0!</v>
      </c>
      <c r="CA241" s="492">
        <f>CA242/CA59</f>
        <v>0.1171034025629695</v>
      </c>
      <c r="CB241" s="575" t="e">
        <f>CB242/CB59</f>
        <v>#DIV/0!</v>
      </c>
      <c r="CC241" s="576" t="e">
        <f>CC242/CC59</f>
        <v>#DIV/0!</v>
      </c>
      <c r="CD241" s="342" t="e">
        <f>CC242/CB242</f>
        <v>#DIV/0!</v>
      </c>
      <c r="CE241" s="492" t="e">
        <f>CE242/CE59</f>
        <v>#DIV/0!</v>
      </c>
      <c r="CF241" s="575" t="e">
        <f>CF242/CF59</f>
        <v>#DIV/0!</v>
      </c>
      <c r="CG241" s="576" t="e">
        <f>CG242/CG59</f>
        <v>#DIV/0!</v>
      </c>
      <c r="CH241" s="342" t="e">
        <f>CG242/CF242</f>
        <v>#DIV/0!</v>
      </c>
      <c r="CI241" s="492">
        <f>CI242/CI59</f>
        <v>0.1171034025629695</v>
      </c>
      <c r="CJ241" s="581" t="e">
        <f>CJ242/CJ59</f>
        <v>#DIV/0!</v>
      </c>
      <c r="CK241" s="580" t="e">
        <f>CK242/CK59</f>
        <v>#DIV/0!</v>
      </c>
      <c r="CL241" s="588">
        <f>CK242/CI242</f>
        <v>0</v>
      </c>
      <c r="CM241" s="178" t="e">
        <f>CK242/CJ242</f>
        <v>#DIV/0!</v>
      </c>
      <c r="CN241" s="633">
        <f>CN242/CN59</f>
        <v>7.7552581261950276E-3</v>
      </c>
      <c r="CO241" s="669">
        <f>CO242/CO59</f>
        <v>5.6041985973315084E-2</v>
      </c>
      <c r="CP241" s="587" t="e">
        <f>CP242/CP59</f>
        <v>#DIV/0!</v>
      </c>
      <c r="CQ241" s="588">
        <f>CP242/CN242</f>
        <v>0</v>
      </c>
      <c r="CR241" s="589">
        <f>CP242/CO242</f>
        <v>0</v>
      </c>
      <c r="CS241" s="96"/>
      <c r="CT241" s="634"/>
      <c r="CU241" s="670" t="e">
        <f>CP241/ CN241</f>
        <v>#DIV/0!</v>
      </c>
      <c r="CX241" s="492" t="e">
        <f>CX242/CX59</f>
        <v>#DIV/0!</v>
      </c>
      <c r="CY241" s="575">
        <f>CY242/CY59</f>
        <v>2.9647335423197488E-2</v>
      </c>
      <c r="CZ241" s="785" t="e">
        <f>CZ242/CZ59</f>
        <v>#DIV/0!</v>
      </c>
      <c r="DA241" s="335">
        <f>CZ242/CY242</f>
        <v>0</v>
      </c>
      <c r="DB241" s="492" t="e">
        <f>DB242/DB59</f>
        <v>#DIV/0!</v>
      </c>
      <c r="DC241" s="575" t="e">
        <f>DC242/DC59</f>
        <v>#DIV/0!</v>
      </c>
      <c r="DD241" s="576" t="e">
        <f>DD242/DD59</f>
        <v>#DIV/0!</v>
      </c>
      <c r="DE241" s="335" t="e">
        <f>DD242/DC242</f>
        <v>#DIV/0!</v>
      </c>
      <c r="DF241" s="492">
        <f>DF242/DF59</f>
        <v>-1.8280288284496814E-2</v>
      </c>
      <c r="DG241" s="575">
        <f>DG242/DG59</f>
        <v>8.1513932773109241E-2</v>
      </c>
      <c r="DH241" s="576">
        <f>DH242/DH59</f>
        <v>0</v>
      </c>
      <c r="DI241" s="645">
        <f>DH242/DG242</f>
        <v>0</v>
      </c>
      <c r="DJ241" s="492">
        <f>DJ242/DJ59</f>
        <v>-1.8280288284496814E-2</v>
      </c>
      <c r="DK241" s="581">
        <f>DK242/DK59</f>
        <v>5.6041985973315084E-2</v>
      </c>
      <c r="DL241" s="580">
        <f>DL242/DL59</f>
        <v>0</v>
      </c>
      <c r="DM241" s="580">
        <f>DL242/DJ242</f>
        <v>0</v>
      </c>
      <c r="DN241" s="177">
        <f>DL242/DK242</f>
        <v>0</v>
      </c>
      <c r="DO241" s="492" t="e">
        <f>DO242/DO59</f>
        <v>#DIV/0!</v>
      </c>
      <c r="DP241" s="575" t="e">
        <f>DP242/DP59</f>
        <v>#DIV/0!</v>
      </c>
      <c r="DQ241" s="576" t="e">
        <f>DQ242/DQ59</f>
        <v>#DIV/0!</v>
      </c>
      <c r="DR241" s="342" t="e">
        <f>DQ242/DP242</f>
        <v>#DIV/0!</v>
      </c>
      <c r="DS241" s="492">
        <f>DS242/DS59</f>
        <v>0.1171034025629695</v>
      </c>
      <c r="DT241" s="575" t="e">
        <f>DT242/DT59</f>
        <v>#DIV/0!</v>
      </c>
      <c r="DU241" s="576" t="e">
        <f>DU242/DU59</f>
        <v>#DIV/0!</v>
      </c>
      <c r="DV241" s="342" t="e">
        <f>DU242/DT242</f>
        <v>#DIV/0!</v>
      </c>
      <c r="DW241" s="492" t="e">
        <f>DW242/DW59</f>
        <v>#DIV/0!</v>
      </c>
      <c r="DX241" s="575" t="e">
        <f>DX242/DX59</f>
        <v>#DIV/0!</v>
      </c>
      <c r="DY241" s="576" t="e">
        <f>DY242/DY59</f>
        <v>#DIV/0!</v>
      </c>
      <c r="DZ241" s="342" t="e">
        <f>DY242/DX242</f>
        <v>#DIV/0!</v>
      </c>
      <c r="EA241" s="492">
        <f>EA242/EA59</f>
        <v>0.1171034025629695</v>
      </c>
      <c r="EB241" s="581" t="e">
        <f>EB242/EB59</f>
        <v>#DIV/0!</v>
      </c>
      <c r="EC241" s="580" t="e">
        <f>EC242/EC59</f>
        <v>#DIV/0!</v>
      </c>
      <c r="ED241" s="588">
        <f>EC242/EA242</f>
        <v>0</v>
      </c>
      <c r="EE241" s="178" t="e">
        <f>EC242/EB242</f>
        <v>#DIV/0!</v>
      </c>
      <c r="EF241" s="633">
        <f>EF242/EF59</f>
        <v>7.7552581261950276E-3</v>
      </c>
      <c r="EG241" s="669">
        <f>EG242/EG59</f>
        <v>5.6041985973315084E-2</v>
      </c>
      <c r="EH241" s="587">
        <f>EH242/EH59</f>
        <v>0</v>
      </c>
      <c r="EI241" s="588">
        <f>EH242/EF242</f>
        <v>0</v>
      </c>
      <c r="EJ241" s="589">
        <f>EH242/EG242</f>
        <v>0</v>
      </c>
      <c r="EK241" s="96"/>
      <c r="EL241" s="634"/>
      <c r="EM241" s="670">
        <f>EH241/ EF241</f>
        <v>0</v>
      </c>
    </row>
    <row r="242" spans="1:145" s="97" customFormat="1" ht="20.100000000000001" customHeight="1">
      <c r="A242" s="184"/>
      <c r="B242" s="354" t="s">
        <v>8</v>
      </c>
      <c r="C242" s="355"/>
      <c r="D242" s="355"/>
      <c r="E242" s="185"/>
      <c r="F242" s="356">
        <f>F238+F240</f>
        <v>234</v>
      </c>
      <c r="G242" s="449">
        <v>244.45199</v>
      </c>
      <c r="H242" s="766">
        <v>244.45199</v>
      </c>
      <c r="I242" s="359">
        <f>H242-G242</f>
        <v>0</v>
      </c>
      <c r="J242" s="356">
        <f>J238+J240</f>
        <v>234</v>
      </c>
      <c r="K242" s="449">
        <v>303</v>
      </c>
      <c r="L242" s="766">
        <v>303</v>
      </c>
      <c r="M242" s="359">
        <f>L242-K242</f>
        <v>0</v>
      </c>
      <c r="N242" s="356">
        <f>N238+N240</f>
        <v>234</v>
      </c>
      <c r="O242" s="449">
        <v>134.90299999999999</v>
      </c>
      <c r="P242" s="766">
        <v>134.90299999999999</v>
      </c>
      <c r="Q242" s="359">
        <f>P242-O242</f>
        <v>0</v>
      </c>
      <c r="R242" s="361">
        <f>F242+J242+N242</f>
        <v>702</v>
      </c>
      <c r="S242" s="362">
        <f>S238+S240</f>
        <v>702</v>
      </c>
      <c r="T242" s="186">
        <f>H242+K242+O242</f>
        <v>682.35499000000004</v>
      </c>
      <c r="U242" s="114">
        <f>H242+L242+P242</f>
        <v>682.35499000000004</v>
      </c>
      <c r="V242" s="110">
        <f>U242-R242</f>
        <v>-19.645009999999957</v>
      </c>
      <c r="W242" s="108">
        <f t="shared" si="995"/>
        <v>-19.645009999999957</v>
      </c>
      <c r="X242" s="117">
        <f>U242-T242</f>
        <v>0</v>
      </c>
      <c r="Y242" s="356">
        <f>Y238+Y240</f>
        <v>98</v>
      </c>
      <c r="Z242" s="766">
        <v>292.23899999999998</v>
      </c>
      <c r="AA242" s="766">
        <v>292.23899999999998</v>
      </c>
      <c r="AB242" s="359">
        <f>AA242-Z242</f>
        <v>0</v>
      </c>
      <c r="AC242" s="356">
        <f>AC238+AC240</f>
        <v>98</v>
      </c>
      <c r="AD242" s="449">
        <v>-192.48400000000001</v>
      </c>
      <c r="AE242" s="766">
        <v>-192.48400000000001</v>
      </c>
      <c r="AF242" s="359">
        <f>AE242-AD242</f>
        <v>0</v>
      </c>
      <c r="AG242" s="356">
        <f>AG238+AG240</f>
        <v>98</v>
      </c>
      <c r="AH242" s="449">
        <v>130.94999999999999</v>
      </c>
      <c r="AI242" s="358">
        <v>0</v>
      </c>
      <c r="AJ242" s="359">
        <f>AI242-AH242</f>
        <v>-130.94999999999999</v>
      </c>
      <c r="AK242" s="361">
        <f>Y242+AC242+AG242</f>
        <v>294</v>
      </c>
      <c r="AL242" s="362">
        <v>294</v>
      </c>
      <c r="AM242" s="108">
        <f>Z242+AD242+AH242</f>
        <v>230.70499999999996</v>
      </c>
      <c r="AN242" s="114">
        <f>AA242+AE242+AI242</f>
        <v>99.754999999999967</v>
      </c>
      <c r="AO242" s="186">
        <f>AN242-AK242</f>
        <v>-194.24500000000003</v>
      </c>
      <c r="AP242" s="108">
        <f t="shared" si="996"/>
        <v>-194.24500000000003</v>
      </c>
      <c r="AQ242" s="117">
        <f>AN242-AM242</f>
        <v>-130.94999999999999</v>
      </c>
      <c r="AR242" s="111">
        <f>SUM(R242,AK242)</f>
        <v>996</v>
      </c>
      <c r="AS242" s="113">
        <v>996</v>
      </c>
      <c r="AT242" s="594">
        <f>T242+AM242</f>
        <v>913.05998999999997</v>
      </c>
      <c r="AU242" s="187">
        <f>SUM(U242,AN242)</f>
        <v>782.10999000000004</v>
      </c>
      <c r="AV242" s="188">
        <f>AU242-AR242</f>
        <v>-213.89000999999996</v>
      </c>
      <c r="AW242" s="108">
        <f t="shared" si="997"/>
        <v>-213.89000999999996</v>
      </c>
      <c r="AX242" s="595">
        <f>AU242-AT242</f>
        <v>-130.94999999999993</v>
      </c>
      <c r="AY242" s="96">
        <f>AR242/6</f>
        <v>166</v>
      </c>
      <c r="AZ242" s="97">
        <f>AS242/6</f>
        <v>166</v>
      </c>
      <c r="BA242" s="97">
        <f>AU242/6</f>
        <v>130.351665</v>
      </c>
      <c r="BB242" s="364">
        <f>BA242/AY242</f>
        <v>0.78525099397590359</v>
      </c>
      <c r="BC242" s="98">
        <f>BA242-AY242</f>
        <v>-35.648335000000003</v>
      </c>
      <c r="BD242" s="98">
        <f>BA242-AZ242</f>
        <v>-35.648335000000003</v>
      </c>
      <c r="BE242" s="98">
        <f>AX242/6</f>
        <v>-21.824999999999989</v>
      </c>
      <c r="BF242" s="356">
        <f>BF238+BF240</f>
        <v>0</v>
      </c>
      <c r="BG242" s="449">
        <v>130.94999999999999</v>
      </c>
      <c r="BH242" s="360"/>
      <c r="BI242" s="359">
        <f>BH242-BG242</f>
        <v>-130.94999999999999</v>
      </c>
      <c r="BJ242" s="356">
        <f>BJ238+BJ240</f>
        <v>0</v>
      </c>
      <c r="BK242" s="449">
        <f>BK238+BK240</f>
        <v>0</v>
      </c>
      <c r="BL242" s="360"/>
      <c r="BM242" s="359">
        <f>BL242-BK242</f>
        <v>0</v>
      </c>
      <c r="BN242" s="356">
        <v>-297</v>
      </c>
      <c r="BO242" s="449">
        <v>373.08300000000003</v>
      </c>
      <c r="BP242" s="360"/>
      <c r="BQ242" s="359">
        <f>BP242-BO242</f>
        <v>-373.08300000000003</v>
      </c>
      <c r="BR242" s="361">
        <f>BF242+BJ242+BN242</f>
        <v>-297</v>
      </c>
      <c r="BS242" s="108">
        <f>BG242+BK242+BO242</f>
        <v>504.03300000000002</v>
      </c>
      <c r="BT242" s="114">
        <f>BH242+BL242+BP242</f>
        <v>0</v>
      </c>
      <c r="BU242" s="110">
        <f>BT242-BR242</f>
        <v>297</v>
      </c>
      <c r="BV242" s="117">
        <f>BT242-BS242</f>
        <v>-504.03300000000002</v>
      </c>
      <c r="BW242" s="356">
        <f>BW238+BW240</f>
        <v>0</v>
      </c>
      <c r="BX242" s="449">
        <f>BX238+BX240</f>
        <v>0</v>
      </c>
      <c r="BY242" s="360">
        <f>BY238+BY240</f>
        <v>0</v>
      </c>
      <c r="BZ242" s="359">
        <f>BY242-BX242</f>
        <v>0</v>
      </c>
      <c r="CA242" s="356">
        <v>453</v>
      </c>
      <c r="CB242" s="449">
        <f>CB238+CB240</f>
        <v>0</v>
      </c>
      <c r="CC242" s="360">
        <f>CC238+CC240</f>
        <v>0</v>
      </c>
      <c r="CD242" s="359">
        <f>CC242-CB242</f>
        <v>0</v>
      </c>
      <c r="CE242" s="356">
        <f>CE238+CE240</f>
        <v>0</v>
      </c>
      <c r="CF242" s="449">
        <f>CF238+CF240</f>
        <v>0</v>
      </c>
      <c r="CG242" s="360">
        <f>CG238+CG240</f>
        <v>0</v>
      </c>
      <c r="CH242" s="359">
        <f>CG242-CF242</f>
        <v>0</v>
      </c>
      <c r="CI242" s="361">
        <f>BW242+CA242+CE242</f>
        <v>453</v>
      </c>
      <c r="CJ242" s="108">
        <f>BX242+CB242+CF242</f>
        <v>0</v>
      </c>
      <c r="CK242" s="114">
        <f>BY242+CC242+CG242</f>
        <v>0</v>
      </c>
      <c r="CL242" s="186">
        <f>CK242-CI242</f>
        <v>-453</v>
      </c>
      <c r="CM242" s="117">
        <f>CK242-CJ242</f>
        <v>0</v>
      </c>
      <c r="CN242" s="111">
        <f>SUM(BR242,CI242)</f>
        <v>156</v>
      </c>
      <c r="CO242" s="594">
        <f>BS242+CJ242</f>
        <v>504.03300000000002</v>
      </c>
      <c r="CP242" s="187">
        <f>SUM(BT242,CK242)</f>
        <v>0</v>
      </c>
      <c r="CQ242" s="188">
        <f>CP242-CN242</f>
        <v>-156</v>
      </c>
      <c r="CR242" s="595">
        <f>CP242-CO242</f>
        <v>-504.03300000000002</v>
      </c>
      <c r="CS242" s="96">
        <f t="shared" si="1017"/>
        <v>26</v>
      </c>
      <c r="CT242" s="97">
        <f>CP242/6</f>
        <v>0</v>
      </c>
      <c r="CU242" s="364">
        <f>CT242/CS242</f>
        <v>0</v>
      </c>
      <c r="CV242" s="98">
        <f>CT242-CS242</f>
        <v>-26</v>
      </c>
      <c r="CW242" s="98">
        <f>CR242/6</f>
        <v>-84.005499999999998</v>
      </c>
      <c r="CX242" s="356">
        <f>CX238+CX240</f>
        <v>0</v>
      </c>
      <c r="CY242" s="449">
        <v>130.94999999999999</v>
      </c>
      <c r="CZ242" s="766"/>
      <c r="DA242" s="359">
        <f>CZ242-CY242</f>
        <v>-130.94999999999999</v>
      </c>
      <c r="DB242" s="356">
        <f>DB238+DB240</f>
        <v>0</v>
      </c>
      <c r="DC242" s="449">
        <f>DC238+DC240</f>
        <v>0</v>
      </c>
      <c r="DD242" s="360"/>
      <c r="DE242" s="359">
        <f>DD242-DC242</f>
        <v>0</v>
      </c>
      <c r="DF242" s="356">
        <v>-297</v>
      </c>
      <c r="DG242" s="449">
        <v>373.08300000000003</v>
      </c>
      <c r="DH242" s="360"/>
      <c r="DI242" s="359">
        <f>DH242-DG242</f>
        <v>-373.08300000000003</v>
      </c>
      <c r="DJ242" s="361">
        <f>CX242+DB242+DF242</f>
        <v>-297</v>
      </c>
      <c r="DK242" s="108">
        <f>CY242+DC242+DG242</f>
        <v>504.03300000000002</v>
      </c>
      <c r="DL242" s="114">
        <f>CZ242+DD242+DH242</f>
        <v>0</v>
      </c>
      <c r="DM242" s="110">
        <f>DL242-DJ242</f>
        <v>297</v>
      </c>
      <c r="DN242" s="117">
        <f>DL242-DK242</f>
        <v>-504.03300000000002</v>
      </c>
      <c r="DO242" s="356">
        <f>DO238+DO240</f>
        <v>0</v>
      </c>
      <c r="DP242" s="449">
        <f>DP238+DP240</f>
        <v>0</v>
      </c>
      <c r="DQ242" s="360">
        <f>DQ238+DQ240</f>
        <v>0</v>
      </c>
      <c r="DR242" s="359">
        <f>DQ242-DP242</f>
        <v>0</v>
      </c>
      <c r="DS242" s="356">
        <v>453</v>
      </c>
      <c r="DT242" s="449">
        <f>DT238+DT240</f>
        <v>0</v>
      </c>
      <c r="DU242" s="360">
        <f>DU238+DU240</f>
        <v>0</v>
      </c>
      <c r="DV242" s="359">
        <f>DU242-DT242</f>
        <v>0</v>
      </c>
      <c r="DW242" s="356">
        <f>DW238+DW240</f>
        <v>0</v>
      </c>
      <c r="DX242" s="449">
        <f>DX238+DX240</f>
        <v>0</v>
      </c>
      <c r="DY242" s="360">
        <f>DY238+DY240</f>
        <v>0</v>
      </c>
      <c r="DZ242" s="359">
        <f>DY242-DX242</f>
        <v>0</v>
      </c>
      <c r="EA242" s="361">
        <f>DO242+DS242+DW242</f>
        <v>453</v>
      </c>
      <c r="EB242" s="108">
        <f>DP242+DT242+DX242</f>
        <v>0</v>
      </c>
      <c r="EC242" s="114">
        <f>DQ242+DU242+DY242</f>
        <v>0</v>
      </c>
      <c r="ED242" s="186">
        <f>EC242-EA242</f>
        <v>-453</v>
      </c>
      <c r="EE242" s="117">
        <f>EC242-EB242</f>
        <v>0</v>
      </c>
      <c r="EF242" s="111">
        <f>SUM(DJ242,EA242)</f>
        <v>156</v>
      </c>
      <c r="EG242" s="594">
        <f>DK242+EB242</f>
        <v>504.03300000000002</v>
      </c>
      <c r="EH242" s="187">
        <f>SUM(DL242,EC242)</f>
        <v>0</v>
      </c>
      <c r="EI242" s="188">
        <f>EH242-EF242</f>
        <v>-156</v>
      </c>
      <c r="EJ242" s="595">
        <f>EH242-EG242</f>
        <v>-504.03300000000002</v>
      </c>
      <c r="EK242" s="96">
        <f t="shared" ref="EK242" si="1031">EF242/6</f>
        <v>26</v>
      </c>
      <c r="EL242" s="97">
        <f>EH242/6</f>
        <v>0</v>
      </c>
      <c r="EM242" s="364">
        <f>EL242/EK242</f>
        <v>0</v>
      </c>
      <c r="EN242" s="98">
        <f>EL242-EK242</f>
        <v>-26</v>
      </c>
      <c r="EO242" s="98">
        <f>EJ242/6</f>
        <v>-84.005499999999998</v>
      </c>
    </row>
    <row r="243" spans="1:145" s="261" customFormat="1" ht="20.100000000000001" customHeight="1">
      <c r="A243" s="353"/>
      <c r="B243" s="450" t="str">
        <f>B215</f>
        <v>%=粗利率</v>
      </c>
      <c r="C243" s="126"/>
      <c r="D243" s="126"/>
      <c r="E243" s="153"/>
      <c r="F243" s="492">
        <f>F244/F61</f>
        <v>0.60275229357798166</v>
      </c>
      <c r="G243" s="575">
        <f>G244/G61</f>
        <v>0.54735018815159053</v>
      </c>
      <c r="H243" s="785">
        <f>H244/H61</f>
        <v>0.54735018815159053</v>
      </c>
      <c r="I243" s="335">
        <f>H244/G244</f>
        <v>1</v>
      </c>
      <c r="J243" s="492">
        <f>J244/J61</f>
        <v>0.60275229357798166</v>
      </c>
      <c r="K243" s="575">
        <f>K244/K61</f>
        <v>0.56338833885856288</v>
      </c>
      <c r="L243" s="785">
        <f>L244/L61</f>
        <v>0.56338833885856288</v>
      </c>
      <c r="M243" s="335">
        <f>L244/K244</f>
        <v>1</v>
      </c>
      <c r="N243" s="492">
        <f>N244/N61</f>
        <v>0.56839116719242899</v>
      </c>
      <c r="O243" s="575">
        <f>O244/O61</f>
        <v>0.58549491135915954</v>
      </c>
      <c r="P243" s="785">
        <f>P244/P61</f>
        <v>0.58549491135915954</v>
      </c>
      <c r="Q243" s="335">
        <f>P244/O244</f>
        <v>1</v>
      </c>
      <c r="R243" s="492">
        <f>R244/R61</f>
        <v>0.59042769857433808</v>
      </c>
      <c r="S243" s="614">
        <f>S244/S61</f>
        <v>0.59042769857433808</v>
      </c>
      <c r="T243" s="584">
        <f>T244/T61</f>
        <v>0.56538937710786985</v>
      </c>
      <c r="U243" s="580">
        <f>U244/U61</f>
        <v>0.56538937710786985</v>
      </c>
      <c r="V243" s="580">
        <f>U244/R244</f>
        <v>1.1988310986547086</v>
      </c>
      <c r="W243" s="581">
        <f>U244/S244</f>
        <v>1.1988310986547086</v>
      </c>
      <c r="X243" s="177">
        <f>U244/T244</f>
        <v>1</v>
      </c>
      <c r="Y243" s="492">
        <f>Y244/Y61</f>
        <v>0.58818897637795275</v>
      </c>
      <c r="Z243" s="785">
        <f>Z244/Z61</f>
        <v>0.65175974841321416</v>
      </c>
      <c r="AA243" s="785">
        <f>AA244/AA61</f>
        <v>0.65175974841321416</v>
      </c>
      <c r="AB243" s="335">
        <f>AA244/Z244</f>
        <v>1</v>
      </c>
      <c r="AC243" s="492">
        <f>AC244/AC61</f>
        <v>0.5924954240390482</v>
      </c>
      <c r="AD243" s="575">
        <f>AD244/AD61</f>
        <v>0.53765075212557223</v>
      </c>
      <c r="AE243" s="785">
        <f>AE244/AE61</f>
        <v>0.53765075212557223</v>
      </c>
      <c r="AF243" s="342">
        <f>AE244/AD244</f>
        <v>1</v>
      </c>
      <c r="AG243" s="492">
        <f>AG244/AG61</f>
        <v>0.58988439306358376</v>
      </c>
      <c r="AH243" s="575">
        <f>AH244/AH61</f>
        <v>0.55038043478260867</v>
      </c>
      <c r="AI243" s="865">
        <f>AI244/AI61</f>
        <v>0.57831514087999936</v>
      </c>
      <c r="AJ243" s="342">
        <f>AI244/AH244</f>
        <v>1.8335314505776636</v>
      </c>
      <c r="AK243" s="492">
        <f>AK244/AK61</f>
        <v>0.59018980812873945</v>
      </c>
      <c r="AL243" s="614">
        <f>AL244/AL61</f>
        <v>0.59018980812873945</v>
      </c>
      <c r="AM243" s="581">
        <f>AM244/AM61</f>
        <v>0.57987628812338199</v>
      </c>
      <c r="AN243" s="580">
        <f>AN244/AN61</f>
        <v>0.58679379962137601</v>
      </c>
      <c r="AO243" s="588">
        <f>AN244/AK244</f>
        <v>1.3146413087934559</v>
      </c>
      <c r="AP243" s="341">
        <f>AN244/AL244</f>
        <v>1.3146413087934559</v>
      </c>
      <c r="AQ243" s="178">
        <f>AN244/AM244</f>
        <v>1.2531488586447364</v>
      </c>
      <c r="AR243" s="633">
        <f>AR244/AR61</f>
        <v>0.59030325922728255</v>
      </c>
      <c r="AS243" s="580">
        <f>AS244/AS61</f>
        <v>0.59030325922728255</v>
      </c>
      <c r="AT243" s="669">
        <f>AT244/AT61</f>
        <v>0.57239135579195166</v>
      </c>
      <c r="AU243" s="587">
        <f>AU244/AU61</f>
        <v>0.57687732807140335</v>
      </c>
      <c r="AV243" s="588">
        <f>AU244/AR244</f>
        <v>1.259399219251337</v>
      </c>
      <c r="AW243" s="580">
        <f>AU244/AS244</f>
        <v>1.259399219251337</v>
      </c>
      <c r="AX243" s="589">
        <f>AU244/AT244</f>
        <v>1.123954771544551</v>
      </c>
      <c r="AY243" s="96"/>
      <c r="AZ243" s="97"/>
      <c r="BA243" s="97"/>
      <c r="BF243" s="492">
        <f>BF244/BF61</f>
        <v>0.58316805845511477</v>
      </c>
      <c r="BG243" s="575">
        <f>BG244/BG61</f>
        <v>0.57986605080831399</v>
      </c>
      <c r="BH243" s="576" t="e">
        <f>BH244/BH61</f>
        <v>#DIV/0!</v>
      </c>
      <c r="BI243" s="335">
        <f>BH244/BG244</f>
        <v>0</v>
      </c>
      <c r="BJ243" s="492">
        <f>BJ244/BJ61</f>
        <v>0.6007737397420867</v>
      </c>
      <c r="BK243" s="575">
        <f>BK244/BK61</f>
        <v>0.6007737397420867</v>
      </c>
      <c r="BL243" s="576" t="e">
        <f>BL244/BL61</f>
        <v>#DIV/0!</v>
      </c>
      <c r="BM243" s="335">
        <f>BL244/BK244</f>
        <v>0</v>
      </c>
      <c r="BN243" s="492">
        <f>BN244/BN61</f>
        <v>0.58848025959978367</v>
      </c>
      <c r="BO243" s="575">
        <f>BO244/BO61</f>
        <v>0.57998571428571422</v>
      </c>
      <c r="BP243" s="576" t="e">
        <f>BP244/BP61</f>
        <v>#DIV/0!</v>
      </c>
      <c r="BQ243" s="342">
        <f>BP244/BO244</f>
        <v>0</v>
      </c>
      <c r="BR243" s="492">
        <f>BR244/BR61</f>
        <v>0.59045329921403755</v>
      </c>
      <c r="BS243" s="581">
        <f>BS244/BS61</f>
        <v>0.58588176184893648</v>
      </c>
      <c r="BT243" s="580" t="e">
        <f>BT244/BT61</f>
        <v>#DIV/0!</v>
      </c>
      <c r="BU243" s="580">
        <f>BT244/BR244</f>
        <v>0</v>
      </c>
      <c r="BV243" s="177">
        <f>BT244/BS244</f>
        <v>0</v>
      </c>
      <c r="BW243" s="492">
        <f>BW244/BW61</f>
        <v>0.57956656346749225</v>
      </c>
      <c r="BX243" s="575" t="e">
        <f>BX244/BX61</f>
        <v>#DIV/0!</v>
      </c>
      <c r="BY243" s="576" t="e">
        <f>BY244/BY61</f>
        <v>#DIV/0!</v>
      </c>
      <c r="BZ243" s="342" t="e">
        <f>BY244/BX244</f>
        <v>#DIV/0!</v>
      </c>
      <c r="CA243" s="492">
        <f>CA244/CA61</f>
        <v>0.56732294617563739</v>
      </c>
      <c r="CB243" s="575" t="e">
        <f>CB244/CB61</f>
        <v>#DIV/0!</v>
      </c>
      <c r="CC243" s="576" t="e">
        <f>CC244/CC61</f>
        <v>#DIV/0!</v>
      </c>
      <c r="CD243" s="342" t="e">
        <f>CC244/CB244</f>
        <v>#DIV/0!</v>
      </c>
      <c r="CE243" s="492">
        <f>CE244/CE61</f>
        <v>0.59808306709265169</v>
      </c>
      <c r="CF243" s="575" t="e">
        <f>CF244/CF61</f>
        <v>#DIV/0!</v>
      </c>
      <c r="CG243" s="576" t="e">
        <f>CG244/CG61</f>
        <v>#DIV/0!</v>
      </c>
      <c r="CH243" s="342" t="e">
        <f>CG244/CF244</f>
        <v>#DIV/0!</v>
      </c>
      <c r="CI243" s="492">
        <f>CI244/CI61</f>
        <v>0.58010852161537085</v>
      </c>
      <c r="CJ243" s="581" t="e">
        <f>CJ244/CJ61</f>
        <v>#DIV/0!</v>
      </c>
      <c r="CK243" s="580" t="e">
        <f>CK244/CK61</f>
        <v>#DIV/0!</v>
      </c>
      <c r="CL243" s="588">
        <f>CK244/CI244</f>
        <v>0</v>
      </c>
      <c r="CM243" s="178" t="e">
        <f>CK244/CJ244</f>
        <v>#DIV/0!</v>
      </c>
      <c r="CN243" s="633">
        <f>CN244/CN61</f>
        <v>0.5852109628561124</v>
      </c>
      <c r="CO243" s="669">
        <f>CO244/CO61</f>
        <v>0.58588176184893648</v>
      </c>
      <c r="CP243" s="587" t="e">
        <f>CP244/CP61</f>
        <v>#DIV/0!</v>
      </c>
      <c r="CQ243" s="588">
        <f>CP244/CN244</f>
        <v>0</v>
      </c>
      <c r="CR243" s="589">
        <f>CP244/CO244</f>
        <v>0</v>
      </c>
      <c r="CS243" s="96"/>
      <c r="CT243" s="97"/>
      <c r="CX243" s="492">
        <f>CX244/CX61</f>
        <v>0.58316805845511477</v>
      </c>
      <c r="CY243" s="575">
        <f>CY244/CY61</f>
        <v>0.57986605080831399</v>
      </c>
      <c r="CZ243" s="785" t="e">
        <f>CZ244/CZ61</f>
        <v>#DIV/0!</v>
      </c>
      <c r="DA243" s="335">
        <f>CZ244/CY244</f>
        <v>0</v>
      </c>
      <c r="DB243" s="492">
        <f>DB244/DB61</f>
        <v>0.6007737397420867</v>
      </c>
      <c r="DC243" s="575">
        <f>DC244/DC61</f>
        <v>0.6007737397420867</v>
      </c>
      <c r="DD243" s="576">
        <f>DD244/DD61</f>
        <v>0</v>
      </c>
      <c r="DE243" s="335">
        <f>DD244/DC244</f>
        <v>0</v>
      </c>
      <c r="DF243" s="492">
        <f>DF244/DF61</f>
        <v>0.58848025959978367</v>
      </c>
      <c r="DG243" s="575">
        <f>DG244/DG61</f>
        <v>0.57998571428571422</v>
      </c>
      <c r="DH243" s="576">
        <f>DH244/DH61</f>
        <v>0</v>
      </c>
      <c r="DI243" s="342">
        <f>DH244/DG244</f>
        <v>0</v>
      </c>
      <c r="DJ243" s="492">
        <f>DJ244/DJ61</f>
        <v>0.59045329921403755</v>
      </c>
      <c r="DK243" s="581">
        <f>DK244/DK61</f>
        <v>0.58588176184893648</v>
      </c>
      <c r="DL243" s="580">
        <f>DL244/DL61</f>
        <v>0</v>
      </c>
      <c r="DM243" s="580">
        <f>DL244/DJ244</f>
        <v>0</v>
      </c>
      <c r="DN243" s="177">
        <f>DL244/DK244</f>
        <v>0</v>
      </c>
      <c r="DO243" s="492">
        <f>DO244/DO61</f>
        <v>0.57956656346749225</v>
      </c>
      <c r="DP243" s="575" t="e">
        <f>DP244/DP61</f>
        <v>#DIV/0!</v>
      </c>
      <c r="DQ243" s="576" t="e">
        <f>DQ244/DQ61</f>
        <v>#DIV/0!</v>
      </c>
      <c r="DR243" s="342" t="e">
        <f>DQ244/DP244</f>
        <v>#DIV/0!</v>
      </c>
      <c r="DS243" s="492">
        <f>DS244/DS61</f>
        <v>0.56732294617563739</v>
      </c>
      <c r="DT243" s="575" t="e">
        <f>DT244/DT61</f>
        <v>#DIV/0!</v>
      </c>
      <c r="DU243" s="576" t="e">
        <f>DU244/DU61</f>
        <v>#DIV/0!</v>
      </c>
      <c r="DV243" s="342" t="e">
        <f>DU244/DT244</f>
        <v>#DIV/0!</v>
      </c>
      <c r="DW243" s="492">
        <f>DW244/DW61</f>
        <v>0.59808306709265169</v>
      </c>
      <c r="DX243" s="575" t="e">
        <f>DX244/DX61</f>
        <v>#DIV/0!</v>
      </c>
      <c r="DY243" s="576" t="e">
        <f>DY244/DY61</f>
        <v>#DIV/0!</v>
      </c>
      <c r="DZ243" s="342" t="e">
        <f>DY244/DX244</f>
        <v>#DIV/0!</v>
      </c>
      <c r="EA243" s="492">
        <f>EA244/EA61</f>
        <v>0.58010852161537085</v>
      </c>
      <c r="EB243" s="581" t="e">
        <f>EB244/EB61</f>
        <v>#DIV/0!</v>
      </c>
      <c r="EC243" s="580" t="e">
        <f>EC244/EC61</f>
        <v>#DIV/0!</v>
      </c>
      <c r="ED243" s="588">
        <f>EC244/EA244</f>
        <v>0</v>
      </c>
      <c r="EE243" s="178" t="e">
        <f>EC244/EB244</f>
        <v>#DIV/0!</v>
      </c>
      <c r="EF243" s="633">
        <f>EF244/EF61</f>
        <v>0.5852109628561124</v>
      </c>
      <c r="EG243" s="669">
        <f>EG244/EG61</f>
        <v>0.58588176184893648</v>
      </c>
      <c r="EH243" s="587">
        <f>EH244/EH61</f>
        <v>0</v>
      </c>
      <c r="EI243" s="588">
        <f>EH244/EF244</f>
        <v>0</v>
      </c>
      <c r="EJ243" s="589">
        <f>EH244/EG244</f>
        <v>0</v>
      </c>
      <c r="EK243" s="96"/>
      <c r="EL243" s="97"/>
    </row>
    <row r="244" spans="1:145" s="98" customFormat="1" ht="20.100000000000001" customHeight="1">
      <c r="A244" s="353"/>
      <c r="B244" s="104" t="s">
        <v>93</v>
      </c>
      <c r="C244" s="105"/>
      <c r="D244" s="355"/>
      <c r="E244" s="185"/>
      <c r="F244" s="356">
        <v>730</v>
      </c>
      <c r="G244" s="449">
        <v>798.54561000000001</v>
      </c>
      <c r="H244" s="766">
        <v>798.54561000000001</v>
      </c>
      <c r="I244" s="359">
        <f>H244-G244</f>
        <v>0</v>
      </c>
      <c r="J244" s="356">
        <v>730</v>
      </c>
      <c r="K244" s="449">
        <v>1004.54</v>
      </c>
      <c r="L244" s="766">
        <v>1004.54</v>
      </c>
      <c r="M244" s="359">
        <f>L244-K244</f>
        <v>0</v>
      </c>
      <c r="N244" s="356">
        <v>770</v>
      </c>
      <c r="O244" s="449">
        <v>870.30773999999997</v>
      </c>
      <c r="P244" s="766">
        <v>870.30773999999997</v>
      </c>
      <c r="Q244" s="359">
        <f>P244-O244</f>
        <v>0</v>
      </c>
      <c r="R244" s="361">
        <f>F244+J244+N244</f>
        <v>2230</v>
      </c>
      <c r="S244" s="362">
        <v>2230</v>
      </c>
      <c r="T244" s="186">
        <f>H244+K244+O244</f>
        <v>2673.3933500000003</v>
      </c>
      <c r="U244" s="114">
        <f>H244+L244+P244</f>
        <v>2673.3933500000003</v>
      </c>
      <c r="V244" s="110">
        <f>U244-R244</f>
        <v>443.39335000000028</v>
      </c>
      <c r="W244" s="108">
        <f t="shared" si="995"/>
        <v>443.39335000000028</v>
      </c>
      <c r="X244" s="117">
        <f>U244-T244</f>
        <v>0</v>
      </c>
      <c r="Y244" s="356">
        <v>830</v>
      </c>
      <c r="Z244" s="766">
        <v>963.90899999999999</v>
      </c>
      <c r="AA244" s="766">
        <v>963.90899999999999</v>
      </c>
      <c r="AB244" s="359">
        <f>AA244-Z244</f>
        <v>0</v>
      </c>
      <c r="AC244" s="356">
        <v>830</v>
      </c>
      <c r="AD244" s="449">
        <v>822.06799999999998</v>
      </c>
      <c r="AE244" s="766">
        <v>822.06799999999998</v>
      </c>
      <c r="AF244" s="359">
        <f>AE244-AD244</f>
        <v>0</v>
      </c>
      <c r="AG244" s="356">
        <v>785</v>
      </c>
      <c r="AH244" s="449">
        <v>779</v>
      </c>
      <c r="AI244" s="358">
        <v>1428.3209999999999</v>
      </c>
      <c r="AJ244" s="359">
        <f>AI244-AH244</f>
        <v>649.32099999999991</v>
      </c>
      <c r="AK244" s="111">
        <f>Y244+AC244+AG244</f>
        <v>2445</v>
      </c>
      <c r="AL244" s="362">
        <v>2445</v>
      </c>
      <c r="AM244" s="108">
        <f>Z244+AD244+AH244</f>
        <v>2564.9769999999999</v>
      </c>
      <c r="AN244" s="114">
        <f>AA244+AE244+AI244</f>
        <v>3214.2979999999998</v>
      </c>
      <c r="AO244" s="186">
        <f>AN244-AK244</f>
        <v>769.29799999999977</v>
      </c>
      <c r="AP244" s="108">
        <f t="shared" si="996"/>
        <v>769.29799999999977</v>
      </c>
      <c r="AQ244" s="117">
        <f>AN244-AM244</f>
        <v>649.32099999999991</v>
      </c>
      <c r="AR244" s="111">
        <f>SUM(R244,AK244)</f>
        <v>4675</v>
      </c>
      <c r="AS244" s="113">
        <f>S244+AL244</f>
        <v>4675</v>
      </c>
      <c r="AT244" s="594">
        <f>T244+AM244</f>
        <v>5238.3703500000001</v>
      </c>
      <c r="AU244" s="120">
        <f>SUM(U244,AN244)</f>
        <v>5887.6913500000001</v>
      </c>
      <c r="AV244" s="121">
        <f>AU244-AR244</f>
        <v>1212.6913500000001</v>
      </c>
      <c r="AW244" s="108">
        <f t="shared" si="997"/>
        <v>1212.6913500000001</v>
      </c>
      <c r="AX244" s="595">
        <f>AU244-AT244</f>
        <v>649.32099999999991</v>
      </c>
      <c r="AY244" s="96">
        <f>AR244/6</f>
        <v>779.16666666666663</v>
      </c>
      <c r="AZ244" s="97">
        <f>AS244/6</f>
        <v>779.16666666666663</v>
      </c>
      <c r="BA244" s="97">
        <f>AU244/6</f>
        <v>981.28189166666664</v>
      </c>
      <c r="BB244" s="364">
        <f>BA244/AY244</f>
        <v>1.259399219251337</v>
      </c>
      <c r="BC244" s="98">
        <f>BA244-AY244</f>
        <v>202.11522500000001</v>
      </c>
      <c r="BD244" s="98">
        <f>BA244-AZ244</f>
        <v>202.11522500000001</v>
      </c>
      <c r="BE244" s="98">
        <f>AX244/6</f>
        <v>108.22016666666666</v>
      </c>
      <c r="BF244" s="356">
        <v>955</v>
      </c>
      <c r="BG244" s="449">
        <v>1073</v>
      </c>
      <c r="BH244" s="360"/>
      <c r="BI244" s="359">
        <f>BH244-BG244</f>
        <v>-1073</v>
      </c>
      <c r="BJ244" s="356">
        <v>876</v>
      </c>
      <c r="BK244" s="449">
        <v>876</v>
      </c>
      <c r="BL244" s="360"/>
      <c r="BM244" s="359">
        <f>BL244-BK244</f>
        <v>-876</v>
      </c>
      <c r="BN244" s="356">
        <v>930</v>
      </c>
      <c r="BO244" s="449">
        <v>1041</v>
      </c>
      <c r="BP244" s="360"/>
      <c r="BQ244" s="359">
        <f>BP244-BO244</f>
        <v>-1041</v>
      </c>
      <c r="BR244" s="361">
        <f>BF244+BJ244+BN244</f>
        <v>2761</v>
      </c>
      <c r="BS244" s="108">
        <f>BG244+BK244+BO244</f>
        <v>2990</v>
      </c>
      <c r="BT244" s="114">
        <f>BH244+BL244+BP244</f>
        <v>0</v>
      </c>
      <c r="BU244" s="110">
        <f>BT244-BR244</f>
        <v>-2761</v>
      </c>
      <c r="BV244" s="117">
        <f>BT244-BS244</f>
        <v>-2990</v>
      </c>
      <c r="BW244" s="356">
        <v>960</v>
      </c>
      <c r="BX244" s="449"/>
      <c r="BY244" s="360"/>
      <c r="BZ244" s="359">
        <f>BY244-BX244</f>
        <v>0</v>
      </c>
      <c r="CA244" s="356">
        <v>1027</v>
      </c>
      <c r="CB244" s="449"/>
      <c r="CC244" s="360"/>
      <c r="CD244" s="359">
        <f>CC244-CB244</f>
        <v>0</v>
      </c>
      <c r="CE244" s="356">
        <v>800</v>
      </c>
      <c r="CF244" s="449"/>
      <c r="CG244" s="360"/>
      <c r="CH244" s="359">
        <f>CG244-CF244</f>
        <v>0</v>
      </c>
      <c r="CI244" s="361">
        <f>BW244+CA244+CE244</f>
        <v>2787</v>
      </c>
      <c r="CJ244" s="108">
        <f>BX244+CB244+CF244</f>
        <v>0</v>
      </c>
      <c r="CK244" s="114">
        <f>BY244+CC244+CG244</f>
        <v>0</v>
      </c>
      <c r="CL244" s="186">
        <f>CK244-CI244</f>
        <v>-2787</v>
      </c>
      <c r="CM244" s="117">
        <f>CK244-CJ244</f>
        <v>0</v>
      </c>
      <c r="CN244" s="111">
        <f>SUM(BR244,CI244)</f>
        <v>5548</v>
      </c>
      <c r="CO244" s="594">
        <f>BS244+CJ244</f>
        <v>2990</v>
      </c>
      <c r="CP244" s="120">
        <f>SUM(BT244,CK244)</f>
        <v>0</v>
      </c>
      <c r="CQ244" s="121">
        <f>CP244-CN244</f>
        <v>-5548</v>
      </c>
      <c r="CR244" s="595">
        <f>CP244-CO244</f>
        <v>-2990</v>
      </c>
      <c r="CS244" s="96">
        <f t="shared" si="1017"/>
        <v>924.66666666666663</v>
      </c>
      <c r="CT244" s="97">
        <f>CP244/6</f>
        <v>0</v>
      </c>
      <c r="CU244" s="364">
        <f>CT244/CS244</f>
        <v>0</v>
      </c>
      <c r="CV244" s="98">
        <f>CT244-CS244</f>
        <v>-924.66666666666663</v>
      </c>
      <c r="CW244" s="98">
        <f>CR244/6</f>
        <v>-498.33333333333331</v>
      </c>
      <c r="CX244" s="356">
        <v>955</v>
      </c>
      <c r="CY244" s="449">
        <v>1073</v>
      </c>
      <c r="CZ244" s="766"/>
      <c r="DA244" s="359">
        <f>CZ244-CY244</f>
        <v>-1073</v>
      </c>
      <c r="DB244" s="356">
        <v>876</v>
      </c>
      <c r="DC244" s="449">
        <v>876</v>
      </c>
      <c r="DD244" s="360"/>
      <c r="DE244" s="359">
        <f>DD244-DC244</f>
        <v>-876</v>
      </c>
      <c r="DF244" s="356">
        <v>930</v>
      </c>
      <c r="DG244" s="449">
        <v>1041</v>
      </c>
      <c r="DH244" s="360"/>
      <c r="DI244" s="359">
        <f>DH244-DG244</f>
        <v>-1041</v>
      </c>
      <c r="DJ244" s="361">
        <f>CX244+DB244+DF244</f>
        <v>2761</v>
      </c>
      <c r="DK244" s="108">
        <f>CY244+DC244+DG244</f>
        <v>2990</v>
      </c>
      <c r="DL244" s="114">
        <f>CZ244+DD244+DH244</f>
        <v>0</v>
      </c>
      <c r="DM244" s="110">
        <f>DL244-DJ244</f>
        <v>-2761</v>
      </c>
      <c r="DN244" s="117">
        <f>DL244-DK244</f>
        <v>-2990</v>
      </c>
      <c r="DO244" s="356">
        <v>960</v>
      </c>
      <c r="DP244" s="449"/>
      <c r="DQ244" s="360"/>
      <c r="DR244" s="359">
        <f>DQ244-DP244</f>
        <v>0</v>
      </c>
      <c r="DS244" s="356">
        <v>1027</v>
      </c>
      <c r="DT244" s="449"/>
      <c r="DU244" s="360"/>
      <c r="DV244" s="359">
        <f>DU244-DT244</f>
        <v>0</v>
      </c>
      <c r="DW244" s="356">
        <v>800</v>
      </c>
      <c r="DX244" s="449"/>
      <c r="DY244" s="360"/>
      <c r="DZ244" s="359">
        <f>DY244-DX244</f>
        <v>0</v>
      </c>
      <c r="EA244" s="361">
        <f>DO244+DS244+DW244</f>
        <v>2787</v>
      </c>
      <c r="EB244" s="108">
        <f>DP244+DT244+DX244</f>
        <v>0</v>
      </c>
      <c r="EC244" s="114">
        <f>DQ244+DU244+DY244</f>
        <v>0</v>
      </c>
      <c r="ED244" s="186">
        <f>EC244-EA244</f>
        <v>-2787</v>
      </c>
      <c r="EE244" s="117">
        <f>EC244-EB244</f>
        <v>0</v>
      </c>
      <c r="EF244" s="111">
        <f>SUM(DJ244,EA244)</f>
        <v>5548</v>
      </c>
      <c r="EG244" s="594">
        <f>DK244+EB244</f>
        <v>2990</v>
      </c>
      <c r="EH244" s="120">
        <f>SUM(DL244,EC244)</f>
        <v>0</v>
      </c>
      <c r="EI244" s="121">
        <f>EH244-EF244</f>
        <v>-5548</v>
      </c>
      <c r="EJ244" s="595">
        <f>EH244-EG244</f>
        <v>-2990</v>
      </c>
      <c r="EK244" s="96">
        <f t="shared" ref="EK244:EK246" si="1032">EF244/6</f>
        <v>924.66666666666663</v>
      </c>
      <c r="EL244" s="97">
        <f>EH244/6</f>
        <v>0</v>
      </c>
      <c r="EM244" s="364">
        <f>EL244/EK244</f>
        <v>0</v>
      </c>
      <c r="EN244" s="98">
        <f>EL244-EK244</f>
        <v>-924.66666666666663</v>
      </c>
      <c r="EO244" s="98">
        <f>EJ244/6</f>
        <v>-498.33333333333331</v>
      </c>
    </row>
    <row r="245" spans="1:145" s="261" customFormat="1" ht="20.100000000000001" customHeight="1">
      <c r="A245" s="353"/>
      <c r="B245" s="450" t="str">
        <f>B243</f>
        <v>%=粗利率</v>
      </c>
      <c r="C245" s="126"/>
      <c r="D245" s="126"/>
      <c r="E245" s="153"/>
      <c r="F245" s="492" t="e">
        <f>F246/F63</f>
        <v>#DIV/0!</v>
      </c>
      <c r="G245" s="575">
        <f>G246/G63</f>
        <v>0.22732606928571428</v>
      </c>
      <c r="H245" s="785">
        <f>H246/H63</f>
        <v>0.22732606928571428</v>
      </c>
      <c r="I245" s="335">
        <f>H246/G246</f>
        <v>1</v>
      </c>
      <c r="J245" s="492" t="e">
        <f>J246/J63</f>
        <v>#DIV/0!</v>
      </c>
      <c r="K245" s="575" t="e">
        <f>K246/K63</f>
        <v>#DIV/0!</v>
      </c>
      <c r="L245" s="785" t="e">
        <f>L246/L63</f>
        <v>#DIV/0!</v>
      </c>
      <c r="M245" s="335" t="e">
        <f>L246/K246</f>
        <v>#DIV/0!</v>
      </c>
      <c r="N245" s="492" t="e">
        <f>N246/N63</f>
        <v>#DIV/0!</v>
      </c>
      <c r="O245" s="575">
        <f>O246/O63</f>
        <v>-1.7459059800000001</v>
      </c>
      <c r="P245" s="785">
        <f>P246/P63</f>
        <v>-1.7459059800000001</v>
      </c>
      <c r="Q245" s="335">
        <f>P246/O246</f>
        <v>1</v>
      </c>
      <c r="R245" s="492" t="e">
        <f>R246/R63</f>
        <v>#DIV/0!</v>
      </c>
      <c r="S245" s="614" t="e">
        <f>S246/S63</f>
        <v>#DIV/0!</v>
      </c>
      <c r="T245" s="584">
        <f>T246/T63</f>
        <v>3.6368129032258049E-2</v>
      </c>
      <c r="U245" s="580">
        <f>U246/U63</f>
        <v>3.6368129032258049E-2</v>
      </c>
      <c r="V245" s="580" t="e">
        <f>U246/R246</f>
        <v>#DIV/0!</v>
      </c>
      <c r="W245" s="581" t="e">
        <f>U246/S246</f>
        <v>#DIV/0!</v>
      </c>
      <c r="X245" s="177">
        <f>U246/T246</f>
        <v>1</v>
      </c>
      <c r="Y245" s="492" t="e">
        <f>Y246/Y63</f>
        <v>#DIV/0!</v>
      </c>
      <c r="Z245" s="785" t="e">
        <f>Z246/Z63</f>
        <v>#DIV/0!</v>
      </c>
      <c r="AA245" s="785" t="e">
        <f>AA246/AA63</f>
        <v>#DIV/0!</v>
      </c>
      <c r="AB245" s="335" t="e">
        <f>AA246/Z246</f>
        <v>#DIV/0!</v>
      </c>
      <c r="AC245" s="492" t="e">
        <f>AC246/AC63</f>
        <v>#DIV/0!</v>
      </c>
      <c r="AD245" s="575">
        <f>AD246/AD63</f>
        <v>-2.6058128571428569</v>
      </c>
      <c r="AE245" s="785">
        <f>AE246/AE63</f>
        <v>-2.6058128571428569</v>
      </c>
      <c r="AF245" s="342">
        <f>AE246/AD246</f>
        <v>1</v>
      </c>
      <c r="AG245" s="492" t="e">
        <f>AG246/AG63</f>
        <v>#DIV/0!</v>
      </c>
      <c r="AH245" s="575" t="e">
        <f>AH246/AH63</f>
        <v>#DIV/0!</v>
      </c>
      <c r="AI245" s="865" t="e">
        <f>AI246/AI63</f>
        <v>#DIV/0!</v>
      </c>
      <c r="AJ245" s="342" t="e">
        <f>AI246/AH246</f>
        <v>#DIV/0!</v>
      </c>
      <c r="AK245" s="492" t="e">
        <f>AK246/AK63</f>
        <v>#DIV/0!</v>
      </c>
      <c r="AL245" s="614" t="e">
        <f>AL246/AL63</f>
        <v>#DIV/0!</v>
      </c>
      <c r="AM245" s="581">
        <f>AM246/AM63</f>
        <v>-2.6058128571428569</v>
      </c>
      <c r="AN245" s="580">
        <f>AN246/AN63</f>
        <v>-2.6058128571428569</v>
      </c>
      <c r="AO245" s="588" t="e">
        <f>AN246/AK246</f>
        <v>#DIV/0!</v>
      </c>
      <c r="AP245" s="341" t="e">
        <f>AN246/AL246</f>
        <v>#DIV/0!</v>
      </c>
      <c r="AQ245" s="178">
        <f>AN246/AM246</f>
        <v>1</v>
      </c>
      <c r="AR245" s="633" t="e">
        <f>AR246/AR63</f>
        <v>#DIV/0!</v>
      </c>
      <c r="AS245" s="580" t="e">
        <f>AS246/AS63</f>
        <v>#DIV/0!</v>
      </c>
      <c r="AT245" s="669">
        <f>AT246/AT63</f>
        <v>-1.4837907945205477</v>
      </c>
      <c r="AU245" s="587">
        <f>AU246/AU63</f>
        <v>-1.4837907945205477</v>
      </c>
      <c r="AV245" s="588" t="e">
        <f>AU246/AR246</f>
        <v>#DIV/0!</v>
      </c>
      <c r="AW245" s="580" t="e">
        <f>AU246/AS246</f>
        <v>#DIV/0!</v>
      </c>
      <c r="AX245" s="589">
        <f>AU246/AT246</f>
        <v>1</v>
      </c>
      <c r="AY245" s="96"/>
      <c r="AZ245" s="97"/>
      <c r="BA245" s="97"/>
      <c r="BF245" s="492" t="e">
        <f>BF246/BF63</f>
        <v>#DIV/0!</v>
      </c>
      <c r="BG245" s="575" t="e">
        <f>BG246/BG63</f>
        <v>#DIV/0!</v>
      </c>
      <c r="BH245" s="576" t="e">
        <f>BH246/BH63</f>
        <v>#DIV/0!</v>
      </c>
      <c r="BI245" s="335" t="e">
        <f>BH246/BG246</f>
        <v>#DIV/0!</v>
      </c>
      <c r="BJ245" s="492" t="e">
        <f>BJ246/BJ63</f>
        <v>#DIV/0!</v>
      </c>
      <c r="BK245" s="575" t="e">
        <f>BK246/BK63</f>
        <v>#DIV/0!</v>
      </c>
      <c r="BL245" s="576" t="e">
        <f>BL246/BL63</f>
        <v>#DIV/0!</v>
      </c>
      <c r="BM245" s="335" t="e">
        <f>BL246/BK246</f>
        <v>#DIV/0!</v>
      </c>
      <c r="BN245" s="492" t="e">
        <f>BN246/BN63</f>
        <v>#DIV/0!</v>
      </c>
      <c r="BO245" s="575" t="e">
        <f>BO246/BO63</f>
        <v>#DIV/0!</v>
      </c>
      <c r="BP245" s="576" t="e">
        <f>BP246/BP63</f>
        <v>#DIV/0!</v>
      </c>
      <c r="BQ245" s="342" t="e">
        <f>BP246/BO246</f>
        <v>#DIV/0!</v>
      </c>
      <c r="BR245" s="492" t="e">
        <f>BR246/BR63</f>
        <v>#DIV/0!</v>
      </c>
      <c r="BS245" s="581" t="e">
        <f>BS246/BS63</f>
        <v>#DIV/0!</v>
      </c>
      <c r="BT245" s="580" t="e">
        <f>BT246/BT63</f>
        <v>#DIV/0!</v>
      </c>
      <c r="BU245" s="580" t="e">
        <f>BT246/BR246</f>
        <v>#DIV/0!</v>
      </c>
      <c r="BV245" s="177" t="e">
        <f>BT246/BS246</f>
        <v>#DIV/0!</v>
      </c>
      <c r="BW245" s="492" t="e">
        <f>BW246/BW63</f>
        <v>#DIV/0!</v>
      </c>
      <c r="BX245" s="575" t="e">
        <f>BX246/BX63</f>
        <v>#DIV/0!</v>
      </c>
      <c r="BY245" s="576" t="e">
        <f>BY246/BY63</f>
        <v>#DIV/0!</v>
      </c>
      <c r="BZ245" s="342" t="e">
        <f>BY246/BX246</f>
        <v>#DIV/0!</v>
      </c>
      <c r="CA245" s="492" t="e">
        <f>CA246/CA63</f>
        <v>#DIV/0!</v>
      </c>
      <c r="CB245" s="575" t="e">
        <f>CB246/CB63</f>
        <v>#DIV/0!</v>
      </c>
      <c r="CC245" s="576" t="e">
        <f>CC246/CC63</f>
        <v>#DIV/0!</v>
      </c>
      <c r="CD245" s="342" t="e">
        <f>CC246/CB246</f>
        <v>#DIV/0!</v>
      </c>
      <c r="CE245" s="492" t="e">
        <f>CE246/CE63</f>
        <v>#DIV/0!</v>
      </c>
      <c r="CF245" s="575" t="e">
        <f>CF246/CF63</f>
        <v>#DIV/0!</v>
      </c>
      <c r="CG245" s="576" t="e">
        <f>CG246/CG63</f>
        <v>#DIV/0!</v>
      </c>
      <c r="CH245" s="342" t="e">
        <f>CG246/CF246</f>
        <v>#DIV/0!</v>
      </c>
      <c r="CI245" s="492" t="e">
        <f>CI246/CI63</f>
        <v>#DIV/0!</v>
      </c>
      <c r="CJ245" s="581" t="e">
        <f>CJ246/CJ63</f>
        <v>#DIV/0!</v>
      </c>
      <c r="CK245" s="580" t="e">
        <f>CK246/CK63</f>
        <v>#DIV/0!</v>
      </c>
      <c r="CL245" s="588" t="e">
        <f>CK246/CI246</f>
        <v>#DIV/0!</v>
      </c>
      <c r="CM245" s="178" t="e">
        <f>CK246/CJ246</f>
        <v>#DIV/0!</v>
      </c>
      <c r="CN245" s="633" t="e">
        <f>CN246/CN63</f>
        <v>#DIV/0!</v>
      </c>
      <c r="CO245" s="669" t="e">
        <f>CO246/CO63</f>
        <v>#DIV/0!</v>
      </c>
      <c r="CP245" s="587" t="e">
        <f>CP246/CP63</f>
        <v>#DIV/0!</v>
      </c>
      <c r="CQ245" s="588" t="e">
        <f>CP246/CN246</f>
        <v>#DIV/0!</v>
      </c>
      <c r="CR245" s="589" t="e">
        <f>CP246/CO246</f>
        <v>#DIV/0!</v>
      </c>
      <c r="CS245" s="96" t="e">
        <f t="shared" si="1017"/>
        <v>#DIV/0!</v>
      </c>
      <c r="CT245" s="97"/>
      <c r="CX245" s="492" t="e">
        <f>CX246/CX63</f>
        <v>#DIV/0!</v>
      </c>
      <c r="CY245" s="575" t="e">
        <f>CY246/CY63</f>
        <v>#DIV/0!</v>
      </c>
      <c r="CZ245" s="785" t="e">
        <f>CZ246/CZ63</f>
        <v>#DIV/0!</v>
      </c>
      <c r="DA245" s="335" t="e">
        <f>CZ246/CY246</f>
        <v>#DIV/0!</v>
      </c>
      <c r="DB245" s="492" t="e">
        <f>DB246/DB63</f>
        <v>#DIV/0!</v>
      </c>
      <c r="DC245" s="575" t="e">
        <f>DC246/DC63</f>
        <v>#DIV/0!</v>
      </c>
      <c r="DD245" s="576" t="e">
        <f>DD246/DD63</f>
        <v>#DIV/0!</v>
      </c>
      <c r="DE245" s="335" t="e">
        <f>DD246/DC246</f>
        <v>#DIV/0!</v>
      </c>
      <c r="DF245" s="492" t="e">
        <f>DF246/DF63</f>
        <v>#DIV/0!</v>
      </c>
      <c r="DG245" s="575" t="e">
        <f>DG246/DG63</f>
        <v>#DIV/0!</v>
      </c>
      <c r="DH245" s="576" t="e">
        <f>DH246/DH63</f>
        <v>#DIV/0!</v>
      </c>
      <c r="DI245" s="342" t="e">
        <f>DH246/DG246</f>
        <v>#DIV/0!</v>
      </c>
      <c r="DJ245" s="492" t="e">
        <f>DJ246/DJ63</f>
        <v>#DIV/0!</v>
      </c>
      <c r="DK245" s="581" t="e">
        <f>DK246/DK63</f>
        <v>#DIV/0!</v>
      </c>
      <c r="DL245" s="580" t="e">
        <f>DL246/DL63</f>
        <v>#DIV/0!</v>
      </c>
      <c r="DM245" s="580" t="e">
        <f>DL246/DJ246</f>
        <v>#DIV/0!</v>
      </c>
      <c r="DN245" s="177" t="e">
        <f>DL246/DK246</f>
        <v>#DIV/0!</v>
      </c>
      <c r="DO245" s="492" t="e">
        <f>DO246/DO63</f>
        <v>#DIV/0!</v>
      </c>
      <c r="DP245" s="575" t="e">
        <f>DP246/DP63</f>
        <v>#DIV/0!</v>
      </c>
      <c r="DQ245" s="576" t="e">
        <f>DQ246/DQ63</f>
        <v>#DIV/0!</v>
      </c>
      <c r="DR245" s="342" t="e">
        <f>DQ246/DP246</f>
        <v>#DIV/0!</v>
      </c>
      <c r="DS245" s="492" t="e">
        <f>DS246/DS63</f>
        <v>#DIV/0!</v>
      </c>
      <c r="DT245" s="575" t="e">
        <f>DT246/DT63</f>
        <v>#DIV/0!</v>
      </c>
      <c r="DU245" s="576" t="e">
        <f>DU246/DU63</f>
        <v>#DIV/0!</v>
      </c>
      <c r="DV245" s="342" t="e">
        <f>DU246/DT246</f>
        <v>#DIV/0!</v>
      </c>
      <c r="DW245" s="492" t="e">
        <f>DW246/DW63</f>
        <v>#DIV/0!</v>
      </c>
      <c r="DX245" s="575" t="e">
        <f>DX246/DX63</f>
        <v>#DIV/0!</v>
      </c>
      <c r="DY245" s="576" t="e">
        <f>DY246/DY63</f>
        <v>#DIV/0!</v>
      </c>
      <c r="DZ245" s="342" t="e">
        <f>DY246/DX246</f>
        <v>#DIV/0!</v>
      </c>
      <c r="EA245" s="492" t="e">
        <f>EA246/EA63</f>
        <v>#DIV/0!</v>
      </c>
      <c r="EB245" s="581" t="e">
        <f>EB246/EB63</f>
        <v>#DIV/0!</v>
      </c>
      <c r="EC245" s="580" t="e">
        <f>EC246/EC63</f>
        <v>#DIV/0!</v>
      </c>
      <c r="ED245" s="588" t="e">
        <f>EC246/EA246</f>
        <v>#DIV/0!</v>
      </c>
      <c r="EE245" s="178" t="e">
        <f>EC246/EB246</f>
        <v>#DIV/0!</v>
      </c>
      <c r="EF245" s="633" t="e">
        <f>EF246/EF63</f>
        <v>#DIV/0!</v>
      </c>
      <c r="EG245" s="669" t="e">
        <f>EG246/EG63</f>
        <v>#DIV/0!</v>
      </c>
      <c r="EH245" s="587" t="e">
        <f>EH246/EH63</f>
        <v>#DIV/0!</v>
      </c>
      <c r="EI245" s="588" t="e">
        <f>EH246/EF246</f>
        <v>#DIV/0!</v>
      </c>
      <c r="EJ245" s="589" t="e">
        <f>EH246/EG246</f>
        <v>#DIV/0!</v>
      </c>
      <c r="EK245" s="96" t="e">
        <f t="shared" si="1032"/>
        <v>#DIV/0!</v>
      </c>
      <c r="EL245" s="97"/>
    </row>
    <row r="246" spans="1:145" s="98" customFormat="1" ht="20.100000000000001" customHeight="1">
      <c r="A246" s="353"/>
      <c r="B246" s="104" t="s">
        <v>68</v>
      </c>
      <c r="C246" s="105"/>
      <c r="D246" s="355"/>
      <c r="E246" s="185"/>
      <c r="F246" s="356"/>
      <c r="G246" s="449">
        <v>27.201409999999999</v>
      </c>
      <c r="H246" s="766">
        <v>27.201409999999999</v>
      </c>
      <c r="I246" s="359">
        <f>H246-G246</f>
        <v>0</v>
      </c>
      <c r="J246" s="356"/>
      <c r="K246" s="449">
        <v>0</v>
      </c>
      <c r="L246" s="766">
        <v>0</v>
      </c>
      <c r="M246" s="359">
        <f>L246-K246</f>
        <v>0</v>
      </c>
      <c r="N246" s="356"/>
      <c r="O246" s="449">
        <v>-22.383410000000001</v>
      </c>
      <c r="P246" s="766">
        <v>-22.383410000000001</v>
      </c>
      <c r="Q246" s="359">
        <f>P246-O246</f>
        <v>0</v>
      </c>
      <c r="R246" s="361">
        <f>F246+J246+N246</f>
        <v>0</v>
      </c>
      <c r="S246" s="362">
        <v>0</v>
      </c>
      <c r="T246" s="186">
        <f>H246+K246+O246</f>
        <v>4.8179999999999978</v>
      </c>
      <c r="U246" s="114">
        <f>H246+L246+P246</f>
        <v>4.8179999999999978</v>
      </c>
      <c r="V246" s="110">
        <f>U246-R246</f>
        <v>4.8179999999999978</v>
      </c>
      <c r="W246" s="108">
        <f t="shared" si="995"/>
        <v>4.8179999999999978</v>
      </c>
      <c r="X246" s="117">
        <f>U246-T246</f>
        <v>0</v>
      </c>
      <c r="Y246" s="356"/>
      <c r="Z246" s="766">
        <v>0</v>
      </c>
      <c r="AA246" s="766">
        <v>0</v>
      </c>
      <c r="AB246" s="359">
        <f>AA246-Z246</f>
        <v>0</v>
      </c>
      <c r="AC246" s="356"/>
      <c r="AD246" s="449">
        <v>-467.71</v>
      </c>
      <c r="AE246" s="766">
        <v>-467.71</v>
      </c>
      <c r="AF246" s="359">
        <f>AE246-AD246</f>
        <v>0</v>
      </c>
      <c r="AG246" s="356"/>
      <c r="AH246" s="449">
        <v>0</v>
      </c>
      <c r="AI246" s="358">
        <v>0</v>
      </c>
      <c r="AJ246" s="359">
        <f>AI246-AH246</f>
        <v>0</v>
      </c>
      <c r="AK246" s="361">
        <f>Y246+AC246+AG246</f>
        <v>0</v>
      </c>
      <c r="AL246" s="362"/>
      <c r="AM246" s="108">
        <f>Z246+AD246+AH246</f>
        <v>-467.71</v>
      </c>
      <c r="AN246" s="114">
        <f>AA246+AE246+AI246</f>
        <v>-467.71</v>
      </c>
      <c r="AO246" s="186">
        <f>AN246-AK246</f>
        <v>-467.71</v>
      </c>
      <c r="AP246" s="108">
        <f t="shared" si="996"/>
        <v>-467.71</v>
      </c>
      <c r="AQ246" s="117">
        <f>AN246-AM246</f>
        <v>0</v>
      </c>
      <c r="AR246" s="111">
        <f>SUM(R246,AK246)</f>
        <v>0</v>
      </c>
      <c r="AS246" s="113">
        <f>S246+AL246</f>
        <v>0</v>
      </c>
      <c r="AT246" s="594">
        <f>T246+AM246</f>
        <v>-462.892</v>
      </c>
      <c r="AU246" s="120">
        <f>SUM(U246,AN246)</f>
        <v>-462.892</v>
      </c>
      <c r="AV246" s="121">
        <f>AU246-AR246</f>
        <v>-462.892</v>
      </c>
      <c r="AW246" s="108">
        <f t="shared" si="997"/>
        <v>-462.892</v>
      </c>
      <c r="AX246" s="595">
        <f>AU246-AT246</f>
        <v>0</v>
      </c>
      <c r="AY246" s="96">
        <f>AR246/6</f>
        <v>0</v>
      </c>
      <c r="AZ246" s="97">
        <f>AS246/6</f>
        <v>0</v>
      </c>
      <c r="BA246" s="97">
        <f>AU246/6</f>
        <v>-77.148666666666671</v>
      </c>
      <c r="BB246" s="364" t="e">
        <f>BA246/AY246</f>
        <v>#DIV/0!</v>
      </c>
      <c r="BC246" s="98">
        <f>BA246-AY246</f>
        <v>-77.148666666666671</v>
      </c>
      <c r="BD246" s="98">
        <f>BA246-AZ246</f>
        <v>-77.148666666666671</v>
      </c>
      <c r="BE246" s="98">
        <f>AX246/6</f>
        <v>0</v>
      </c>
      <c r="BF246" s="356"/>
      <c r="BG246" s="449"/>
      <c r="BH246" s="360"/>
      <c r="BI246" s="359">
        <f>BH246-BG246</f>
        <v>0</v>
      </c>
      <c r="BJ246" s="356"/>
      <c r="BK246" s="449"/>
      <c r="BL246" s="360"/>
      <c r="BM246" s="359">
        <f>BL246-BK246</f>
        <v>0</v>
      </c>
      <c r="BN246" s="356"/>
      <c r="BO246" s="449"/>
      <c r="BP246" s="360"/>
      <c r="BQ246" s="359">
        <f>BP246-BO246</f>
        <v>0</v>
      </c>
      <c r="BR246" s="361">
        <f>BF246+BJ246+BN246</f>
        <v>0</v>
      </c>
      <c r="BS246" s="108">
        <f>BG246+BK246+BO246</f>
        <v>0</v>
      </c>
      <c r="BT246" s="114">
        <f>BH246+BL246+BP246</f>
        <v>0</v>
      </c>
      <c r="BU246" s="110">
        <f>BT246-BR246</f>
        <v>0</v>
      </c>
      <c r="BV246" s="117">
        <f>BT246-BS246</f>
        <v>0</v>
      </c>
      <c r="BW246" s="356"/>
      <c r="BX246" s="449"/>
      <c r="BY246" s="360"/>
      <c r="BZ246" s="359">
        <f>BY246-BX246</f>
        <v>0</v>
      </c>
      <c r="CA246" s="356"/>
      <c r="CB246" s="449"/>
      <c r="CC246" s="360"/>
      <c r="CD246" s="359">
        <f>CC246-CB246</f>
        <v>0</v>
      </c>
      <c r="CE246" s="356"/>
      <c r="CF246" s="449"/>
      <c r="CG246" s="360"/>
      <c r="CH246" s="359">
        <f>CG246-CF246</f>
        <v>0</v>
      </c>
      <c r="CI246" s="361">
        <f>BW246+CA246+CE246</f>
        <v>0</v>
      </c>
      <c r="CJ246" s="108">
        <f>BX246+CB246+CF246</f>
        <v>0</v>
      </c>
      <c r="CK246" s="114">
        <f>BY246+CC246+CG246</f>
        <v>0</v>
      </c>
      <c r="CL246" s="186">
        <f>CK246-CI246</f>
        <v>0</v>
      </c>
      <c r="CM246" s="117">
        <f>CK246-CJ246</f>
        <v>0</v>
      </c>
      <c r="CN246" s="111">
        <f>SUM(BR246,CI246)</f>
        <v>0</v>
      </c>
      <c r="CO246" s="594">
        <f>BS246+CJ246</f>
        <v>0</v>
      </c>
      <c r="CP246" s="120">
        <f>SUM(BT246,CK246)</f>
        <v>0</v>
      </c>
      <c r="CQ246" s="121">
        <f>CP246-CN246</f>
        <v>0</v>
      </c>
      <c r="CR246" s="595">
        <f>CP246-CO246</f>
        <v>0</v>
      </c>
      <c r="CS246" s="96">
        <f t="shared" si="1017"/>
        <v>0</v>
      </c>
      <c r="CT246" s="97">
        <f>CP246/6</f>
        <v>0</v>
      </c>
      <c r="CU246" s="364" t="e">
        <f>CT246/CS246</f>
        <v>#DIV/0!</v>
      </c>
      <c r="CV246" s="98">
        <f>CT246-CS246</f>
        <v>0</v>
      </c>
      <c r="CW246" s="98">
        <f>CR246/6</f>
        <v>0</v>
      </c>
      <c r="CX246" s="356"/>
      <c r="CY246" s="449"/>
      <c r="CZ246" s="766"/>
      <c r="DA246" s="359">
        <f>CZ246-CY246</f>
        <v>0</v>
      </c>
      <c r="DB246" s="356"/>
      <c r="DC246" s="449"/>
      <c r="DD246" s="360"/>
      <c r="DE246" s="359">
        <f>DD246-DC246</f>
        <v>0</v>
      </c>
      <c r="DF246" s="356"/>
      <c r="DG246" s="449"/>
      <c r="DH246" s="360"/>
      <c r="DI246" s="359">
        <f>DH246-DG246</f>
        <v>0</v>
      </c>
      <c r="DJ246" s="361">
        <f>CX246+DB246+DF246</f>
        <v>0</v>
      </c>
      <c r="DK246" s="108">
        <f>CY246+DC246+DG246</f>
        <v>0</v>
      </c>
      <c r="DL246" s="114">
        <f>CZ246+DD246+DH246</f>
        <v>0</v>
      </c>
      <c r="DM246" s="110">
        <f>DL246-DJ246</f>
        <v>0</v>
      </c>
      <c r="DN246" s="117">
        <f>DL246-DK246</f>
        <v>0</v>
      </c>
      <c r="DO246" s="356"/>
      <c r="DP246" s="449"/>
      <c r="DQ246" s="360"/>
      <c r="DR246" s="359">
        <f>DQ246-DP246</f>
        <v>0</v>
      </c>
      <c r="DS246" s="356"/>
      <c r="DT246" s="449"/>
      <c r="DU246" s="360"/>
      <c r="DV246" s="359">
        <f>DU246-DT246</f>
        <v>0</v>
      </c>
      <c r="DW246" s="356"/>
      <c r="DX246" s="449"/>
      <c r="DY246" s="360"/>
      <c r="DZ246" s="359">
        <f>DY246-DX246</f>
        <v>0</v>
      </c>
      <c r="EA246" s="361">
        <f>DO246+DS246+DW246</f>
        <v>0</v>
      </c>
      <c r="EB246" s="108">
        <f>DP246+DT246+DX246</f>
        <v>0</v>
      </c>
      <c r="EC246" s="114">
        <f>DQ246+DU246+DY246</f>
        <v>0</v>
      </c>
      <c r="ED246" s="186">
        <f>EC246-EA246</f>
        <v>0</v>
      </c>
      <c r="EE246" s="117">
        <f>EC246-EB246</f>
        <v>0</v>
      </c>
      <c r="EF246" s="111">
        <f>SUM(DJ246,EA246)</f>
        <v>0</v>
      </c>
      <c r="EG246" s="594">
        <f>DK246+EB246</f>
        <v>0</v>
      </c>
      <c r="EH246" s="120">
        <f>SUM(DL246,EC246)</f>
        <v>0</v>
      </c>
      <c r="EI246" s="121">
        <f>EH246-EF246</f>
        <v>0</v>
      </c>
      <c r="EJ246" s="595">
        <f>EH246-EG246</f>
        <v>0</v>
      </c>
      <c r="EK246" s="96">
        <f t="shared" si="1032"/>
        <v>0</v>
      </c>
      <c r="EL246" s="97">
        <f>EH246/6</f>
        <v>0</v>
      </c>
      <c r="EM246" s="364" t="e">
        <f>EL246/EK246</f>
        <v>#DIV/0!</v>
      </c>
      <c r="EN246" s="98">
        <f>EL246-EK246</f>
        <v>0</v>
      </c>
      <c r="EO246" s="98">
        <f>EJ246/6</f>
        <v>0</v>
      </c>
    </row>
    <row r="247" spans="1:145" s="261" customFormat="1" ht="20.100000000000001" customHeight="1">
      <c r="A247" s="353"/>
      <c r="B247" s="450" t="str">
        <f>B245</f>
        <v>%=粗利率</v>
      </c>
      <c r="C247" s="126"/>
      <c r="D247" s="126"/>
      <c r="E247" s="153"/>
      <c r="F247" s="492"/>
      <c r="G247" s="575"/>
      <c r="H247" s="785"/>
      <c r="I247" s="335" t="e">
        <f>H248/G248</f>
        <v>#DIV/0!</v>
      </c>
      <c r="J247" s="492"/>
      <c r="K247" s="575"/>
      <c r="L247" s="785"/>
      <c r="M247" s="335" t="e">
        <f>L248/K248</f>
        <v>#DIV/0!</v>
      </c>
      <c r="N247" s="492"/>
      <c r="O247" s="575">
        <f>O248/O65</f>
        <v>0.24063689189189186</v>
      </c>
      <c r="P247" s="785">
        <f>P248/P65</f>
        <v>0.24063689189189186</v>
      </c>
      <c r="Q247" s="335">
        <f>P248/O248</f>
        <v>1</v>
      </c>
      <c r="R247" s="492" t="e">
        <f>R248/R65</f>
        <v>#DIV/0!</v>
      </c>
      <c r="S247" s="614"/>
      <c r="T247" s="584">
        <f>T248/T65</f>
        <v>0.24063689189189186</v>
      </c>
      <c r="U247" s="580">
        <f>U248/U65</f>
        <v>0.24063689189189186</v>
      </c>
      <c r="V247" s="580" t="e">
        <f>U248/R248</f>
        <v>#DIV/0!</v>
      </c>
      <c r="W247" s="581" t="e">
        <f>U248/S248</f>
        <v>#DIV/0!</v>
      </c>
      <c r="X247" s="177">
        <f>U248/T248</f>
        <v>1</v>
      </c>
      <c r="Y247" s="492">
        <v>0.2</v>
      </c>
      <c r="Z247" s="785">
        <v>0.19634702651197458</v>
      </c>
      <c r="AA247" s="785">
        <v>0.19634702651197458</v>
      </c>
      <c r="AB247" s="335">
        <f>AA248/Z248</f>
        <v>1</v>
      </c>
      <c r="AC247" s="492">
        <v>0.2</v>
      </c>
      <c r="AD247" s="575">
        <v>0.27861180000000002</v>
      </c>
      <c r="AE247" s="785">
        <v>0.27861180000000002</v>
      </c>
      <c r="AF247" s="342">
        <f>AE248/AD248</f>
        <v>1</v>
      </c>
      <c r="AG247" s="492">
        <v>0.2</v>
      </c>
      <c r="AH247" s="575">
        <v>0.18</v>
      </c>
      <c r="AI247" s="865">
        <v>0.1777</v>
      </c>
      <c r="AJ247" s="342">
        <f>AI248/AH248</f>
        <v>0.58180296296296297</v>
      </c>
      <c r="AK247" s="492">
        <f>AK248/AK65</f>
        <v>0.2</v>
      </c>
      <c r="AL247" s="614">
        <v>0.2</v>
      </c>
      <c r="AM247" s="581">
        <f>AM248/AM65</f>
        <v>0.22353985111436639</v>
      </c>
      <c r="AN247" s="580">
        <f>AN248/AN65</f>
        <v>0.23416269687010899</v>
      </c>
      <c r="AO247" s="588">
        <f>AN248/AK248</f>
        <v>1.3756174140904136</v>
      </c>
      <c r="AP247" s="581">
        <f t="shared" si="996"/>
        <v>3.4162696870108977E-2</v>
      </c>
      <c r="AQ247" s="178">
        <f>AN248/AM248</f>
        <v>0.82873994372816706</v>
      </c>
      <c r="AR247" s="492">
        <f>AR248/AR65</f>
        <v>0.2</v>
      </c>
      <c r="AS247" s="580">
        <v>0.2</v>
      </c>
      <c r="AT247" s="581">
        <f>AT248/AT65</f>
        <v>0.22506369483530339</v>
      </c>
      <c r="AU247" s="580">
        <f>AU248/AU65</f>
        <v>0.23487530277525259</v>
      </c>
      <c r="AV247" s="588">
        <f>AU248/AR248</f>
        <v>1.5504608355405647</v>
      </c>
      <c r="AW247" s="580">
        <f>AU248/AS248</f>
        <v>1.5504608355405647</v>
      </c>
      <c r="AX247" s="589">
        <f>AU248/AT248</f>
        <v>0.84506040126758464</v>
      </c>
      <c r="AY247" s="96"/>
      <c r="AZ247" s="97"/>
      <c r="BA247" s="97"/>
      <c r="BF247" s="492">
        <v>0.157</v>
      </c>
      <c r="BG247" s="575">
        <v>0.15</v>
      </c>
      <c r="BH247" s="576"/>
      <c r="BI247" s="335">
        <f>BH248/BG248</f>
        <v>0</v>
      </c>
      <c r="BJ247" s="492">
        <v>0.157</v>
      </c>
      <c r="BK247" s="575">
        <v>0.15</v>
      </c>
      <c r="BL247" s="576"/>
      <c r="BM247" s="335">
        <f>BL248/BK248</f>
        <v>0</v>
      </c>
      <c r="BN247" s="492">
        <v>0.157</v>
      </c>
      <c r="BO247" s="575">
        <v>0.15</v>
      </c>
      <c r="BP247" s="576"/>
      <c r="BQ247" s="342">
        <f>BP248/BO248</f>
        <v>0</v>
      </c>
      <c r="BR247" s="492">
        <f>BR248/BR65</f>
        <v>0.15700000000000003</v>
      </c>
      <c r="BS247" s="581">
        <f>BS248/BS65</f>
        <v>0.15</v>
      </c>
      <c r="BT247" s="580">
        <f>BT248/BT65</f>
        <v>0</v>
      </c>
      <c r="BU247" s="580">
        <f>BT248/BR248</f>
        <v>0</v>
      </c>
      <c r="BV247" s="177">
        <f>BT248/BS248</f>
        <v>0</v>
      </c>
      <c r="BW247" s="492">
        <v>0.154</v>
      </c>
      <c r="BX247" s="575"/>
      <c r="BY247" s="576"/>
      <c r="BZ247" s="342" t="e">
        <f>BY248/BX248</f>
        <v>#DIV/0!</v>
      </c>
      <c r="CA247" s="492">
        <v>0.154</v>
      </c>
      <c r="CB247" s="575"/>
      <c r="CC247" s="576"/>
      <c r="CD247" s="342" t="e">
        <f>CC248/CB248</f>
        <v>#DIV/0!</v>
      </c>
      <c r="CE247" s="492">
        <v>0.154</v>
      </c>
      <c r="CF247" s="575"/>
      <c r="CG247" s="576"/>
      <c r="CH247" s="342" t="e">
        <f>CG248/CF248</f>
        <v>#DIV/0!</v>
      </c>
      <c r="CI247" s="492">
        <f>CI248/CI65</f>
        <v>0.154</v>
      </c>
      <c r="CJ247" s="581" t="e">
        <f>CJ248/CJ65</f>
        <v>#DIV/0!</v>
      </c>
      <c r="CK247" s="580" t="e">
        <f>CK248/CK65</f>
        <v>#DIV/0!</v>
      </c>
      <c r="CL247" s="588">
        <f>CK248/CI248</f>
        <v>0</v>
      </c>
      <c r="CM247" s="178" t="e">
        <f>CK248/CJ248</f>
        <v>#DIV/0!</v>
      </c>
      <c r="CN247" s="492">
        <f>CN248/CN65</f>
        <v>0.15543575174825178</v>
      </c>
      <c r="CO247" s="581">
        <f>CO248/CO65</f>
        <v>0.15</v>
      </c>
      <c r="CP247" s="580">
        <f>CP248/CP65</f>
        <v>0</v>
      </c>
      <c r="CQ247" s="588">
        <f>CP248/CN248</f>
        <v>0</v>
      </c>
      <c r="CR247" s="589">
        <f>CP248/CO248</f>
        <v>0</v>
      </c>
      <c r="CS247" s="96"/>
      <c r="CT247" s="97"/>
      <c r="CX247" s="492">
        <v>0.157</v>
      </c>
      <c r="CY247" s="575">
        <v>0.15</v>
      </c>
      <c r="CZ247" s="785"/>
      <c r="DA247" s="335">
        <f>CZ248/CY248</f>
        <v>0</v>
      </c>
      <c r="DB247" s="492">
        <v>0.157</v>
      </c>
      <c r="DC247" s="575">
        <v>0.15</v>
      </c>
      <c r="DD247" s="576"/>
      <c r="DE247" s="335">
        <f>DD248/DC248</f>
        <v>0</v>
      </c>
      <c r="DF247" s="492">
        <v>0.157</v>
      </c>
      <c r="DG247" s="575">
        <v>0.15</v>
      </c>
      <c r="DH247" s="576"/>
      <c r="DI247" s="342">
        <f>DH248/DG248</f>
        <v>0</v>
      </c>
      <c r="DJ247" s="492">
        <f>DJ248/DJ65</f>
        <v>0.15700000000000003</v>
      </c>
      <c r="DK247" s="581">
        <f>DK248/DK65</f>
        <v>0.15</v>
      </c>
      <c r="DL247" s="580">
        <f>DL248/DL65</f>
        <v>0</v>
      </c>
      <c r="DM247" s="580">
        <f>DL248/DJ248</f>
        <v>0</v>
      </c>
      <c r="DN247" s="177">
        <f>DL248/DK248</f>
        <v>0</v>
      </c>
      <c r="DO247" s="492">
        <v>0.154</v>
      </c>
      <c r="DP247" s="575"/>
      <c r="DQ247" s="576"/>
      <c r="DR247" s="342" t="e">
        <f>DQ248/DP248</f>
        <v>#DIV/0!</v>
      </c>
      <c r="DS247" s="492">
        <v>0.154</v>
      </c>
      <c r="DT247" s="575"/>
      <c r="DU247" s="576"/>
      <c r="DV247" s="342" t="e">
        <f>DU248/DT248</f>
        <v>#DIV/0!</v>
      </c>
      <c r="DW247" s="492">
        <v>0.154</v>
      </c>
      <c r="DX247" s="575"/>
      <c r="DY247" s="576"/>
      <c r="DZ247" s="342" t="e">
        <f>DY248/DX248</f>
        <v>#DIV/0!</v>
      </c>
      <c r="EA247" s="492">
        <f>EA248/EA65</f>
        <v>0.154</v>
      </c>
      <c r="EB247" s="581" t="e">
        <f>EB248/EB65</f>
        <v>#DIV/0!</v>
      </c>
      <c r="EC247" s="580" t="e">
        <f>EC248/EC65</f>
        <v>#DIV/0!</v>
      </c>
      <c r="ED247" s="588">
        <f>EC248/EA248</f>
        <v>0</v>
      </c>
      <c r="EE247" s="178" t="e">
        <f>EC248/EB248</f>
        <v>#DIV/0!</v>
      </c>
      <c r="EF247" s="492">
        <f>EF248/EF65</f>
        <v>0.15543575174825178</v>
      </c>
      <c r="EG247" s="581">
        <f>EG248/EG65</f>
        <v>0.15</v>
      </c>
      <c r="EH247" s="580">
        <f>EH248/EH65</f>
        <v>0</v>
      </c>
      <c r="EI247" s="588">
        <f>EH248/EF248</f>
        <v>0</v>
      </c>
      <c r="EJ247" s="589">
        <f>EH248/EG248</f>
        <v>0</v>
      </c>
      <c r="EK247" s="96"/>
      <c r="EL247" s="97"/>
    </row>
    <row r="248" spans="1:145" s="98" customFormat="1" ht="20.100000000000001" customHeight="1">
      <c r="A248" s="353"/>
      <c r="B248" s="104" t="s">
        <v>117</v>
      </c>
      <c r="C248" s="105"/>
      <c r="D248" s="355"/>
      <c r="E248" s="185"/>
      <c r="F248" s="356">
        <f>F247*F65</f>
        <v>0</v>
      </c>
      <c r="G248" s="449">
        <f>G247*G65</f>
        <v>0</v>
      </c>
      <c r="H248" s="766">
        <f>H247*H65</f>
        <v>0</v>
      </c>
      <c r="I248" s="359">
        <f>H248-G248</f>
        <v>0</v>
      </c>
      <c r="J248" s="356">
        <f>J247*J65</f>
        <v>0</v>
      </c>
      <c r="K248" s="449">
        <f>K247*K65</f>
        <v>0</v>
      </c>
      <c r="L248" s="766">
        <f>L247*L65</f>
        <v>0</v>
      </c>
      <c r="M248" s="359">
        <f>L248-K248</f>
        <v>0</v>
      </c>
      <c r="N248" s="356">
        <f>N247*N65</f>
        <v>0</v>
      </c>
      <c r="O248" s="449">
        <v>59.357100000000003</v>
      </c>
      <c r="P248" s="766">
        <v>59.357100000000003</v>
      </c>
      <c r="Q248" s="359">
        <f>P248-O248</f>
        <v>0</v>
      </c>
      <c r="R248" s="361">
        <f>F248+J248+N248</f>
        <v>0</v>
      </c>
      <c r="S248" s="362">
        <f>S247*S65</f>
        <v>0</v>
      </c>
      <c r="T248" s="186">
        <f>H248+K248+O248</f>
        <v>59.357100000000003</v>
      </c>
      <c r="U248" s="114">
        <f>H248+L248+P248</f>
        <v>59.357100000000003</v>
      </c>
      <c r="V248" s="110">
        <f>U248-R248</f>
        <v>59.357100000000003</v>
      </c>
      <c r="W248" s="108">
        <f t="shared" si="995"/>
        <v>59.357100000000003</v>
      </c>
      <c r="X248" s="117">
        <f>U248-T248</f>
        <v>0</v>
      </c>
      <c r="Y248" s="356">
        <f>Y247*Y65</f>
        <v>113.16239316239317</v>
      </c>
      <c r="Z248" s="766">
        <f>Z247*Z65</f>
        <v>29.60309015103617</v>
      </c>
      <c r="AA248" s="766">
        <f>AA247*AA65</f>
        <v>29.60309015103617</v>
      </c>
      <c r="AB248" s="359">
        <f>AA248-Z248</f>
        <v>0</v>
      </c>
      <c r="AC248" s="356">
        <f>AC247*AC65</f>
        <v>113.16239316239317</v>
      </c>
      <c r="AD248" s="449">
        <f>AD247*AD65</f>
        <v>303.13916358974359</v>
      </c>
      <c r="AE248" s="766">
        <f>AE247*AE65</f>
        <v>303.13916358974359</v>
      </c>
      <c r="AF248" s="359">
        <f>AE248-AD248</f>
        <v>0</v>
      </c>
      <c r="AG248" s="356">
        <f>AG247*AG65</f>
        <v>113.16239316239317</v>
      </c>
      <c r="AH248" s="449">
        <f>AH247*AH65</f>
        <v>230.7692307692308</v>
      </c>
      <c r="AI248" s="358">
        <f>AI247*AI65</f>
        <v>134.26222222222225</v>
      </c>
      <c r="AJ248" s="359">
        <f>AI248-AH248</f>
        <v>-96.507008547008553</v>
      </c>
      <c r="AK248" s="361">
        <f>Y248+AC248+AG248</f>
        <v>339.4871794871795</v>
      </c>
      <c r="AL248" s="362">
        <v>339.4871794871795</v>
      </c>
      <c r="AM248" s="108">
        <f>Z248+AD248+AH248</f>
        <v>563.51148451001052</v>
      </c>
      <c r="AN248" s="114">
        <f>AA248+AE248+AI248</f>
        <v>467.00447596300199</v>
      </c>
      <c r="AO248" s="186">
        <f>AN248-AK248</f>
        <v>127.51729647582249</v>
      </c>
      <c r="AP248" s="108">
        <f t="shared" si="996"/>
        <v>127.51729647582249</v>
      </c>
      <c r="AQ248" s="117">
        <f>AN248-AM248</f>
        <v>-96.507008547008525</v>
      </c>
      <c r="AR248" s="111">
        <f>SUM(R248,AK248)</f>
        <v>339.4871794871795</v>
      </c>
      <c r="AS248" s="113">
        <f>AS247*AS65</f>
        <v>339.4871794871795</v>
      </c>
      <c r="AT248" s="594">
        <f>T248+AM248</f>
        <v>622.86858451001058</v>
      </c>
      <c r="AU248" s="120">
        <f>SUM(U248,AN248)</f>
        <v>526.361575963002</v>
      </c>
      <c r="AV248" s="121">
        <f>AU248-AR248</f>
        <v>186.87439647582249</v>
      </c>
      <c r="AW248" s="108">
        <f t="shared" si="997"/>
        <v>186.87439647582249</v>
      </c>
      <c r="AX248" s="595">
        <f>AU248-AT248</f>
        <v>-96.507008547008581</v>
      </c>
      <c r="AY248" s="96">
        <f>AR248/6</f>
        <v>56.581196581196586</v>
      </c>
      <c r="AZ248" s="97">
        <f>AS248/6</f>
        <v>56.581196581196586</v>
      </c>
      <c r="BA248" s="97">
        <f>AU248/6</f>
        <v>87.726929327166999</v>
      </c>
      <c r="BB248" s="364">
        <f>BA248/AY248</f>
        <v>1.5504608355405647</v>
      </c>
      <c r="BC248" s="98">
        <f>BA248-AY248</f>
        <v>31.145732745970413</v>
      </c>
      <c r="BD248" s="98">
        <f>BA248-AZ248</f>
        <v>31.145732745970413</v>
      </c>
      <c r="BE248" s="98">
        <f>AX248/6</f>
        <v>-16.084501424501429</v>
      </c>
      <c r="BF248" s="356">
        <f>BF247*BF65</f>
        <v>778.29059829059838</v>
      </c>
      <c r="BG248" s="449">
        <f>BG247*BG65</f>
        <v>743.58974358974365</v>
      </c>
      <c r="BH248" s="360">
        <f>BH247*BH65</f>
        <v>0</v>
      </c>
      <c r="BI248" s="359">
        <f>BH248-BG248</f>
        <v>-743.58974358974365</v>
      </c>
      <c r="BJ248" s="356">
        <f>BJ247*BJ65</f>
        <v>2549.5726495726499</v>
      </c>
      <c r="BK248" s="449">
        <f>BK247*BK65</f>
        <v>2435.897435897436</v>
      </c>
      <c r="BL248" s="360">
        <f>BL247*BL65</f>
        <v>0</v>
      </c>
      <c r="BM248" s="359">
        <f>BL248-BK248</f>
        <v>-2435.897435897436</v>
      </c>
      <c r="BN248" s="356">
        <f>BN247*BN65</f>
        <v>2549.5726495726499</v>
      </c>
      <c r="BO248" s="449">
        <f>BO247*BO65</f>
        <v>2435.897435897436</v>
      </c>
      <c r="BP248" s="360">
        <f>BP247*BP65</f>
        <v>0</v>
      </c>
      <c r="BQ248" s="359">
        <f>BP248-BO248</f>
        <v>-2435.897435897436</v>
      </c>
      <c r="BR248" s="361">
        <f>BF248+BJ248+BN248</f>
        <v>5877.4358974358984</v>
      </c>
      <c r="BS248" s="108">
        <f>BG248+BK248+BO248</f>
        <v>5615.3846153846152</v>
      </c>
      <c r="BT248" s="114">
        <f>BH248+BL248+BP248</f>
        <v>0</v>
      </c>
      <c r="BU248" s="110">
        <f>BT248-BR248</f>
        <v>-5877.4358974358984</v>
      </c>
      <c r="BV248" s="117">
        <f>BT248-BS248</f>
        <v>-5615.3846153846152</v>
      </c>
      <c r="BW248" s="356">
        <f>BW247*BW65</f>
        <v>2500.8547008547012</v>
      </c>
      <c r="BX248" s="449">
        <f>BX247*BX65</f>
        <v>0</v>
      </c>
      <c r="BY248" s="360">
        <f>BY247*BY65</f>
        <v>0</v>
      </c>
      <c r="BZ248" s="359">
        <f>BY248-BX248</f>
        <v>0</v>
      </c>
      <c r="CA248" s="356">
        <f>CA247*CA65</f>
        <v>2353.4358974358975</v>
      </c>
      <c r="CB248" s="449">
        <f>CB247*CB65</f>
        <v>0</v>
      </c>
      <c r="CC248" s="360">
        <f>CC247*CC65</f>
        <v>0</v>
      </c>
      <c r="CD248" s="359">
        <f>CC248-CB248</f>
        <v>0</v>
      </c>
      <c r="CE248" s="356">
        <f>CE247*CE65</f>
        <v>1426.8034188034189</v>
      </c>
      <c r="CF248" s="449">
        <f>CF247*CF65</f>
        <v>0</v>
      </c>
      <c r="CG248" s="360">
        <f>CG247*CG65</f>
        <v>0</v>
      </c>
      <c r="CH248" s="359">
        <f>CG248-CF248</f>
        <v>0</v>
      </c>
      <c r="CI248" s="361">
        <f>BW248+CA248+CE248</f>
        <v>6281.0940170940175</v>
      </c>
      <c r="CJ248" s="108">
        <f>BX248+CB248+CF248</f>
        <v>0</v>
      </c>
      <c r="CK248" s="114">
        <f>BY248+CC248+CG248</f>
        <v>0</v>
      </c>
      <c r="CL248" s="186">
        <f>CK248-CI248</f>
        <v>-6281.0940170940175</v>
      </c>
      <c r="CM248" s="117">
        <f>CK248-CJ248</f>
        <v>0</v>
      </c>
      <c r="CN248" s="111">
        <f>SUM(BR248,CI248)</f>
        <v>12158.529914529916</v>
      </c>
      <c r="CO248" s="594">
        <f>BS248+CJ248</f>
        <v>5615.3846153846152</v>
      </c>
      <c r="CP248" s="120">
        <f>SUM(BT248,CK248)</f>
        <v>0</v>
      </c>
      <c r="CQ248" s="121">
        <f>CP248-CN248</f>
        <v>-12158.529914529916</v>
      </c>
      <c r="CR248" s="595">
        <f>CP248-CO248</f>
        <v>-5615.3846153846152</v>
      </c>
      <c r="CS248" s="96">
        <f t="shared" si="1017"/>
        <v>2026.4216524216527</v>
      </c>
      <c r="CT248" s="97">
        <f>CP248/6</f>
        <v>0</v>
      </c>
      <c r="CU248" s="364">
        <f>CT248/CS248</f>
        <v>0</v>
      </c>
      <c r="CV248" s="98">
        <f>CT248-CS248</f>
        <v>-2026.4216524216527</v>
      </c>
      <c r="CW248" s="98">
        <f>CR248/6</f>
        <v>-935.89743589743591</v>
      </c>
      <c r="CX248" s="356">
        <f>CX247*CX65</f>
        <v>778.29059829059838</v>
      </c>
      <c r="CY248" s="449">
        <f>CY247*CY65</f>
        <v>743.58974358974365</v>
      </c>
      <c r="CZ248" s="766">
        <f>CZ247*CZ65</f>
        <v>0</v>
      </c>
      <c r="DA248" s="359">
        <f>CZ248-CY248</f>
        <v>-743.58974358974365</v>
      </c>
      <c r="DB248" s="356">
        <f>DB247*DB65</f>
        <v>2549.5726495726499</v>
      </c>
      <c r="DC248" s="449">
        <f>DC247*DC65</f>
        <v>2435.897435897436</v>
      </c>
      <c r="DD248" s="360">
        <f>DD247*DD65</f>
        <v>0</v>
      </c>
      <c r="DE248" s="359">
        <f>DD248-DC248</f>
        <v>-2435.897435897436</v>
      </c>
      <c r="DF248" s="356">
        <f>DF247*DF65</f>
        <v>2549.5726495726499</v>
      </c>
      <c r="DG248" s="449">
        <f>DG247*DG65</f>
        <v>2435.897435897436</v>
      </c>
      <c r="DH248" s="360">
        <f>DH247*DH65</f>
        <v>0</v>
      </c>
      <c r="DI248" s="359">
        <f>DH248-DG248</f>
        <v>-2435.897435897436</v>
      </c>
      <c r="DJ248" s="361">
        <f>CX248+DB248+DF248</f>
        <v>5877.4358974358984</v>
      </c>
      <c r="DK248" s="108">
        <f>CY248+DC248+DG248</f>
        <v>5615.3846153846152</v>
      </c>
      <c r="DL248" s="114">
        <f>CZ248+DD248+DH248</f>
        <v>0</v>
      </c>
      <c r="DM248" s="110">
        <f>DL248-DJ248</f>
        <v>-5877.4358974358984</v>
      </c>
      <c r="DN248" s="117">
        <f>DL248-DK248</f>
        <v>-5615.3846153846152</v>
      </c>
      <c r="DO248" s="356">
        <f>DO247*DO65</f>
        <v>2500.8547008547012</v>
      </c>
      <c r="DP248" s="449">
        <f>DP247*DP65</f>
        <v>0</v>
      </c>
      <c r="DQ248" s="360">
        <f>DQ247*DQ65</f>
        <v>0</v>
      </c>
      <c r="DR248" s="359">
        <f>DQ248-DP248</f>
        <v>0</v>
      </c>
      <c r="DS248" s="356">
        <f>DS247*DS65</f>
        <v>2353.4358974358975</v>
      </c>
      <c r="DT248" s="449">
        <f>DT247*DT65</f>
        <v>0</v>
      </c>
      <c r="DU248" s="360">
        <f>DU247*DU65</f>
        <v>0</v>
      </c>
      <c r="DV248" s="359">
        <f>DU248-DT248</f>
        <v>0</v>
      </c>
      <c r="DW248" s="356">
        <f>DW247*DW65</f>
        <v>1426.8034188034189</v>
      </c>
      <c r="DX248" s="449">
        <f>DX247*DX65</f>
        <v>0</v>
      </c>
      <c r="DY248" s="360">
        <f>DY247*DY65</f>
        <v>0</v>
      </c>
      <c r="DZ248" s="359">
        <f>DY248-DX248</f>
        <v>0</v>
      </c>
      <c r="EA248" s="361">
        <f>DO248+DS248+DW248</f>
        <v>6281.0940170940175</v>
      </c>
      <c r="EB248" s="108">
        <f>DP248+DT248+DX248</f>
        <v>0</v>
      </c>
      <c r="EC248" s="114">
        <f>DQ248+DU248+DY248</f>
        <v>0</v>
      </c>
      <c r="ED248" s="186">
        <f>EC248-EA248</f>
        <v>-6281.0940170940175</v>
      </c>
      <c r="EE248" s="117">
        <f>EC248-EB248</f>
        <v>0</v>
      </c>
      <c r="EF248" s="111">
        <f>SUM(DJ248,EA248)</f>
        <v>12158.529914529916</v>
      </c>
      <c r="EG248" s="594">
        <f>DK248+EB248</f>
        <v>5615.3846153846152</v>
      </c>
      <c r="EH248" s="120">
        <f>SUM(DL248,EC248)</f>
        <v>0</v>
      </c>
      <c r="EI248" s="121">
        <f>EH248-EF248</f>
        <v>-12158.529914529916</v>
      </c>
      <c r="EJ248" s="595">
        <f>EH248-EG248</f>
        <v>-5615.3846153846152</v>
      </c>
      <c r="EK248" s="96">
        <f t="shared" ref="EK248" si="1033">EF248/6</f>
        <v>2026.4216524216527</v>
      </c>
      <c r="EL248" s="97">
        <f>EH248/6</f>
        <v>0</v>
      </c>
      <c r="EM248" s="364">
        <f>EL248/EK248</f>
        <v>0</v>
      </c>
      <c r="EN248" s="98">
        <f>EL248-EK248</f>
        <v>-2026.4216524216527</v>
      </c>
      <c r="EO248" s="98">
        <f>EJ248/6</f>
        <v>-935.89743589743591</v>
      </c>
    </row>
    <row r="249" spans="1:145" s="261" customFormat="1" ht="20.100000000000001" customHeight="1">
      <c r="A249" s="184" t="s">
        <v>28</v>
      </c>
      <c r="B249" s="126"/>
      <c r="C249" s="126"/>
      <c r="D249" s="126"/>
      <c r="E249" s="153"/>
      <c r="F249" s="492">
        <f>F250/F67</f>
        <v>0.17423454076432027</v>
      </c>
      <c r="G249" s="575">
        <f>G250/G67</f>
        <v>0.17504920868215323</v>
      </c>
      <c r="H249" s="785">
        <f>H250/H67</f>
        <v>0.17504920868215323</v>
      </c>
      <c r="I249" s="335">
        <f>H250/G250</f>
        <v>1</v>
      </c>
      <c r="J249" s="492">
        <f>J250/J67</f>
        <v>0.17576275210095113</v>
      </c>
      <c r="K249" s="575">
        <f>K250/K67</f>
        <v>0.19028500484976943</v>
      </c>
      <c r="L249" s="785">
        <f>L250/L67</f>
        <v>0.19028500484976943</v>
      </c>
      <c r="M249" s="335">
        <f>L250/K250</f>
        <v>1</v>
      </c>
      <c r="N249" s="492">
        <f>N250/N67</f>
        <v>0.17557652730918832</v>
      </c>
      <c r="O249" s="575">
        <f>O250/O67</f>
        <v>0.18644752636944689</v>
      </c>
      <c r="P249" s="785">
        <f>P250/P67</f>
        <v>0.18644752636944689</v>
      </c>
      <c r="Q249" s="335">
        <f>P250/O250</f>
        <v>1</v>
      </c>
      <c r="R249" s="492">
        <f>R250/R67</f>
        <v>0.17521561545874573</v>
      </c>
      <c r="S249" s="614">
        <f>S250/S67</f>
        <v>0.17644623381137811</v>
      </c>
      <c r="T249" s="584">
        <f>T250/T67</f>
        <v>0.18379513234642242</v>
      </c>
      <c r="U249" s="581">
        <f>U250/U67</f>
        <v>0.18379513234642239</v>
      </c>
      <c r="V249" s="580">
        <f>U250/R250</f>
        <v>1.3162085400798149</v>
      </c>
      <c r="W249" s="581">
        <f>U250/S250</f>
        <v>1.146491393221055</v>
      </c>
      <c r="X249" s="177">
        <f>U250/T250</f>
        <v>1</v>
      </c>
      <c r="Y249" s="492">
        <f>Y250/Y67</f>
        <v>0.17642928904079247</v>
      </c>
      <c r="Z249" s="785">
        <f>Z250/Z67</f>
        <v>0.18109851411569924</v>
      </c>
      <c r="AA249" s="785">
        <f>AA250/AA67</f>
        <v>0.18109851411569924</v>
      </c>
      <c r="AB249" s="335">
        <f>AA250/Z250</f>
        <v>1</v>
      </c>
      <c r="AC249" s="492">
        <f>AC250/AC67</f>
        <v>0.17428796328271617</v>
      </c>
      <c r="AD249" s="575">
        <f>AD250/AD67</f>
        <v>0.18270739830943158</v>
      </c>
      <c r="AE249" s="785">
        <f>AE250/AE67</f>
        <v>0.18270739830943158</v>
      </c>
      <c r="AF249" s="342">
        <f>AE250/AD250</f>
        <v>1</v>
      </c>
      <c r="AG249" s="492">
        <f>AG250/AG67</f>
        <v>0.16856884889318802</v>
      </c>
      <c r="AH249" s="575">
        <f>AH250/AH67</f>
        <v>0.18571204152909934</v>
      </c>
      <c r="AI249" s="865">
        <f>AI250/AI67</f>
        <v>0.1940615837521685</v>
      </c>
      <c r="AJ249" s="342">
        <f>AI250/AH250</f>
        <v>1.0123877461997994</v>
      </c>
      <c r="AK249" s="492">
        <f>AK250/AK67</f>
        <v>0.17320257721803337</v>
      </c>
      <c r="AL249" s="614">
        <f>AL250/AL67</f>
        <v>0.17069142705979573</v>
      </c>
      <c r="AM249" s="581">
        <f>AM250/AM67</f>
        <v>0.18325350533864745</v>
      </c>
      <c r="AN249" s="580">
        <f>AN250/AN67</f>
        <v>0.18608050319967559</v>
      </c>
      <c r="AO249" s="588">
        <f>AN250/AK250</f>
        <v>1.3740077451209256</v>
      </c>
      <c r="AP249" s="341">
        <f>AN250/AL250</f>
        <v>1.3398581019969245</v>
      </c>
      <c r="AQ249" s="178">
        <f>AN250/AM250</f>
        <v>1.0043810614299802</v>
      </c>
      <c r="AR249" s="633">
        <f>AR250/AR67</f>
        <v>0.17422013976653977</v>
      </c>
      <c r="AS249" s="580">
        <f>AS250/AS67</f>
        <v>0.17373154956276191</v>
      </c>
      <c r="AT249" s="669">
        <f>AT250/AT67</f>
        <v>0.18352322798468118</v>
      </c>
      <c r="AU249" s="587">
        <f>AU250/AU67</f>
        <v>0.18493617160325126</v>
      </c>
      <c r="AV249" s="588">
        <f>AU250/AR250</f>
        <v>1.3446241179278637</v>
      </c>
      <c r="AW249" s="580">
        <f>AU250/AS250</f>
        <v>1.2361110548733265</v>
      </c>
      <c r="AX249" s="589">
        <f>AU250/AT250</f>
        <v>1.002196121969263</v>
      </c>
      <c r="AY249" s="96"/>
      <c r="AZ249" s="97"/>
      <c r="BA249" s="97"/>
      <c r="BB249" s="670">
        <f>AU249/ AR249</f>
        <v>1.0615085710014427</v>
      </c>
      <c r="BF249" s="492">
        <f>BF250/BF67</f>
        <v>0.19119941245616404</v>
      </c>
      <c r="BG249" s="575">
        <f>BG250/BG67</f>
        <v>0.18962681560428238</v>
      </c>
      <c r="BH249" s="576">
        <f>BH250/BH67</f>
        <v>0</v>
      </c>
      <c r="BI249" s="335">
        <f>BH250/BG250</f>
        <v>0</v>
      </c>
      <c r="BJ249" s="492">
        <f>BJ250/BJ67</f>
        <v>0.18376234410807041</v>
      </c>
      <c r="BK249" s="575">
        <f>BK250/BK67</f>
        <v>0.18496796280111827</v>
      </c>
      <c r="BL249" s="576">
        <f>BL250/BL67</f>
        <v>0</v>
      </c>
      <c r="BM249" s="335">
        <f>BL250/BK250</f>
        <v>0</v>
      </c>
      <c r="BN249" s="492">
        <f>BN250/BN67</f>
        <v>0.18038152657783454</v>
      </c>
      <c r="BO249" s="575">
        <f>BO250/BO67</f>
        <v>0.18853283558947928</v>
      </c>
      <c r="BP249" s="576">
        <f>BP250/BP67</f>
        <v>0</v>
      </c>
      <c r="BQ249" s="342">
        <f>BP250/BO250</f>
        <v>0</v>
      </c>
      <c r="BR249" s="492">
        <f>BR250/BR67</f>
        <v>0.18536484582005439</v>
      </c>
      <c r="BS249" s="581">
        <f>BS250/BS67</f>
        <v>0.18786442217430996</v>
      </c>
      <c r="BT249" s="581">
        <f>BT250/BT67</f>
        <v>0</v>
      </c>
      <c r="BU249" s="580">
        <f>BT250/BR250</f>
        <v>0</v>
      </c>
      <c r="BV249" s="177">
        <f>BT250/BS250</f>
        <v>0</v>
      </c>
      <c r="BW249" s="492">
        <f>BW250/BW67</f>
        <v>0.18537187091232965</v>
      </c>
      <c r="BX249" s="575" t="e">
        <f>BX250/BX67</f>
        <v>#DIV/0!</v>
      </c>
      <c r="BY249" s="576" t="e">
        <f>BY250/BY67</f>
        <v>#DIV/0!</v>
      </c>
      <c r="BZ249" s="342" t="e">
        <f>BY250/BX250</f>
        <v>#DIV/0!</v>
      </c>
      <c r="CA249" s="492">
        <f>CA250/CA67</f>
        <v>0.18128511746958215</v>
      </c>
      <c r="CB249" s="575" t="e">
        <f>CB250/CB67</f>
        <v>#DIV/0!</v>
      </c>
      <c r="CC249" s="576" t="e">
        <f>CC250/CC67</f>
        <v>#DIV/0!</v>
      </c>
      <c r="CD249" s="342" t="e">
        <f>CC250/CB250</f>
        <v>#DIV/0!</v>
      </c>
      <c r="CE249" s="492">
        <f>CE250/CE67</f>
        <v>0.18625671935707064</v>
      </c>
      <c r="CF249" s="575" t="e">
        <f>CF250/CF67</f>
        <v>#DIV/0!</v>
      </c>
      <c r="CG249" s="576" t="e">
        <f>CG250/CG67</f>
        <v>#DIV/0!</v>
      </c>
      <c r="CH249" s="342" t="e">
        <f>CG250/CF250</f>
        <v>#DIV/0!</v>
      </c>
      <c r="CI249" s="492">
        <f>CI250/CI67</f>
        <v>0.18427789419005644</v>
      </c>
      <c r="CJ249" s="581" t="e">
        <f>CJ250/CJ67</f>
        <v>#DIV/0!</v>
      </c>
      <c r="CK249" s="580" t="e">
        <f>CK250/CK67</f>
        <v>#DIV/0!</v>
      </c>
      <c r="CL249" s="588">
        <f>CK250/CI250</f>
        <v>0</v>
      </c>
      <c r="CM249" s="178" t="e">
        <f>CK250/CJ250</f>
        <v>#DIV/0!</v>
      </c>
      <c r="CN249" s="633">
        <f>CN250/CN67</f>
        <v>0.1848504396316025</v>
      </c>
      <c r="CO249" s="669">
        <f>CO250/CO67</f>
        <v>0.18786442217430996</v>
      </c>
      <c r="CP249" s="587">
        <f>CP250/CP67</f>
        <v>0</v>
      </c>
      <c r="CQ249" s="588">
        <f>CP250/CN250</f>
        <v>0</v>
      </c>
      <c r="CR249" s="589">
        <f>CP250/CO250</f>
        <v>0</v>
      </c>
      <c r="CS249" s="96"/>
      <c r="CT249" s="97"/>
      <c r="CU249" s="670">
        <f>CP249/ CN249</f>
        <v>0</v>
      </c>
      <c r="CX249" s="492">
        <f>CX250/CX67</f>
        <v>0.19119941245616404</v>
      </c>
      <c r="CY249" s="575">
        <f>CY250/CY67</f>
        <v>0.18962681560428238</v>
      </c>
      <c r="CZ249" s="785" t="e">
        <f>CZ250/CZ67</f>
        <v>#DIV/0!</v>
      </c>
      <c r="DA249" s="335">
        <f>CZ250/CY250</f>
        <v>0</v>
      </c>
      <c r="DB249" s="492">
        <f>DB250/DB67</f>
        <v>0.18376234410807041</v>
      </c>
      <c r="DC249" s="575">
        <f>DC250/DC67</f>
        <v>0.18496796280111827</v>
      </c>
      <c r="DD249" s="576">
        <f>DD250/DD67</f>
        <v>0</v>
      </c>
      <c r="DE249" s="335">
        <f>DD250/DC250</f>
        <v>0</v>
      </c>
      <c r="DF249" s="492">
        <f>DF250/DF67</f>
        <v>0.18038152657783454</v>
      </c>
      <c r="DG249" s="575">
        <f>DG250/DG67</f>
        <v>0.18853283558947928</v>
      </c>
      <c r="DH249" s="576">
        <f>DH250/DH67</f>
        <v>0</v>
      </c>
      <c r="DI249" s="342">
        <f>DH250/DG250</f>
        <v>0</v>
      </c>
      <c r="DJ249" s="492">
        <f>DJ250/DJ67</f>
        <v>0.18536484582005439</v>
      </c>
      <c r="DK249" s="581">
        <f>DK250/DK67</f>
        <v>0.18786442217430996</v>
      </c>
      <c r="DL249" s="581">
        <f>DL250/DL67</f>
        <v>0</v>
      </c>
      <c r="DM249" s="580">
        <f>DL250/DJ250</f>
        <v>0</v>
      </c>
      <c r="DN249" s="177">
        <f>DL250/DK250</f>
        <v>0</v>
      </c>
      <c r="DO249" s="492">
        <f>DO250/DO67</f>
        <v>0.18537187091232965</v>
      </c>
      <c r="DP249" s="575" t="e">
        <f>DP250/DP67</f>
        <v>#DIV/0!</v>
      </c>
      <c r="DQ249" s="576" t="e">
        <f>DQ250/DQ67</f>
        <v>#DIV/0!</v>
      </c>
      <c r="DR249" s="342" t="e">
        <f>DQ250/DP250</f>
        <v>#DIV/0!</v>
      </c>
      <c r="DS249" s="492">
        <f>DS250/DS67</f>
        <v>0.18128511746958215</v>
      </c>
      <c r="DT249" s="575" t="e">
        <f>DT250/DT67</f>
        <v>#DIV/0!</v>
      </c>
      <c r="DU249" s="576" t="e">
        <f>DU250/DU67</f>
        <v>#DIV/0!</v>
      </c>
      <c r="DV249" s="342" t="e">
        <f>DU250/DT250</f>
        <v>#DIV/0!</v>
      </c>
      <c r="DW249" s="492">
        <f>DW250/DW67</f>
        <v>0.18625671935707064</v>
      </c>
      <c r="DX249" s="575" t="e">
        <f>DX250/DX67</f>
        <v>#DIV/0!</v>
      </c>
      <c r="DY249" s="576" t="e">
        <f>DY250/DY67</f>
        <v>#DIV/0!</v>
      </c>
      <c r="DZ249" s="342" t="e">
        <f>DY250/DX250</f>
        <v>#DIV/0!</v>
      </c>
      <c r="EA249" s="492">
        <f>EA250/EA67</f>
        <v>0.18427789419005644</v>
      </c>
      <c r="EB249" s="581" t="e">
        <f>EB250/EB67</f>
        <v>#DIV/0!</v>
      </c>
      <c r="EC249" s="580" t="e">
        <f>EC250/EC67</f>
        <v>#DIV/0!</v>
      </c>
      <c r="ED249" s="588">
        <f>EC250/EA250</f>
        <v>0</v>
      </c>
      <c r="EE249" s="178" t="e">
        <f>EC250/EB250</f>
        <v>#DIV/0!</v>
      </c>
      <c r="EF249" s="633">
        <f>EF250/EF67</f>
        <v>0.1848504396316025</v>
      </c>
      <c r="EG249" s="669">
        <f>EG250/EG67</f>
        <v>0.18786442217430996</v>
      </c>
      <c r="EH249" s="587">
        <f>EH250/EH67</f>
        <v>0</v>
      </c>
      <c r="EI249" s="588">
        <f>EH250/EF250</f>
        <v>0</v>
      </c>
      <c r="EJ249" s="589">
        <f>EH250/EG250</f>
        <v>0</v>
      </c>
      <c r="EK249" s="96"/>
      <c r="EL249" s="97"/>
      <c r="EM249" s="670">
        <f>EH249/ EF249</f>
        <v>0</v>
      </c>
    </row>
    <row r="250" spans="1:145" s="98" customFormat="1" ht="20.100000000000001" customHeight="1" thickBot="1">
      <c r="A250" s="104" t="s">
        <v>47</v>
      </c>
      <c r="B250" s="105"/>
      <c r="C250" s="105"/>
      <c r="D250" s="355"/>
      <c r="E250" s="185"/>
      <c r="F250" s="493">
        <f>F216+F228+F244+F236+F242+F246+F248</f>
        <v>52302.230769230766</v>
      </c>
      <c r="G250" s="494">
        <f>G216+G228+G244+G236+G242+G246+G248</f>
        <v>72971.545799999833</v>
      </c>
      <c r="H250" s="780">
        <f>H216+H228+H244+H236+H242+H246+H248</f>
        <v>72971.545799999833</v>
      </c>
      <c r="I250" s="496">
        <f>H250-G250</f>
        <v>0</v>
      </c>
      <c r="J250" s="493">
        <f>J216+J228+J244+J236+J242+J246+J248</f>
        <v>56952.239316239313</v>
      </c>
      <c r="K250" s="494">
        <f>K216+K228+K244+K236+K242+K246+K248</f>
        <v>79043.218696327589</v>
      </c>
      <c r="L250" s="780">
        <f>L216+L228+L244+L236+L242+L246+L248</f>
        <v>79043.218696327589</v>
      </c>
      <c r="M250" s="496">
        <f>L250-K250</f>
        <v>0</v>
      </c>
      <c r="N250" s="493">
        <f>N216+N228+N244+N236+N242+N246+N248</f>
        <v>57022.153846153844</v>
      </c>
      <c r="O250" s="494">
        <f>O216+O228+O244+O236+O242+O246+O248+0.87521</f>
        <v>66840.823148115727</v>
      </c>
      <c r="P250" s="780">
        <f>P216+P228+P244+P236+P242+P246+P248+0.87521</f>
        <v>66840.823148115727</v>
      </c>
      <c r="Q250" s="496">
        <f>P250-O250</f>
        <v>0</v>
      </c>
      <c r="R250" s="493">
        <f t="shared" ref="R250:BA250" si="1034">R216+R228+R244+R236+R242+R246+R248</f>
        <v>166276.62393162394</v>
      </c>
      <c r="S250" s="498">
        <f>S216+S228+S244+S236+S242+S246+S248</f>
        <v>190890.84639316238</v>
      </c>
      <c r="T250" s="215">
        <f t="shared" si="1034"/>
        <v>218854.71243444315</v>
      </c>
      <c r="U250" s="213">
        <f t="shared" si="1034"/>
        <v>218854.71243444315</v>
      </c>
      <c r="V250" s="213">
        <f t="shared" si="1034"/>
        <v>52578.088502819228</v>
      </c>
      <c r="W250" s="211">
        <f t="shared" si="995"/>
        <v>27963.866041280766</v>
      </c>
      <c r="X250" s="216">
        <f t="shared" si="1034"/>
        <v>0</v>
      </c>
      <c r="Y250" s="493">
        <f t="shared" si="1034"/>
        <v>56076.16459331417</v>
      </c>
      <c r="Z250" s="780">
        <f t="shared" ref="Z250" si="1035">Z216+Z228+Z244+Z236+Z242+Z246+Z248</f>
        <v>67889.697244740004</v>
      </c>
      <c r="AA250" s="780">
        <f t="shared" si="1034"/>
        <v>67889.697244740004</v>
      </c>
      <c r="AB250" s="496">
        <f t="shared" si="1034"/>
        <v>0</v>
      </c>
      <c r="AC250" s="493">
        <f t="shared" si="1034"/>
        <v>54961.783703240129</v>
      </c>
      <c r="AD250" s="494">
        <f t="shared" ref="AD250" si="1036">AD216+AD228+AD244+AD236+AD242+AD246+AD248</f>
        <v>74288.623983062585</v>
      </c>
      <c r="AE250" s="780">
        <f t="shared" si="1034"/>
        <v>74288.623983062585</v>
      </c>
      <c r="AF250" s="496">
        <f t="shared" si="1034"/>
        <v>0</v>
      </c>
      <c r="AG250" s="493">
        <f t="shared" si="1034"/>
        <v>49760.659737633745</v>
      </c>
      <c r="AH250" s="494">
        <f t="shared" ref="AH250" si="1037">AH216+AH228+AH244+AH236+AH242+AH246+AH248</f>
        <v>77796.488461538465</v>
      </c>
      <c r="AI250" s="495">
        <f t="shared" si="1034"/>
        <v>78760.211615835637</v>
      </c>
      <c r="AJ250" s="496">
        <f t="shared" si="1034"/>
        <v>963.72315429716946</v>
      </c>
      <c r="AK250" s="493">
        <f t="shared" si="1034"/>
        <v>160798.60803418804</v>
      </c>
      <c r="AL250" s="498">
        <f>AL216+AL228+AL244+AL236+AL242+AL246+AL248</f>
        <v>164896.96372649574</v>
      </c>
      <c r="AM250" s="211">
        <f t="shared" si="1034"/>
        <v>219974.80968934108</v>
      </c>
      <c r="AN250" s="213">
        <f t="shared" si="1034"/>
        <v>220938.53284363827</v>
      </c>
      <c r="AO250" s="215">
        <f t="shared" si="1034"/>
        <v>60139.924809450204</v>
      </c>
      <c r="AP250" s="211">
        <f t="shared" si="996"/>
        <v>56041.569117142528</v>
      </c>
      <c r="AQ250" s="216">
        <f t="shared" si="1034"/>
        <v>963.72315429717401</v>
      </c>
      <c r="AR250" s="210">
        <f t="shared" si="1034"/>
        <v>327075.23196581198</v>
      </c>
      <c r="AS250" s="213">
        <f>AS216+AS228+AS244+AS236+AS242+AS246+AS248</f>
        <v>355787.81011965813</v>
      </c>
      <c r="AT250" s="695">
        <f t="shared" si="1034"/>
        <v>438829.52212378412</v>
      </c>
      <c r="AU250" s="293">
        <f t="shared" si="1034"/>
        <v>439793.24527808139</v>
      </c>
      <c r="AV250" s="217">
        <f t="shared" si="1034"/>
        <v>112718.0133122694</v>
      </c>
      <c r="AW250" s="211">
        <f t="shared" si="997"/>
        <v>84005.435158423265</v>
      </c>
      <c r="AX250" s="218">
        <f t="shared" si="1034"/>
        <v>963.72315429717059</v>
      </c>
      <c r="AY250" s="96">
        <f t="shared" si="1034"/>
        <v>54512.538660968654</v>
      </c>
      <c r="AZ250" s="97">
        <f>AS250/6</f>
        <v>59297.968353276352</v>
      </c>
      <c r="BA250" s="97">
        <f t="shared" si="1034"/>
        <v>73298.874213013565</v>
      </c>
      <c r="BB250" s="364">
        <f>BA250/AY250</f>
        <v>1.3446241179278642</v>
      </c>
      <c r="BC250" s="98">
        <f>BA250-AY250</f>
        <v>18786.335552044911</v>
      </c>
      <c r="BD250" s="98">
        <f>BA250-AZ250</f>
        <v>14000.905859737213</v>
      </c>
      <c r="BE250" s="98">
        <f>AX250/6</f>
        <v>160.62052571619509</v>
      </c>
      <c r="BF250" s="493">
        <f>BF216+BF228+BF244+BF236+BF242+BF246+BF248</f>
        <v>83552.672478632478</v>
      </c>
      <c r="BG250" s="494">
        <f>BG216+BG228+BG244+BG236+BG242+BG246+BG248</f>
        <v>82063.484188034185</v>
      </c>
      <c r="BH250" s="497">
        <f>BH216+BH228+BH244+BH236+BH242+BH246+BH248</f>
        <v>0</v>
      </c>
      <c r="BI250" s="496">
        <f>BH250-BG250</f>
        <v>-82063.484188034185</v>
      </c>
      <c r="BJ250" s="493">
        <f>BJ216+BJ228+BJ244+BJ236+BJ242+BJ246+BJ248</f>
        <v>64492.886752136743</v>
      </c>
      <c r="BK250" s="494">
        <f>BK216+BK228+BK244+BK236+BK242+BK246+BK248</f>
        <v>65482.769230769234</v>
      </c>
      <c r="BL250" s="497">
        <f>BL216+BL228+BL244+BL236+BL242+BL246+BL248</f>
        <v>0</v>
      </c>
      <c r="BM250" s="496">
        <f>BL250-BK250</f>
        <v>-65482.769230769234</v>
      </c>
      <c r="BN250" s="493">
        <f>BN216+BN228+BN244+BN236+BN242+BN246+BN248</f>
        <v>71932.606837606843</v>
      </c>
      <c r="BO250" s="494">
        <f>BO216+BO228+BO244+BO236+BO242+BO246+BO248</f>
        <v>74100.655649572655</v>
      </c>
      <c r="BP250" s="497">
        <f>BP216+BP228+BP244+BP236+BP242+BP246+BP248</f>
        <v>0</v>
      </c>
      <c r="BQ250" s="496">
        <f>BP250-BO250</f>
        <v>-74100.655649572655</v>
      </c>
      <c r="BR250" s="493">
        <f t="shared" ref="BR250:CT250" si="1038">BR216+BR228+BR244+BR236+BR242+BR246+BR248</f>
        <v>219978.16606837607</v>
      </c>
      <c r="BS250" s="211">
        <f t="shared" si="1038"/>
        <v>221646.90906837606</v>
      </c>
      <c r="BT250" s="213">
        <f t="shared" si="1038"/>
        <v>0</v>
      </c>
      <c r="BU250" s="213">
        <f t="shared" si="1038"/>
        <v>-219978.16606837607</v>
      </c>
      <c r="BV250" s="216">
        <f t="shared" si="1038"/>
        <v>-221646.90906837606</v>
      </c>
      <c r="BW250" s="493">
        <f t="shared" si="1038"/>
        <v>72311.348717948713</v>
      </c>
      <c r="BX250" s="494">
        <f t="shared" si="1038"/>
        <v>0</v>
      </c>
      <c r="BY250" s="497">
        <f t="shared" si="1038"/>
        <v>0</v>
      </c>
      <c r="BZ250" s="496">
        <f t="shared" si="1038"/>
        <v>0</v>
      </c>
      <c r="CA250" s="493">
        <f t="shared" si="1038"/>
        <v>64348.314529914533</v>
      </c>
      <c r="CB250" s="494">
        <f t="shared" si="1038"/>
        <v>0</v>
      </c>
      <c r="CC250" s="497">
        <f t="shared" si="1038"/>
        <v>0</v>
      </c>
      <c r="CD250" s="496">
        <f t="shared" si="1038"/>
        <v>0</v>
      </c>
      <c r="CE250" s="493">
        <f t="shared" si="1038"/>
        <v>59821.837606837609</v>
      </c>
      <c r="CF250" s="494">
        <f t="shared" si="1038"/>
        <v>0</v>
      </c>
      <c r="CG250" s="497">
        <f t="shared" si="1038"/>
        <v>0</v>
      </c>
      <c r="CH250" s="496">
        <f t="shared" si="1038"/>
        <v>0</v>
      </c>
      <c r="CI250" s="493">
        <f t="shared" si="1038"/>
        <v>196481.50085470086</v>
      </c>
      <c r="CJ250" s="211">
        <f t="shared" si="1038"/>
        <v>0</v>
      </c>
      <c r="CK250" s="213">
        <f t="shared" si="1038"/>
        <v>0</v>
      </c>
      <c r="CL250" s="215">
        <f t="shared" si="1038"/>
        <v>-196481.50085470086</v>
      </c>
      <c r="CM250" s="216">
        <f t="shared" si="1038"/>
        <v>0</v>
      </c>
      <c r="CN250" s="210">
        <f t="shared" si="1038"/>
        <v>416459.66692307696</v>
      </c>
      <c r="CO250" s="695">
        <f t="shared" si="1038"/>
        <v>221646.90906837606</v>
      </c>
      <c r="CP250" s="293">
        <f t="shared" si="1038"/>
        <v>0</v>
      </c>
      <c r="CQ250" s="217">
        <f t="shared" si="1038"/>
        <v>-416459.66692307696</v>
      </c>
      <c r="CR250" s="218">
        <f t="shared" si="1038"/>
        <v>-221646.90906837606</v>
      </c>
      <c r="CS250" s="96">
        <f t="shared" si="1017"/>
        <v>69409.944487179499</v>
      </c>
      <c r="CT250" s="97">
        <f t="shared" si="1038"/>
        <v>0</v>
      </c>
      <c r="CU250" s="364">
        <f>CT250/CS250</f>
        <v>0</v>
      </c>
      <c r="CV250" s="98">
        <f>CT250-CS250</f>
        <v>-69409.944487179499</v>
      </c>
      <c r="CW250" s="98">
        <f>CR250/6</f>
        <v>-36941.151511396012</v>
      </c>
      <c r="CX250" s="493">
        <f>CX216+CX228+CX244+CX236+CX242+CX246+CX248</f>
        <v>83552.672478632478</v>
      </c>
      <c r="CY250" s="494">
        <f>CY216+CY228+CY244+CY236+CY242+CY246+CY248</f>
        <v>82063.484188034185</v>
      </c>
      <c r="CZ250" s="780">
        <f>CZ216+CZ228+CZ244+CZ236+CZ242+CZ246+CZ248</f>
        <v>0</v>
      </c>
      <c r="DA250" s="496">
        <f>CZ250-CY250</f>
        <v>-82063.484188034185</v>
      </c>
      <c r="DB250" s="493">
        <f>DB216+DB228+DB244+DB236+DB242+DB246+DB248</f>
        <v>64492.886752136743</v>
      </c>
      <c r="DC250" s="494">
        <f>DC216+DC228+DC244+DC236+DC242+DC246+DC248</f>
        <v>65482.769230769234</v>
      </c>
      <c r="DD250" s="497">
        <f>DD216+DD228+DD244+DD236+DD242+DD246+DD248</f>
        <v>0</v>
      </c>
      <c r="DE250" s="496">
        <f>DD250-DC250</f>
        <v>-65482.769230769234</v>
      </c>
      <c r="DF250" s="493">
        <f>DF216+DF228+DF244+DF236+DF242+DF246+DF248</f>
        <v>71932.606837606843</v>
      </c>
      <c r="DG250" s="494">
        <f>DG216+DG228+DG244+DG236+DG242+DG246+DG248</f>
        <v>74100.655649572655</v>
      </c>
      <c r="DH250" s="497">
        <f>DH216+DH228+DH244+DH236+DH242+DH246+DH248</f>
        <v>0</v>
      </c>
      <c r="DI250" s="496">
        <f>DH250-DG250</f>
        <v>-74100.655649572655</v>
      </c>
      <c r="DJ250" s="493">
        <f t="shared" ref="DJ250:EJ250" si="1039">DJ216+DJ228+DJ244+DJ236+DJ242+DJ246+DJ248</f>
        <v>219978.16606837607</v>
      </c>
      <c r="DK250" s="211">
        <f t="shared" si="1039"/>
        <v>221646.90906837606</v>
      </c>
      <c r="DL250" s="213">
        <f t="shared" si="1039"/>
        <v>0</v>
      </c>
      <c r="DM250" s="213">
        <f t="shared" si="1039"/>
        <v>-219978.16606837607</v>
      </c>
      <c r="DN250" s="216">
        <f t="shared" si="1039"/>
        <v>-221646.90906837606</v>
      </c>
      <c r="DO250" s="493">
        <f t="shared" si="1039"/>
        <v>72311.348717948713</v>
      </c>
      <c r="DP250" s="494">
        <f t="shared" si="1039"/>
        <v>0</v>
      </c>
      <c r="DQ250" s="497">
        <f t="shared" si="1039"/>
        <v>0</v>
      </c>
      <c r="DR250" s="496">
        <f t="shared" si="1039"/>
        <v>0</v>
      </c>
      <c r="DS250" s="493">
        <f t="shared" si="1039"/>
        <v>64348.314529914533</v>
      </c>
      <c r="DT250" s="494">
        <f t="shared" si="1039"/>
        <v>0</v>
      </c>
      <c r="DU250" s="497">
        <f t="shared" si="1039"/>
        <v>0</v>
      </c>
      <c r="DV250" s="496">
        <f t="shared" si="1039"/>
        <v>0</v>
      </c>
      <c r="DW250" s="493">
        <f t="shared" si="1039"/>
        <v>59821.837606837609</v>
      </c>
      <c r="DX250" s="494">
        <f t="shared" si="1039"/>
        <v>0</v>
      </c>
      <c r="DY250" s="497">
        <f t="shared" si="1039"/>
        <v>0</v>
      </c>
      <c r="DZ250" s="496">
        <f t="shared" si="1039"/>
        <v>0</v>
      </c>
      <c r="EA250" s="493">
        <f t="shared" si="1039"/>
        <v>196481.50085470086</v>
      </c>
      <c r="EB250" s="211">
        <f t="shared" si="1039"/>
        <v>0</v>
      </c>
      <c r="EC250" s="213">
        <f t="shared" si="1039"/>
        <v>0</v>
      </c>
      <c r="ED250" s="215">
        <f t="shared" si="1039"/>
        <v>-196481.50085470086</v>
      </c>
      <c r="EE250" s="216">
        <f t="shared" si="1039"/>
        <v>0</v>
      </c>
      <c r="EF250" s="210">
        <f t="shared" si="1039"/>
        <v>416459.66692307696</v>
      </c>
      <c r="EG250" s="695">
        <f t="shared" si="1039"/>
        <v>221646.90906837606</v>
      </c>
      <c r="EH250" s="293">
        <f t="shared" si="1039"/>
        <v>0</v>
      </c>
      <c r="EI250" s="217">
        <f t="shared" si="1039"/>
        <v>-416459.66692307696</v>
      </c>
      <c r="EJ250" s="218">
        <f t="shared" si="1039"/>
        <v>-221646.90906837606</v>
      </c>
      <c r="EK250" s="96">
        <f t="shared" ref="EK250" si="1040">EF250/6</f>
        <v>69409.944487179499</v>
      </c>
      <c r="EL250" s="97">
        <f t="shared" ref="EL250" si="1041">EL216+EL228+EL244+EL236+EL242+EL246+EL248</f>
        <v>0</v>
      </c>
      <c r="EM250" s="364">
        <f>EL250/EK250</f>
        <v>0</v>
      </c>
      <c r="EN250" s="98">
        <f>EL250-EK250</f>
        <v>-69409.944487179499</v>
      </c>
      <c r="EO250" s="98">
        <f>EJ250/6</f>
        <v>-36941.151511396012</v>
      </c>
    </row>
    <row r="251" spans="1:145" ht="14.25" hidden="1" customHeight="1">
      <c r="A251" s="126"/>
      <c r="B251" s="190"/>
      <c r="C251" s="190"/>
      <c r="D251" s="190"/>
      <c r="E251" s="190"/>
      <c r="F251" s="70"/>
      <c r="G251" s="659"/>
      <c r="H251" s="659"/>
      <c r="I251" s="659"/>
      <c r="J251" s="70"/>
      <c r="K251" s="659"/>
      <c r="L251" s="659"/>
      <c r="M251" s="659"/>
      <c r="N251" s="70"/>
      <c r="O251" s="659"/>
      <c r="P251" s="659"/>
      <c r="Q251" s="659"/>
      <c r="R251" s="70"/>
      <c r="S251" s="70"/>
      <c r="T251" s="70"/>
      <c r="U251" s="659"/>
      <c r="V251" s="70"/>
      <c r="W251" s="70"/>
      <c r="X251" s="70"/>
      <c r="Y251" s="70"/>
      <c r="Z251" s="659"/>
      <c r="AA251" s="659"/>
      <c r="AB251" s="659"/>
      <c r="AC251" s="70"/>
      <c r="AD251" s="70"/>
      <c r="AE251" s="659"/>
      <c r="AF251" s="70"/>
      <c r="AG251" s="70"/>
      <c r="AH251" s="70"/>
      <c r="AI251" s="659"/>
      <c r="AJ251" s="70"/>
      <c r="AK251" s="70"/>
      <c r="AL251" s="70"/>
      <c r="AM251" s="70"/>
      <c r="AN251" s="659"/>
      <c r="AO251" s="70"/>
      <c r="AP251" s="70"/>
      <c r="AQ251" s="70"/>
      <c r="AR251" s="238"/>
      <c r="AS251" s="70"/>
      <c r="AT251" s="661"/>
      <c r="AU251" s="660"/>
      <c r="AV251" s="661"/>
      <c r="AW251" s="70"/>
      <c r="AX251" s="75"/>
      <c r="AY251" s="696"/>
      <c r="AZ251" s="696"/>
      <c r="BA251" s="696"/>
      <c r="BF251" s="70"/>
      <c r="BG251" s="659"/>
      <c r="BH251" s="659"/>
      <c r="BI251" s="659"/>
      <c r="BJ251" s="70"/>
      <c r="BK251" s="659"/>
      <c r="BL251" s="659"/>
      <c r="BM251" s="659"/>
      <c r="BN251" s="70"/>
      <c r="BO251" s="70"/>
      <c r="BP251" s="659"/>
      <c r="BQ251" s="70"/>
      <c r="BR251" s="70"/>
      <c r="BS251" s="70"/>
      <c r="BT251" s="659"/>
      <c r="BU251" s="70"/>
      <c r="BV251" s="70"/>
      <c r="BW251" s="70"/>
      <c r="BX251" s="70"/>
      <c r="BY251" s="659"/>
      <c r="BZ251" s="70"/>
      <c r="CA251" s="70"/>
      <c r="CB251" s="70"/>
      <c r="CC251" s="659"/>
      <c r="CD251" s="70"/>
      <c r="CE251" s="70"/>
      <c r="CF251" s="70"/>
      <c r="CG251" s="659"/>
      <c r="CH251" s="70"/>
      <c r="CI251" s="70"/>
      <c r="CJ251" s="70"/>
      <c r="CK251" s="659"/>
      <c r="CL251" s="70"/>
      <c r="CM251" s="70"/>
      <c r="CN251" s="238"/>
      <c r="CO251" s="661"/>
      <c r="CP251" s="660"/>
      <c r="CQ251" s="661"/>
      <c r="CR251" s="75"/>
      <c r="CS251" s="696"/>
      <c r="CT251" s="696"/>
      <c r="CX251" s="70"/>
      <c r="CY251" s="659"/>
      <c r="CZ251" s="659"/>
      <c r="DA251" s="659"/>
      <c r="DB251" s="70"/>
      <c r="DC251" s="659"/>
      <c r="DD251" s="659"/>
      <c r="DE251" s="659"/>
      <c r="DF251" s="70"/>
      <c r="DG251" s="70"/>
      <c r="DH251" s="659"/>
      <c r="DI251" s="70"/>
      <c r="DJ251" s="70"/>
      <c r="DK251" s="70"/>
      <c r="DL251" s="659"/>
      <c r="DM251" s="70"/>
      <c r="DN251" s="70"/>
      <c r="DO251" s="70"/>
      <c r="DP251" s="70"/>
      <c r="DQ251" s="659"/>
      <c r="DR251" s="70"/>
      <c r="DS251" s="70"/>
      <c r="DT251" s="70"/>
      <c r="DU251" s="659"/>
      <c r="DV251" s="70"/>
      <c r="DW251" s="70"/>
      <c r="DX251" s="70"/>
      <c r="DY251" s="659"/>
      <c r="DZ251" s="70"/>
      <c r="EA251" s="70"/>
      <c r="EB251" s="70"/>
      <c r="EC251" s="659"/>
      <c r="ED251" s="70"/>
      <c r="EE251" s="70"/>
      <c r="EF251" s="238"/>
      <c r="EG251" s="661"/>
      <c r="EH251" s="660"/>
      <c r="EI251" s="661"/>
      <c r="EJ251" s="75"/>
      <c r="EK251" s="696"/>
      <c r="EL251" s="696"/>
    </row>
    <row r="252" spans="1:145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7"/>
      <c r="W252" s="10"/>
      <c r="X252" s="2">
        <f t="shared" ref="X252:X264" si="1042">U252-T252</f>
        <v>0</v>
      </c>
      <c r="AB252" s="2"/>
      <c r="AK252" s="10"/>
      <c r="AL252" s="10"/>
      <c r="AM252" s="10"/>
      <c r="AN252" s="10"/>
      <c r="AO252" s="697"/>
      <c r="AP252" s="10"/>
      <c r="AQ252" s="2">
        <f t="shared" ref="AQ252:AQ264" si="1043">AN252-AM252</f>
        <v>0</v>
      </c>
      <c r="AS252" s="219"/>
      <c r="AW252" s="10"/>
      <c r="AX252" s="5">
        <f t="shared" ref="AX252:AX264" si="1044">AU252-AT252</f>
        <v>0</v>
      </c>
      <c r="BM252" s="2"/>
      <c r="BR252" s="10"/>
      <c r="BS252" s="10"/>
      <c r="BT252" s="10"/>
      <c r="BU252" s="697"/>
      <c r="BV252" s="2">
        <f t="shared" ref="BV252:BV264" si="1045">BT252-BS252</f>
        <v>0</v>
      </c>
      <c r="CI252" s="10"/>
      <c r="CJ252" s="10"/>
      <c r="CK252" s="10"/>
      <c r="CL252" s="697"/>
      <c r="CM252" s="2">
        <f t="shared" ref="CM252:CM264" si="1046">CK252-CJ252</f>
        <v>0</v>
      </c>
      <c r="CR252" s="5">
        <f t="shared" ref="CR252:CR264" si="1047">CP252-CO252</f>
        <v>0</v>
      </c>
      <c r="DE252" s="2"/>
      <c r="DJ252" s="10"/>
      <c r="DK252" s="10"/>
      <c r="DL252" s="10"/>
      <c r="DM252" s="697"/>
      <c r="DN252" s="2">
        <f t="shared" ref="DN252:DN264" si="1048">DL252-DK252</f>
        <v>0</v>
      </c>
      <c r="EA252" s="10"/>
      <c r="EB252" s="10"/>
      <c r="EC252" s="10"/>
      <c r="ED252" s="697"/>
      <c r="EE252" s="2">
        <f t="shared" ref="EE252:EE264" si="1049">EC252-EB252</f>
        <v>0</v>
      </c>
      <c r="EJ252" s="5">
        <f t="shared" ref="EJ252:EJ264" si="1050">EH252-EG252</f>
        <v>0</v>
      </c>
    </row>
    <row r="253" spans="1:145" s="352" customFormat="1" ht="12" hidden="1" customHeight="1">
      <c r="A253" s="698"/>
      <c r="B253" s="698" t="s">
        <v>16</v>
      </c>
      <c r="C253" s="699"/>
      <c r="D253" s="465"/>
      <c r="E253" s="828"/>
      <c r="F253" s="700"/>
      <c r="G253" s="701" t="e">
        <f>#REF!+G77-#REF!</f>
        <v>#REF!</v>
      </c>
      <c r="H253" s="701" t="e">
        <f>#REF!+H77-#REF!</f>
        <v>#REF!</v>
      </c>
      <c r="I253" s="178"/>
      <c r="J253" s="700"/>
      <c r="K253" s="701" t="e">
        <f>#REF!+K77-#REF!</f>
        <v>#REF!</v>
      </c>
      <c r="L253" s="701" t="e">
        <f>#REF!+L77-#REF!</f>
        <v>#REF!</v>
      </c>
      <c r="M253" s="178"/>
      <c r="N253" s="700"/>
      <c r="O253" s="701" t="e">
        <f>#REF!+O77-#REF!</f>
        <v>#REF!</v>
      </c>
      <c r="P253" s="701" t="e">
        <f>#REF!+P77-#REF!</f>
        <v>#REF!</v>
      </c>
      <c r="Q253" s="178"/>
      <c r="R253" s="700"/>
      <c r="S253" s="531"/>
      <c r="T253" s="531"/>
      <c r="U253" s="702"/>
      <c r="V253" s="202"/>
      <c r="W253" s="620"/>
      <c r="X253" s="442">
        <f t="shared" si="1042"/>
        <v>0</v>
      </c>
      <c r="Y253" s="700"/>
      <c r="Z253" s="701" t="e">
        <f>#REF!+Z77-#REF!</f>
        <v>#REF!</v>
      </c>
      <c r="AA253" s="701" t="e">
        <f>#REF!+AA77-#REF!</f>
        <v>#REF!</v>
      </c>
      <c r="AB253" s="178"/>
      <c r="AC253" s="700"/>
      <c r="AD253" s="439" t="e">
        <f>F254+AD77-#REF!</f>
        <v>#REF!</v>
      </c>
      <c r="AE253" s="701" t="e">
        <f>G254+AE77-#REF!</f>
        <v>#REF!</v>
      </c>
      <c r="AF253" s="202"/>
      <c r="AG253" s="700"/>
      <c r="AH253" s="439" t="e">
        <f>J254+AH77-#REF!</f>
        <v>#REF!</v>
      </c>
      <c r="AI253" s="701" t="e">
        <f>K254+AI77-#REF!</f>
        <v>#REF!</v>
      </c>
      <c r="AJ253" s="202"/>
      <c r="AK253" s="700"/>
      <c r="AL253" s="531"/>
      <c r="AM253" s="531"/>
      <c r="AN253" s="702"/>
      <c r="AO253" s="202"/>
      <c r="AP253" s="620"/>
      <c r="AQ253" s="442">
        <f t="shared" si="1043"/>
        <v>0</v>
      </c>
      <c r="AR253" s="700">
        <f>SUM(R253,AK253)</f>
        <v>0</v>
      </c>
      <c r="AS253" s="531"/>
      <c r="AT253" s="703"/>
      <c r="AU253" s="704"/>
      <c r="AV253" s="705"/>
      <c r="AW253" s="620"/>
      <c r="AX253" s="706">
        <f t="shared" si="1044"/>
        <v>0</v>
      </c>
      <c r="AY253" s="351"/>
      <c r="AZ253" s="351"/>
      <c r="BA253" s="351"/>
      <c r="BF253" s="700"/>
      <c r="BG253" s="701" t="e">
        <f>#REF!+BG77-#REF!</f>
        <v>#REF!</v>
      </c>
      <c r="BH253" s="701" t="e">
        <f>#REF!+BH77-#REF!</f>
        <v>#REF!</v>
      </c>
      <c r="BI253" s="178"/>
      <c r="BJ253" s="700"/>
      <c r="BK253" s="701" t="e">
        <f>#REF!+BK77-#REF!</f>
        <v>#REF!</v>
      </c>
      <c r="BL253" s="701" t="e">
        <f>#REF!+BL77-#REF!</f>
        <v>#REF!</v>
      </c>
      <c r="BM253" s="178"/>
      <c r="BN253" s="700"/>
      <c r="BO253" s="439" t="e">
        <f>#REF!+BO77-#REF!</f>
        <v>#REF!</v>
      </c>
      <c r="BP253" s="701" t="e">
        <f>#REF!+BP77-#REF!</f>
        <v>#REF!</v>
      </c>
      <c r="BQ253" s="202"/>
      <c r="BR253" s="700"/>
      <c r="BS253" s="531"/>
      <c r="BT253" s="702"/>
      <c r="BU253" s="202"/>
      <c r="BV253" s="442">
        <f t="shared" si="1045"/>
        <v>0</v>
      </c>
      <c r="BW253" s="700"/>
      <c r="BX253" s="439" t="e">
        <f>#REF!+BX77-#REF!</f>
        <v>#REF!</v>
      </c>
      <c r="BY253" s="701" t="e">
        <f>#REF!+BY77-#REF!</f>
        <v>#REF!</v>
      </c>
      <c r="BZ253" s="202"/>
      <c r="CA253" s="700"/>
      <c r="CB253" s="439" t="e">
        <f>BF254+CB77-#REF!</f>
        <v>#REF!</v>
      </c>
      <c r="CC253" s="701" t="e">
        <f>BG254+CC77-#REF!</f>
        <v>#REF!</v>
      </c>
      <c r="CD253" s="202"/>
      <c r="CE253" s="700"/>
      <c r="CF253" s="439" t="e">
        <f>BJ254+CF77-#REF!</f>
        <v>#REF!</v>
      </c>
      <c r="CG253" s="701" t="e">
        <f>BK254+CG77-#REF!</f>
        <v>#REF!</v>
      </c>
      <c r="CH253" s="202"/>
      <c r="CI253" s="700"/>
      <c r="CJ253" s="531"/>
      <c r="CK253" s="702"/>
      <c r="CL253" s="202"/>
      <c r="CM253" s="442">
        <f t="shared" si="1046"/>
        <v>0</v>
      </c>
      <c r="CN253" s="700">
        <f>SUM(BR253,CI253)</f>
        <v>0</v>
      </c>
      <c r="CO253" s="703"/>
      <c r="CP253" s="704"/>
      <c r="CQ253" s="705"/>
      <c r="CR253" s="706">
        <f t="shared" si="1047"/>
        <v>0</v>
      </c>
      <c r="CS253" s="351"/>
      <c r="CT253" s="351"/>
      <c r="CX253" s="700"/>
      <c r="CY253" s="701" t="e">
        <f>#REF!+CY77-#REF!</f>
        <v>#REF!</v>
      </c>
      <c r="CZ253" s="701" t="e">
        <f>#REF!+CZ77-#REF!</f>
        <v>#REF!</v>
      </c>
      <c r="DA253" s="178"/>
      <c r="DB253" s="700"/>
      <c r="DC253" s="701" t="e">
        <f>#REF!+DC77-#REF!</f>
        <v>#REF!</v>
      </c>
      <c r="DD253" s="701" t="e">
        <f>#REF!+DD77-#REF!</f>
        <v>#REF!</v>
      </c>
      <c r="DE253" s="178"/>
      <c r="DF253" s="700"/>
      <c r="DG253" s="439" t="e">
        <f>#REF!+DG77-#REF!</f>
        <v>#REF!</v>
      </c>
      <c r="DH253" s="701" t="e">
        <f>#REF!+DH77-#REF!</f>
        <v>#REF!</v>
      </c>
      <c r="DI253" s="202"/>
      <c r="DJ253" s="700"/>
      <c r="DK253" s="531"/>
      <c r="DL253" s="702"/>
      <c r="DM253" s="202"/>
      <c r="DN253" s="442">
        <f t="shared" si="1048"/>
        <v>0</v>
      </c>
      <c r="DO253" s="700"/>
      <c r="DP253" s="439" t="e">
        <f>#REF!+DP77-#REF!</f>
        <v>#REF!</v>
      </c>
      <c r="DQ253" s="701" t="e">
        <f>#REF!+DQ77-#REF!</f>
        <v>#REF!</v>
      </c>
      <c r="DR253" s="202"/>
      <c r="DS253" s="700"/>
      <c r="DT253" s="439" t="e">
        <f>CX254+DT77-#REF!</f>
        <v>#REF!</v>
      </c>
      <c r="DU253" s="701" t="e">
        <f>CY254+DU77-#REF!</f>
        <v>#REF!</v>
      </c>
      <c r="DV253" s="202"/>
      <c r="DW253" s="700"/>
      <c r="DX253" s="439" t="e">
        <f>DB254+DX77-#REF!</f>
        <v>#REF!</v>
      </c>
      <c r="DY253" s="701" t="e">
        <f>DC254+DY77-#REF!</f>
        <v>#REF!</v>
      </c>
      <c r="DZ253" s="202"/>
      <c r="EA253" s="700"/>
      <c r="EB253" s="531"/>
      <c r="EC253" s="702"/>
      <c r="ED253" s="202"/>
      <c r="EE253" s="442">
        <f t="shared" si="1049"/>
        <v>0</v>
      </c>
      <c r="EF253" s="700">
        <f>SUM(DJ253,EA253)</f>
        <v>0</v>
      </c>
      <c r="EG253" s="703"/>
      <c r="EH253" s="704"/>
      <c r="EI253" s="705"/>
      <c r="EJ253" s="706">
        <f t="shared" si="1050"/>
        <v>0</v>
      </c>
      <c r="EK253" s="351"/>
      <c r="EL253" s="351"/>
    </row>
    <row r="254" spans="1:145" s="266" customFormat="1" ht="12" hidden="1" customHeight="1">
      <c r="A254" s="374"/>
      <c r="B254" s="104" t="s">
        <v>11</v>
      </c>
      <c r="C254" s="105"/>
      <c r="D254" s="482"/>
      <c r="E254" s="712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1"/>
      <c r="T254" s="541"/>
      <c r="U254" s="113"/>
      <c r="V254" s="55"/>
      <c r="W254" s="134"/>
      <c r="X254" s="134">
        <f t="shared" si="1042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1"/>
      <c r="AM254" s="541"/>
      <c r="AN254" s="113"/>
      <c r="AO254" s="55"/>
      <c r="AP254" s="134"/>
      <c r="AQ254" s="134">
        <f t="shared" si="1043"/>
        <v>0</v>
      </c>
      <c r="AR254" s="130">
        <f>SUM(R254,AK254)</f>
        <v>0</v>
      </c>
      <c r="AS254" s="541"/>
      <c r="AT254" s="170"/>
      <c r="AU254" s="187">
        <f>SUM(U254,AN254)</f>
        <v>0</v>
      </c>
      <c r="AV254" s="363"/>
      <c r="AW254" s="134"/>
      <c r="AX254" s="707">
        <f t="shared" si="1044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1"/>
      <c r="BT254" s="113"/>
      <c r="BU254" s="55"/>
      <c r="BV254" s="134">
        <f t="shared" si="1045"/>
        <v>0</v>
      </c>
      <c r="BW254" s="127"/>
      <c r="BX254" s="129">
        <v>0</v>
      </c>
      <c r="BY254" s="108">
        <v>0</v>
      </c>
      <c r="BZ254" s="55"/>
      <c r="CA254" s="127"/>
      <c r="CB254" s="129">
        <v>0</v>
      </c>
      <c r="CC254" s="108">
        <v>0</v>
      </c>
      <c r="CD254" s="55"/>
      <c r="CE254" s="127"/>
      <c r="CF254" s="129">
        <v>0</v>
      </c>
      <c r="CG254" s="108">
        <v>0</v>
      </c>
      <c r="CH254" s="55"/>
      <c r="CI254" s="130"/>
      <c r="CJ254" s="541"/>
      <c r="CK254" s="113"/>
      <c r="CL254" s="55"/>
      <c r="CM254" s="134">
        <f t="shared" si="1046"/>
        <v>0</v>
      </c>
      <c r="CN254" s="130">
        <f>SUM(BR254,CI254)</f>
        <v>0</v>
      </c>
      <c r="CO254" s="170"/>
      <c r="CP254" s="187">
        <f>SUM(BT254,CK254)</f>
        <v>0</v>
      </c>
      <c r="CQ254" s="363"/>
      <c r="CR254" s="707">
        <f t="shared" si="1047"/>
        <v>0</v>
      </c>
      <c r="CS254" s="138">
        <f>CN254/6</f>
        <v>0</v>
      </c>
      <c r="CT254" s="138">
        <f>CP254/6</f>
        <v>0</v>
      </c>
      <c r="CX254" s="127"/>
      <c r="CY254" s="108">
        <v>0</v>
      </c>
      <c r="CZ254" s="108">
        <v>0</v>
      </c>
      <c r="DA254" s="117"/>
      <c r="DB254" s="127"/>
      <c r="DC254" s="108">
        <v>0</v>
      </c>
      <c r="DD254" s="108">
        <v>0</v>
      </c>
      <c r="DE254" s="117"/>
      <c r="DF254" s="127"/>
      <c r="DG254" s="129">
        <v>0</v>
      </c>
      <c r="DH254" s="108">
        <v>0</v>
      </c>
      <c r="DI254" s="55"/>
      <c r="DJ254" s="130"/>
      <c r="DK254" s="541"/>
      <c r="DL254" s="113"/>
      <c r="DM254" s="55"/>
      <c r="DN254" s="134">
        <f t="shared" si="1048"/>
        <v>0</v>
      </c>
      <c r="DO254" s="127"/>
      <c r="DP254" s="129">
        <v>0</v>
      </c>
      <c r="DQ254" s="108">
        <v>0</v>
      </c>
      <c r="DR254" s="55"/>
      <c r="DS254" s="127"/>
      <c r="DT254" s="129">
        <v>0</v>
      </c>
      <c r="DU254" s="108">
        <v>0</v>
      </c>
      <c r="DV254" s="55"/>
      <c r="DW254" s="127"/>
      <c r="DX254" s="129">
        <v>0</v>
      </c>
      <c r="DY254" s="108">
        <v>0</v>
      </c>
      <c r="DZ254" s="55"/>
      <c r="EA254" s="130"/>
      <c r="EB254" s="541"/>
      <c r="EC254" s="113"/>
      <c r="ED254" s="55"/>
      <c r="EE254" s="134">
        <f t="shared" si="1049"/>
        <v>0</v>
      </c>
      <c r="EF254" s="130">
        <f>SUM(DJ254,EA254)</f>
        <v>0</v>
      </c>
      <c r="EG254" s="170"/>
      <c r="EH254" s="187">
        <f>SUM(DL254,EC254)</f>
        <v>0</v>
      </c>
      <c r="EI254" s="363"/>
      <c r="EJ254" s="707">
        <f t="shared" si="1050"/>
        <v>0</v>
      </c>
      <c r="EK254" s="138">
        <f>EF254/6</f>
        <v>0</v>
      </c>
      <c r="EL254" s="138">
        <f>EH254/6</f>
        <v>0</v>
      </c>
    </row>
    <row r="255" spans="1:145" ht="12" hidden="1" customHeight="1">
      <c r="A255" s="374"/>
      <c r="B255" s="698" t="s">
        <v>16</v>
      </c>
      <c r="C255" s="331"/>
      <c r="D255" s="196"/>
      <c r="E255" s="190"/>
      <c r="F255" s="46"/>
      <c r="G255" s="701" t="e">
        <f>#REF!+G81-#REF!</f>
        <v>#REF!</v>
      </c>
      <c r="H255" s="701" t="e">
        <f>#REF!+H81-#REF!</f>
        <v>#REF!</v>
      </c>
      <c r="I255" s="178"/>
      <c r="J255" s="46"/>
      <c r="K255" s="701" t="e">
        <f>#REF!+K81-#REF!</f>
        <v>#REF!</v>
      </c>
      <c r="L255" s="701" t="e">
        <f>#REF!+L81-#REF!</f>
        <v>#REF!</v>
      </c>
      <c r="M255" s="178"/>
      <c r="N255" s="46"/>
      <c r="O255" s="701" t="e">
        <f>#REF!+O81-#REF!</f>
        <v>#REF!</v>
      </c>
      <c r="P255" s="701" t="e">
        <f>#REF!+P81-#REF!</f>
        <v>#REF!</v>
      </c>
      <c r="Q255" s="178"/>
      <c r="R255" s="547"/>
      <c r="S255" s="708"/>
      <c r="T255" s="708"/>
      <c r="U255" s="176"/>
      <c r="V255" s="202"/>
      <c r="W255" s="620"/>
      <c r="X255" s="479">
        <f t="shared" si="1042"/>
        <v>0</v>
      </c>
      <c r="Y255" s="46"/>
      <c r="Z255" s="701" t="e">
        <f>#REF!+Z81-#REF!</f>
        <v>#REF!</v>
      </c>
      <c r="AA255" s="701" t="e">
        <f>#REF!+AA81-#REF!</f>
        <v>#REF!</v>
      </c>
      <c r="AB255" s="178"/>
      <c r="AC255" s="46"/>
      <c r="AD255" s="439" t="e">
        <f>F256+AD81-#REF!</f>
        <v>#REF!</v>
      </c>
      <c r="AE255" s="701" t="e">
        <f>G256+AE81-#REF!</f>
        <v>#REF!</v>
      </c>
      <c r="AF255" s="202"/>
      <c r="AG255" s="46"/>
      <c r="AH255" s="439" t="e">
        <f>J256+AH81-#REF!</f>
        <v>#REF!</v>
      </c>
      <c r="AI255" s="701" t="e">
        <f>K256+AI81-#REF!</f>
        <v>#REF!</v>
      </c>
      <c r="AJ255" s="202"/>
      <c r="AK255" s="547"/>
      <c r="AL255" s="708"/>
      <c r="AM255" s="708"/>
      <c r="AN255" s="176"/>
      <c r="AO255" s="202"/>
      <c r="AP255" s="620"/>
      <c r="AQ255" s="479">
        <f t="shared" si="1043"/>
        <v>0</v>
      </c>
      <c r="AR255" s="287"/>
      <c r="AS255" s="708"/>
      <c r="AT255" s="290"/>
      <c r="AU255" s="180"/>
      <c r="AV255" s="705"/>
      <c r="AW255" s="620"/>
      <c r="AX255" s="709">
        <f t="shared" si="1044"/>
        <v>0</v>
      </c>
      <c r="AY255" s="138"/>
      <c r="AZ255" s="138"/>
      <c r="BA255" s="138"/>
      <c r="BF255" s="46"/>
      <c r="BG255" s="701" t="e">
        <f>#REF!+BG81-#REF!</f>
        <v>#REF!</v>
      </c>
      <c r="BH255" s="701" t="e">
        <f>#REF!+BH81-#REF!</f>
        <v>#REF!</v>
      </c>
      <c r="BI255" s="178"/>
      <c r="BJ255" s="46"/>
      <c r="BK255" s="701" t="e">
        <f>#REF!+BK81-#REF!</f>
        <v>#REF!</v>
      </c>
      <c r="BL255" s="701" t="e">
        <f>#REF!+BL81-#REF!</f>
        <v>#REF!</v>
      </c>
      <c r="BM255" s="178"/>
      <c r="BN255" s="46"/>
      <c r="BO255" s="439" t="e">
        <f>#REF!+BO81-#REF!</f>
        <v>#REF!</v>
      </c>
      <c r="BP255" s="701" t="e">
        <f>#REF!+BP81-#REF!</f>
        <v>#REF!</v>
      </c>
      <c r="BQ255" s="202"/>
      <c r="BR255" s="547"/>
      <c r="BS255" s="708"/>
      <c r="BT255" s="176"/>
      <c r="BU255" s="202"/>
      <c r="BV255" s="479">
        <f t="shared" si="1045"/>
        <v>0</v>
      </c>
      <c r="BW255" s="46"/>
      <c r="BX255" s="439" t="e">
        <f>#REF!+BX81-#REF!</f>
        <v>#REF!</v>
      </c>
      <c r="BY255" s="701" t="e">
        <f>#REF!+BY81-#REF!</f>
        <v>#REF!</v>
      </c>
      <c r="BZ255" s="202"/>
      <c r="CA255" s="46"/>
      <c r="CB255" s="439" t="e">
        <f>BF256+CB81-#REF!</f>
        <v>#REF!</v>
      </c>
      <c r="CC255" s="701" t="e">
        <f>BG256+CC81-#REF!</f>
        <v>#REF!</v>
      </c>
      <c r="CD255" s="202"/>
      <c r="CE255" s="46"/>
      <c r="CF255" s="439" t="e">
        <f>BJ256+CF81-#REF!</f>
        <v>#REF!</v>
      </c>
      <c r="CG255" s="701" t="e">
        <f>BK256+CG81-#REF!</f>
        <v>#REF!</v>
      </c>
      <c r="CH255" s="202"/>
      <c r="CI255" s="547"/>
      <c r="CJ255" s="708"/>
      <c r="CK255" s="176"/>
      <c r="CL255" s="202"/>
      <c r="CM255" s="479">
        <f t="shared" si="1046"/>
        <v>0</v>
      </c>
      <c r="CN255" s="287"/>
      <c r="CO255" s="290"/>
      <c r="CP255" s="180"/>
      <c r="CQ255" s="705"/>
      <c r="CR255" s="709">
        <f t="shared" si="1047"/>
        <v>0</v>
      </c>
      <c r="CS255" s="138"/>
      <c r="CT255" s="138"/>
      <c r="CX255" s="46"/>
      <c r="CY255" s="701" t="e">
        <f>#REF!+CY81-#REF!</f>
        <v>#REF!</v>
      </c>
      <c r="CZ255" s="701" t="e">
        <f>#REF!+CZ81-#REF!</f>
        <v>#REF!</v>
      </c>
      <c r="DA255" s="178"/>
      <c r="DB255" s="46"/>
      <c r="DC255" s="701" t="e">
        <f>#REF!+DC81-#REF!</f>
        <v>#REF!</v>
      </c>
      <c r="DD255" s="701" t="e">
        <f>#REF!+DD81-#REF!</f>
        <v>#REF!</v>
      </c>
      <c r="DE255" s="178"/>
      <c r="DF255" s="46"/>
      <c r="DG255" s="439" t="e">
        <f>#REF!+DG81-#REF!</f>
        <v>#REF!</v>
      </c>
      <c r="DH255" s="701" t="e">
        <f>#REF!+DH81-#REF!</f>
        <v>#REF!</v>
      </c>
      <c r="DI255" s="202"/>
      <c r="DJ255" s="547"/>
      <c r="DK255" s="708"/>
      <c r="DL255" s="176"/>
      <c r="DM255" s="202"/>
      <c r="DN255" s="479">
        <f t="shared" si="1048"/>
        <v>0</v>
      </c>
      <c r="DO255" s="46"/>
      <c r="DP255" s="439" t="e">
        <f>#REF!+DP81-#REF!</f>
        <v>#REF!</v>
      </c>
      <c r="DQ255" s="701" t="e">
        <f>#REF!+DQ81-#REF!</f>
        <v>#REF!</v>
      </c>
      <c r="DR255" s="202"/>
      <c r="DS255" s="46"/>
      <c r="DT255" s="439" t="e">
        <f>CX256+DT81-#REF!</f>
        <v>#REF!</v>
      </c>
      <c r="DU255" s="701" t="e">
        <f>CY256+DU81-#REF!</f>
        <v>#REF!</v>
      </c>
      <c r="DV255" s="202"/>
      <c r="DW255" s="46"/>
      <c r="DX255" s="439" t="e">
        <f>DB256+DX81-#REF!</f>
        <v>#REF!</v>
      </c>
      <c r="DY255" s="701" t="e">
        <f>DC256+DY81-#REF!</f>
        <v>#REF!</v>
      </c>
      <c r="DZ255" s="202"/>
      <c r="EA255" s="547"/>
      <c r="EB255" s="708"/>
      <c r="EC255" s="176"/>
      <c r="ED255" s="202"/>
      <c r="EE255" s="479">
        <f t="shared" si="1049"/>
        <v>0</v>
      </c>
      <c r="EF255" s="287"/>
      <c r="EG255" s="290"/>
      <c r="EH255" s="180"/>
      <c r="EI255" s="705"/>
      <c r="EJ255" s="709">
        <f t="shared" si="1050"/>
        <v>0</v>
      </c>
      <c r="EK255" s="138"/>
      <c r="EL255" s="138"/>
    </row>
    <row r="256" spans="1:145" s="266" customFormat="1" ht="12" hidden="1" customHeight="1">
      <c r="A256" s="374"/>
      <c r="B256" s="104" t="s">
        <v>6</v>
      </c>
      <c r="C256" s="105"/>
      <c r="D256" s="482"/>
      <c r="E256" s="712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1"/>
      <c r="T256" s="541"/>
      <c r="U256" s="113"/>
      <c r="V256" s="55"/>
      <c r="W256" s="134"/>
      <c r="X256" s="134">
        <f t="shared" si="1042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1"/>
      <c r="AM256" s="541"/>
      <c r="AN256" s="113"/>
      <c r="AO256" s="55"/>
      <c r="AP256" s="134"/>
      <c r="AQ256" s="134">
        <f t="shared" si="1043"/>
        <v>0</v>
      </c>
      <c r="AR256" s="130">
        <f>SUM(R256,AK256)</f>
        <v>0</v>
      </c>
      <c r="AS256" s="541"/>
      <c r="AT256" s="170"/>
      <c r="AU256" s="187">
        <f>SUM(U256,AN256)</f>
        <v>0</v>
      </c>
      <c r="AV256" s="363"/>
      <c r="AW256" s="134"/>
      <c r="AX256" s="707">
        <f t="shared" si="1044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1"/>
      <c r="BT256" s="113"/>
      <c r="BU256" s="55"/>
      <c r="BV256" s="134">
        <f t="shared" si="1045"/>
        <v>0</v>
      </c>
      <c r="BW256" s="127"/>
      <c r="BX256" s="129">
        <v>0</v>
      </c>
      <c r="BY256" s="108">
        <v>0</v>
      </c>
      <c r="BZ256" s="55"/>
      <c r="CA256" s="127"/>
      <c r="CB256" s="129">
        <v>0</v>
      </c>
      <c r="CC256" s="108">
        <v>0</v>
      </c>
      <c r="CD256" s="55"/>
      <c r="CE256" s="127"/>
      <c r="CF256" s="129">
        <v>0</v>
      </c>
      <c r="CG256" s="108">
        <v>0</v>
      </c>
      <c r="CH256" s="55"/>
      <c r="CI256" s="130"/>
      <c r="CJ256" s="541"/>
      <c r="CK256" s="113"/>
      <c r="CL256" s="55"/>
      <c r="CM256" s="134">
        <f t="shared" si="1046"/>
        <v>0</v>
      </c>
      <c r="CN256" s="130">
        <f>SUM(BR256,CI256)</f>
        <v>0</v>
      </c>
      <c r="CO256" s="170"/>
      <c r="CP256" s="187">
        <f>SUM(BT256,CK256)</f>
        <v>0</v>
      </c>
      <c r="CQ256" s="363"/>
      <c r="CR256" s="707">
        <f t="shared" si="1047"/>
        <v>0</v>
      </c>
      <c r="CS256" s="138">
        <f>CN256/6</f>
        <v>0</v>
      </c>
      <c r="CT256" s="138">
        <f>CP256/6</f>
        <v>0</v>
      </c>
      <c r="CX256" s="127"/>
      <c r="CY256" s="108">
        <v>0</v>
      </c>
      <c r="CZ256" s="108">
        <v>0</v>
      </c>
      <c r="DA256" s="117"/>
      <c r="DB256" s="127"/>
      <c r="DC256" s="108">
        <v>0</v>
      </c>
      <c r="DD256" s="108">
        <v>0</v>
      </c>
      <c r="DE256" s="117"/>
      <c r="DF256" s="127"/>
      <c r="DG256" s="129">
        <v>0</v>
      </c>
      <c r="DH256" s="108">
        <v>0</v>
      </c>
      <c r="DI256" s="55"/>
      <c r="DJ256" s="130"/>
      <c r="DK256" s="541"/>
      <c r="DL256" s="113"/>
      <c r="DM256" s="55"/>
      <c r="DN256" s="134">
        <f t="shared" si="1048"/>
        <v>0</v>
      </c>
      <c r="DO256" s="127"/>
      <c r="DP256" s="129">
        <v>0</v>
      </c>
      <c r="DQ256" s="108">
        <v>0</v>
      </c>
      <c r="DR256" s="55"/>
      <c r="DS256" s="127"/>
      <c r="DT256" s="129">
        <v>0</v>
      </c>
      <c r="DU256" s="108">
        <v>0</v>
      </c>
      <c r="DV256" s="55"/>
      <c r="DW256" s="127"/>
      <c r="DX256" s="129">
        <v>0</v>
      </c>
      <c r="DY256" s="108">
        <v>0</v>
      </c>
      <c r="DZ256" s="55"/>
      <c r="EA256" s="130"/>
      <c r="EB256" s="541"/>
      <c r="EC256" s="113"/>
      <c r="ED256" s="55"/>
      <c r="EE256" s="134">
        <f t="shared" si="1049"/>
        <v>0</v>
      </c>
      <c r="EF256" s="130">
        <f>SUM(DJ256,EA256)</f>
        <v>0</v>
      </c>
      <c r="EG256" s="170"/>
      <c r="EH256" s="187">
        <f>SUM(DL256,EC256)</f>
        <v>0</v>
      </c>
      <c r="EI256" s="363"/>
      <c r="EJ256" s="707">
        <f t="shared" si="1050"/>
        <v>0</v>
      </c>
      <c r="EK256" s="138">
        <f>EF256/6</f>
        <v>0</v>
      </c>
      <c r="EL256" s="138">
        <f>EH256/6</f>
        <v>0</v>
      </c>
    </row>
    <row r="257" spans="1:145" s="266" customFormat="1" ht="12" hidden="1" customHeight="1">
      <c r="A257" s="374"/>
      <c r="B257" s="698" t="s">
        <v>16</v>
      </c>
      <c r="C257" s="331"/>
      <c r="D257" s="196"/>
      <c r="E257" s="190"/>
      <c r="F257" s="46"/>
      <c r="G257" s="701" t="e">
        <f>#REF!+G102-#REF!</f>
        <v>#REF!</v>
      </c>
      <c r="H257" s="701" t="e">
        <f>#REF!+H102-#REF!</f>
        <v>#REF!</v>
      </c>
      <c r="I257" s="178"/>
      <c r="J257" s="46"/>
      <c r="K257" s="701" t="e">
        <f>#REF!+K102-#REF!</f>
        <v>#REF!</v>
      </c>
      <c r="L257" s="701" t="e">
        <f>#REF!+L102-#REF!</f>
        <v>#REF!</v>
      </c>
      <c r="M257" s="178"/>
      <c r="N257" s="46"/>
      <c r="O257" s="701" t="e">
        <f>#REF!+O102-#REF!</f>
        <v>#REF!</v>
      </c>
      <c r="P257" s="701" t="e">
        <f>#REF!+P102-#REF!</f>
        <v>#REF!</v>
      </c>
      <c r="Q257" s="178"/>
      <c r="R257" s="46"/>
      <c r="S257" s="710"/>
      <c r="T257" s="710"/>
      <c r="U257" s="176"/>
      <c r="V257" s="202"/>
      <c r="W257" s="620"/>
      <c r="X257" s="479">
        <f t="shared" si="1042"/>
        <v>0</v>
      </c>
      <c r="Y257" s="46"/>
      <c r="Z257" s="701" t="e">
        <f>#REF!+Z102-#REF!</f>
        <v>#REF!</v>
      </c>
      <c r="AA257" s="701" t="e">
        <f>#REF!+AA102-#REF!</f>
        <v>#REF!</v>
      </c>
      <c r="AB257" s="178"/>
      <c r="AC257" s="46"/>
      <c r="AD257" s="197" t="e">
        <f>F258+AD102-#REF!</f>
        <v>#REF!</v>
      </c>
      <c r="AE257" s="701" t="e">
        <f>G258+AE102-#REF!</f>
        <v>#REF!</v>
      </c>
      <c r="AF257" s="202"/>
      <c r="AG257" s="46"/>
      <c r="AH257" s="197" t="e">
        <f>J258+AH102-#REF!</f>
        <v>#REF!</v>
      </c>
      <c r="AI257" s="701" t="e">
        <f>K258+AI102-#REF!</f>
        <v>#REF!</v>
      </c>
      <c r="AJ257" s="202"/>
      <c r="AK257" s="46"/>
      <c r="AL257" s="710"/>
      <c r="AM257" s="710"/>
      <c r="AN257" s="176"/>
      <c r="AO257" s="202"/>
      <c r="AP257" s="620"/>
      <c r="AQ257" s="479">
        <f t="shared" si="1043"/>
        <v>0</v>
      </c>
      <c r="AR257" s="46"/>
      <c r="AS257" s="710"/>
      <c r="AT257" s="711"/>
      <c r="AU257" s="180"/>
      <c r="AV257" s="610"/>
      <c r="AW257" s="620"/>
      <c r="AX257" s="709">
        <f t="shared" si="1044"/>
        <v>0</v>
      </c>
      <c r="AY257" s="138"/>
      <c r="AZ257" s="138"/>
      <c r="BA257" s="138"/>
      <c r="BF257" s="46"/>
      <c r="BG257" s="701" t="e">
        <f>#REF!+BG102-#REF!</f>
        <v>#REF!</v>
      </c>
      <c r="BH257" s="701" t="e">
        <f>#REF!+BH102-#REF!</f>
        <v>#REF!</v>
      </c>
      <c r="BI257" s="178"/>
      <c r="BJ257" s="46"/>
      <c r="BK257" s="701" t="e">
        <f>#REF!+BK102-#REF!</f>
        <v>#REF!</v>
      </c>
      <c r="BL257" s="701" t="e">
        <f>#REF!+BL102-#REF!</f>
        <v>#REF!</v>
      </c>
      <c r="BM257" s="178"/>
      <c r="BN257" s="46"/>
      <c r="BO257" s="197" t="e">
        <f>#REF!+BO102-#REF!</f>
        <v>#REF!</v>
      </c>
      <c r="BP257" s="701" t="e">
        <f>#REF!+BP102-#REF!</f>
        <v>#REF!</v>
      </c>
      <c r="BQ257" s="202"/>
      <c r="BR257" s="46"/>
      <c r="BS257" s="710"/>
      <c r="BT257" s="176"/>
      <c r="BU257" s="202"/>
      <c r="BV257" s="479">
        <f t="shared" si="1045"/>
        <v>0</v>
      </c>
      <c r="BW257" s="46"/>
      <c r="BX257" s="197" t="e">
        <f>#REF!+BX102-#REF!</f>
        <v>#REF!</v>
      </c>
      <c r="BY257" s="701" t="e">
        <f>#REF!+BY102-#REF!</f>
        <v>#REF!</v>
      </c>
      <c r="BZ257" s="202"/>
      <c r="CA257" s="46"/>
      <c r="CB257" s="197" t="e">
        <f>BF258+CB102-#REF!</f>
        <v>#REF!</v>
      </c>
      <c r="CC257" s="701" t="e">
        <f>BG258+CC102-#REF!</f>
        <v>#REF!</v>
      </c>
      <c r="CD257" s="202"/>
      <c r="CE257" s="46"/>
      <c r="CF257" s="197" t="e">
        <f>BJ258+CF102-#REF!</f>
        <v>#REF!</v>
      </c>
      <c r="CG257" s="701" t="e">
        <f>BK258+CG102-#REF!</f>
        <v>#REF!</v>
      </c>
      <c r="CH257" s="202"/>
      <c r="CI257" s="46"/>
      <c r="CJ257" s="710"/>
      <c r="CK257" s="176"/>
      <c r="CL257" s="202"/>
      <c r="CM257" s="479">
        <f t="shared" si="1046"/>
        <v>0</v>
      </c>
      <c r="CN257" s="46"/>
      <c r="CO257" s="711"/>
      <c r="CP257" s="180"/>
      <c r="CQ257" s="610"/>
      <c r="CR257" s="709">
        <f t="shared" si="1047"/>
        <v>0</v>
      </c>
      <c r="CS257" s="138"/>
      <c r="CT257" s="138"/>
      <c r="CX257" s="46"/>
      <c r="CY257" s="701" t="e">
        <f>#REF!+CY102-#REF!</f>
        <v>#REF!</v>
      </c>
      <c r="CZ257" s="701" t="e">
        <f>#REF!+CZ102-#REF!</f>
        <v>#REF!</v>
      </c>
      <c r="DA257" s="178"/>
      <c r="DB257" s="46"/>
      <c r="DC257" s="701" t="e">
        <f>#REF!+DC102-#REF!</f>
        <v>#REF!</v>
      </c>
      <c r="DD257" s="701" t="e">
        <f>#REF!+DD102-#REF!</f>
        <v>#REF!</v>
      </c>
      <c r="DE257" s="178"/>
      <c r="DF257" s="46"/>
      <c r="DG257" s="197" t="e">
        <f>#REF!+DG102-#REF!</f>
        <v>#REF!</v>
      </c>
      <c r="DH257" s="701" t="e">
        <f>#REF!+DH102-#REF!</f>
        <v>#REF!</v>
      </c>
      <c r="DI257" s="202"/>
      <c r="DJ257" s="46"/>
      <c r="DK257" s="710"/>
      <c r="DL257" s="176"/>
      <c r="DM257" s="202"/>
      <c r="DN257" s="479">
        <f t="shared" si="1048"/>
        <v>0</v>
      </c>
      <c r="DO257" s="46"/>
      <c r="DP257" s="197" t="e">
        <f>#REF!+DP102-#REF!</f>
        <v>#REF!</v>
      </c>
      <c r="DQ257" s="701" t="e">
        <f>#REF!+DQ102-#REF!</f>
        <v>#REF!</v>
      </c>
      <c r="DR257" s="202"/>
      <c r="DS257" s="46"/>
      <c r="DT257" s="197" t="e">
        <f>CX258+DT102-#REF!</f>
        <v>#REF!</v>
      </c>
      <c r="DU257" s="701" t="e">
        <f>CY258+DU102-#REF!</f>
        <v>#REF!</v>
      </c>
      <c r="DV257" s="202"/>
      <c r="DW257" s="46"/>
      <c r="DX257" s="197" t="e">
        <f>DB258+DX102-#REF!</f>
        <v>#REF!</v>
      </c>
      <c r="DY257" s="701" t="e">
        <f>DC258+DY102-#REF!</f>
        <v>#REF!</v>
      </c>
      <c r="DZ257" s="202"/>
      <c r="EA257" s="46"/>
      <c r="EB257" s="710"/>
      <c r="EC257" s="176"/>
      <c r="ED257" s="202"/>
      <c r="EE257" s="479">
        <f t="shared" si="1049"/>
        <v>0</v>
      </c>
      <c r="EF257" s="46"/>
      <c r="EG257" s="711"/>
      <c r="EH257" s="180"/>
      <c r="EI257" s="610"/>
      <c r="EJ257" s="709">
        <f t="shared" si="1050"/>
        <v>0</v>
      </c>
      <c r="EK257" s="138"/>
      <c r="EL257" s="138"/>
    </row>
    <row r="258" spans="1:145" ht="12" hidden="1" customHeight="1">
      <c r="A258" s="374"/>
      <c r="B258" s="104" t="s">
        <v>7</v>
      </c>
      <c r="C258" s="105"/>
      <c r="D258" s="482"/>
      <c r="E258" s="712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1"/>
      <c r="T258" s="541"/>
      <c r="U258" s="113"/>
      <c r="V258" s="55"/>
      <c r="W258" s="134"/>
      <c r="X258" s="134">
        <f t="shared" si="1042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1"/>
      <c r="AM258" s="541"/>
      <c r="AN258" s="113"/>
      <c r="AO258" s="55"/>
      <c r="AP258" s="134"/>
      <c r="AQ258" s="134">
        <f t="shared" si="1043"/>
        <v>0</v>
      </c>
      <c r="AR258" s="130">
        <f>SUM(R258,AK258)</f>
        <v>0</v>
      </c>
      <c r="AS258" s="541"/>
      <c r="AT258" s="170"/>
      <c r="AU258" s="187">
        <f>SUM(U258,AN258)</f>
        <v>0</v>
      </c>
      <c r="AV258" s="363"/>
      <c r="AW258" s="134"/>
      <c r="AX258" s="707">
        <f t="shared" si="1044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1"/>
      <c r="BT258" s="113"/>
      <c r="BU258" s="55"/>
      <c r="BV258" s="134">
        <f t="shared" si="1045"/>
        <v>0</v>
      </c>
      <c r="BW258" s="127"/>
      <c r="BX258" s="129">
        <v>0</v>
      </c>
      <c r="BY258" s="108">
        <v>0</v>
      </c>
      <c r="BZ258" s="55"/>
      <c r="CA258" s="127"/>
      <c r="CB258" s="129">
        <v>0</v>
      </c>
      <c r="CC258" s="108">
        <v>0</v>
      </c>
      <c r="CD258" s="55"/>
      <c r="CE258" s="127"/>
      <c r="CF258" s="129">
        <v>0</v>
      </c>
      <c r="CG258" s="108">
        <v>0</v>
      </c>
      <c r="CH258" s="55"/>
      <c r="CI258" s="130"/>
      <c r="CJ258" s="541"/>
      <c r="CK258" s="113"/>
      <c r="CL258" s="55"/>
      <c r="CM258" s="134">
        <f t="shared" si="1046"/>
        <v>0</v>
      </c>
      <c r="CN258" s="130">
        <f>SUM(BR258,CI258)</f>
        <v>0</v>
      </c>
      <c r="CO258" s="170"/>
      <c r="CP258" s="187">
        <f>SUM(BT258,CK258)</f>
        <v>0</v>
      </c>
      <c r="CQ258" s="363"/>
      <c r="CR258" s="707">
        <f t="shared" si="1047"/>
        <v>0</v>
      </c>
      <c r="CS258" s="138">
        <f>CN258/6</f>
        <v>0</v>
      </c>
      <c r="CT258" s="138">
        <f>CP258/6</f>
        <v>0</v>
      </c>
      <c r="CX258" s="127"/>
      <c r="CY258" s="108">
        <v>0</v>
      </c>
      <c r="CZ258" s="108">
        <v>0</v>
      </c>
      <c r="DA258" s="117"/>
      <c r="DB258" s="127"/>
      <c r="DC258" s="108">
        <v>0</v>
      </c>
      <c r="DD258" s="108">
        <v>0</v>
      </c>
      <c r="DE258" s="117"/>
      <c r="DF258" s="127"/>
      <c r="DG258" s="129">
        <v>0</v>
      </c>
      <c r="DH258" s="108">
        <v>0</v>
      </c>
      <c r="DI258" s="55"/>
      <c r="DJ258" s="130"/>
      <c r="DK258" s="541"/>
      <c r="DL258" s="113"/>
      <c r="DM258" s="55"/>
      <c r="DN258" s="134">
        <f t="shared" si="1048"/>
        <v>0</v>
      </c>
      <c r="DO258" s="127"/>
      <c r="DP258" s="129">
        <v>0</v>
      </c>
      <c r="DQ258" s="108">
        <v>0</v>
      </c>
      <c r="DR258" s="55"/>
      <c r="DS258" s="127"/>
      <c r="DT258" s="129">
        <v>0</v>
      </c>
      <c r="DU258" s="108">
        <v>0</v>
      </c>
      <c r="DV258" s="55"/>
      <c r="DW258" s="127"/>
      <c r="DX258" s="129">
        <v>0</v>
      </c>
      <c r="DY258" s="108">
        <v>0</v>
      </c>
      <c r="DZ258" s="55"/>
      <c r="EA258" s="130"/>
      <c r="EB258" s="541"/>
      <c r="EC258" s="113"/>
      <c r="ED258" s="55"/>
      <c r="EE258" s="134">
        <f t="shared" si="1049"/>
        <v>0</v>
      </c>
      <c r="EF258" s="130">
        <f>SUM(DJ258,EA258)</f>
        <v>0</v>
      </c>
      <c r="EG258" s="170"/>
      <c r="EH258" s="187">
        <f>SUM(DL258,EC258)</f>
        <v>0</v>
      </c>
      <c r="EI258" s="363"/>
      <c r="EJ258" s="707">
        <f t="shared" si="1050"/>
        <v>0</v>
      </c>
      <c r="EK258" s="138">
        <f>EF258/6</f>
        <v>0</v>
      </c>
      <c r="EL258" s="138">
        <f>EH258/6</f>
        <v>0</v>
      </c>
    </row>
    <row r="259" spans="1:145" ht="12" hidden="1" customHeight="1">
      <c r="A259" s="125"/>
      <c r="B259" s="698" t="s">
        <v>16</v>
      </c>
      <c r="C259" s="331"/>
      <c r="D259" s="196"/>
      <c r="E259" s="190"/>
      <c r="F259" s="46"/>
      <c r="G259" s="701" t="e">
        <f>#REF!+G100-#REF!</f>
        <v>#REF!</v>
      </c>
      <c r="H259" s="701" t="e">
        <f>#REF!+H100-#REF!</f>
        <v>#REF!</v>
      </c>
      <c r="I259" s="178"/>
      <c r="J259" s="46"/>
      <c r="K259" s="701" t="e">
        <f>#REF!+K100-#REF!</f>
        <v>#REF!</v>
      </c>
      <c r="L259" s="701" t="e">
        <f>#REF!+L100-#REF!</f>
        <v>#REF!</v>
      </c>
      <c r="M259" s="178"/>
      <c r="N259" s="46"/>
      <c r="O259" s="701" t="e">
        <f>#REF!+O100-#REF!</f>
        <v>#REF!</v>
      </c>
      <c r="P259" s="701" t="e">
        <f>#REF!+P100-#REF!</f>
        <v>#REF!</v>
      </c>
      <c r="Q259" s="178"/>
      <c r="R259" s="547"/>
      <c r="S259" s="708"/>
      <c r="T259" s="708"/>
      <c r="U259" s="176"/>
      <c r="V259" s="202"/>
      <c r="W259" s="620"/>
      <c r="X259" s="479">
        <f t="shared" si="1042"/>
        <v>0</v>
      </c>
      <c r="Y259" s="46"/>
      <c r="Z259" s="701" t="e">
        <f>#REF!+Z100-#REF!</f>
        <v>#REF!</v>
      </c>
      <c r="AA259" s="701" t="e">
        <f>#REF!+AA100-#REF!</f>
        <v>#REF!</v>
      </c>
      <c r="AB259" s="178"/>
      <c r="AC259" s="46"/>
      <c r="AD259" s="197" t="e">
        <f>F260+AD100-#REF!</f>
        <v>#REF!</v>
      </c>
      <c r="AE259" s="701" t="e">
        <f>G260+AE100-#REF!</f>
        <v>#REF!</v>
      </c>
      <c r="AF259" s="202"/>
      <c r="AG259" s="46"/>
      <c r="AH259" s="197" t="e">
        <f>J260+AH100-#REF!</f>
        <v>#REF!</v>
      </c>
      <c r="AI259" s="701" t="e">
        <f>K260+AI100-#REF!</f>
        <v>#REF!</v>
      </c>
      <c r="AJ259" s="202"/>
      <c r="AK259" s="547"/>
      <c r="AL259" s="708"/>
      <c r="AM259" s="708"/>
      <c r="AN259" s="176"/>
      <c r="AO259" s="202"/>
      <c r="AP259" s="620"/>
      <c r="AQ259" s="479">
        <f t="shared" si="1043"/>
        <v>0</v>
      </c>
      <c r="AR259" s="287"/>
      <c r="AS259" s="708"/>
      <c r="AT259" s="290"/>
      <c r="AU259" s="180"/>
      <c r="AV259" s="610"/>
      <c r="AW259" s="620"/>
      <c r="AX259" s="709">
        <f t="shared" si="1044"/>
        <v>0</v>
      </c>
      <c r="AY259" s="5"/>
      <c r="AZ259" s="5"/>
      <c r="BA259" s="5"/>
      <c r="BF259" s="46"/>
      <c r="BG259" s="701" t="e">
        <f>#REF!+BG100-#REF!</f>
        <v>#REF!</v>
      </c>
      <c r="BH259" s="701" t="e">
        <f>#REF!+BH100-#REF!</f>
        <v>#REF!</v>
      </c>
      <c r="BI259" s="178"/>
      <c r="BJ259" s="46"/>
      <c r="BK259" s="701" t="e">
        <f>#REF!+BK100-#REF!</f>
        <v>#REF!</v>
      </c>
      <c r="BL259" s="701" t="e">
        <f>#REF!+BL100-#REF!</f>
        <v>#REF!</v>
      </c>
      <c r="BM259" s="178"/>
      <c r="BN259" s="46"/>
      <c r="BO259" s="197" t="e">
        <f>#REF!+BO100-#REF!</f>
        <v>#REF!</v>
      </c>
      <c r="BP259" s="701" t="e">
        <f>#REF!+BP100-#REF!</f>
        <v>#REF!</v>
      </c>
      <c r="BQ259" s="202"/>
      <c r="BR259" s="547"/>
      <c r="BS259" s="708"/>
      <c r="BT259" s="176"/>
      <c r="BU259" s="202"/>
      <c r="BV259" s="479">
        <f t="shared" si="1045"/>
        <v>0</v>
      </c>
      <c r="BW259" s="46"/>
      <c r="BX259" s="197" t="e">
        <f>#REF!+BX100-#REF!</f>
        <v>#REF!</v>
      </c>
      <c r="BY259" s="701" t="e">
        <f>#REF!+BY100-#REF!</f>
        <v>#REF!</v>
      </c>
      <c r="BZ259" s="202"/>
      <c r="CA259" s="46"/>
      <c r="CB259" s="197" t="e">
        <f>BF260+CB100-#REF!</f>
        <v>#REF!</v>
      </c>
      <c r="CC259" s="701" t="e">
        <f>BG260+CC100-#REF!</f>
        <v>#REF!</v>
      </c>
      <c r="CD259" s="202"/>
      <c r="CE259" s="46"/>
      <c r="CF259" s="197" t="e">
        <f>BJ260+CF100-#REF!</f>
        <v>#REF!</v>
      </c>
      <c r="CG259" s="701" t="e">
        <f>BK260+CG100-#REF!</f>
        <v>#REF!</v>
      </c>
      <c r="CH259" s="202"/>
      <c r="CI259" s="547"/>
      <c r="CJ259" s="708"/>
      <c r="CK259" s="176"/>
      <c r="CL259" s="202"/>
      <c r="CM259" s="479">
        <f t="shared" si="1046"/>
        <v>0</v>
      </c>
      <c r="CN259" s="287"/>
      <c r="CO259" s="290"/>
      <c r="CP259" s="180"/>
      <c r="CQ259" s="610"/>
      <c r="CR259" s="709">
        <f t="shared" si="1047"/>
        <v>0</v>
      </c>
      <c r="CS259" s="5"/>
      <c r="CT259" s="5"/>
      <c r="CX259" s="46"/>
      <c r="CY259" s="701" t="e">
        <f>#REF!+CY100-#REF!</f>
        <v>#REF!</v>
      </c>
      <c r="CZ259" s="701" t="e">
        <f>#REF!+CZ100-#REF!</f>
        <v>#REF!</v>
      </c>
      <c r="DA259" s="178"/>
      <c r="DB259" s="46"/>
      <c r="DC259" s="701" t="e">
        <f>#REF!+DC100-#REF!</f>
        <v>#REF!</v>
      </c>
      <c r="DD259" s="701" t="e">
        <f>#REF!+DD100-#REF!</f>
        <v>#REF!</v>
      </c>
      <c r="DE259" s="178"/>
      <c r="DF259" s="46"/>
      <c r="DG259" s="197" t="e">
        <f>#REF!+DG100-#REF!</f>
        <v>#REF!</v>
      </c>
      <c r="DH259" s="701" t="e">
        <f>#REF!+DH100-#REF!</f>
        <v>#REF!</v>
      </c>
      <c r="DI259" s="202"/>
      <c r="DJ259" s="547"/>
      <c r="DK259" s="708"/>
      <c r="DL259" s="176"/>
      <c r="DM259" s="202"/>
      <c r="DN259" s="479">
        <f t="shared" si="1048"/>
        <v>0</v>
      </c>
      <c r="DO259" s="46"/>
      <c r="DP259" s="197" t="e">
        <f>#REF!+DP100-#REF!</f>
        <v>#REF!</v>
      </c>
      <c r="DQ259" s="701" t="e">
        <f>#REF!+DQ100-#REF!</f>
        <v>#REF!</v>
      </c>
      <c r="DR259" s="202"/>
      <c r="DS259" s="46"/>
      <c r="DT259" s="197" t="e">
        <f>CX260+DT100-#REF!</f>
        <v>#REF!</v>
      </c>
      <c r="DU259" s="701" t="e">
        <f>CY260+DU100-#REF!</f>
        <v>#REF!</v>
      </c>
      <c r="DV259" s="202"/>
      <c r="DW259" s="46"/>
      <c r="DX259" s="197" t="e">
        <f>DB260+DX100-#REF!</f>
        <v>#REF!</v>
      </c>
      <c r="DY259" s="701" t="e">
        <f>DC260+DY100-#REF!</f>
        <v>#REF!</v>
      </c>
      <c r="DZ259" s="202"/>
      <c r="EA259" s="547"/>
      <c r="EB259" s="708"/>
      <c r="EC259" s="176"/>
      <c r="ED259" s="202"/>
      <c r="EE259" s="479">
        <f t="shared" si="1049"/>
        <v>0</v>
      </c>
      <c r="EF259" s="287"/>
      <c r="EG259" s="290"/>
      <c r="EH259" s="180"/>
      <c r="EI259" s="610"/>
      <c r="EJ259" s="709">
        <f t="shared" si="1050"/>
        <v>0</v>
      </c>
      <c r="EK259" s="5"/>
      <c r="EL259" s="5"/>
    </row>
    <row r="260" spans="1:145" s="266" customFormat="1" ht="12" hidden="1" customHeight="1">
      <c r="A260" s="125"/>
      <c r="B260" s="104" t="s">
        <v>8</v>
      </c>
      <c r="C260" s="105"/>
      <c r="D260" s="482"/>
      <c r="E260" s="712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1"/>
      <c r="T260" s="541"/>
      <c r="U260" s="113"/>
      <c r="V260" s="55"/>
      <c r="W260" s="134"/>
      <c r="X260" s="134">
        <f t="shared" si="1042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1"/>
      <c r="AM260" s="541"/>
      <c r="AN260" s="113"/>
      <c r="AO260" s="55"/>
      <c r="AP260" s="134"/>
      <c r="AQ260" s="134">
        <f t="shared" si="1043"/>
        <v>0</v>
      </c>
      <c r="AR260" s="130">
        <f>SUM(R260,AK260)</f>
        <v>0</v>
      </c>
      <c r="AS260" s="541"/>
      <c r="AT260" s="170"/>
      <c r="AU260" s="187">
        <f>SUM(U260,AN260)</f>
        <v>0</v>
      </c>
      <c r="AV260" s="363"/>
      <c r="AW260" s="134"/>
      <c r="AX260" s="707">
        <f t="shared" si="1044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1"/>
      <c r="BT260" s="113"/>
      <c r="BU260" s="55"/>
      <c r="BV260" s="134">
        <f t="shared" si="1045"/>
        <v>0</v>
      </c>
      <c r="BW260" s="127"/>
      <c r="BX260" s="129">
        <v>0</v>
      </c>
      <c r="BY260" s="108">
        <v>0</v>
      </c>
      <c r="BZ260" s="55"/>
      <c r="CA260" s="127"/>
      <c r="CB260" s="129">
        <v>0</v>
      </c>
      <c r="CC260" s="108">
        <v>0</v>
      </c>
      <c r="CD260" s="55"/>
      <c r="CE260" s="127"/>
      <c r="CF260" s="129">
        <v>0</v>
      </c>
      <c r="CG260" s="108">
        <v>0</v>
      </c>
      <c r="CH260" s="55"/>
      <c r="CI260" s="130"/>
      <c r="CJ260" s="541"/>
      <c r="CK260" s="113"/>
      <c r="CL260" s="55"/>
      <c r="CM260" s="134">
        <f t="shared" si="1046"/>
        <v>0</v>
      </c>
      <c r="CN260" s="130">
        <f>SUM(BR260,CI260)</f>
        <v>0</v>
      </c>
      <c r="CO260" s="170"/>
      <c r="CP260" s="187">
        <f>SUM(BT260,CK260)</f>
        <v>0</v>
      </c>
      <c r="CQ260" s="363"/>
      <c r="CR260" s="707">
        <f t="shared" si="1047"/>
        <v>0</v>
      </c>
      <c r="CS260" s="138">
        <f>CN260/6</f>
        <v>0</v>
      </c>
      <c r="CT260" s="138">
        <f>CP260/6</f>
        <v>0</v>
      </c>
      <c r="CX260" s="127"/>
      <c r="CY260" s="108">
        <v>0</v>
      </c>
      <c r="CZ260" s="108">
        <v>0</v>
      </c>
      <c r="DA260" s="117"/>
      <c r="DB260" s="127"/>
      <c r="DC260" s="108">
        <v>0</v>
      </c>
      <c r="DD260" s="108">
        <v>0</v>
      </c>
      <c r="DE260" s="117"/>
      <c r="DF260" s="127"/>
      <c r="DG260" s="129">
        <v>0</v>
      </c>
      <c r="DH260" s="108">
        <v>0</v>
      </c>
      <c r="DI260" s="55"/>
      <c r="DJ260" s="130"/>
      <c r="DK260" s="541"/>
      <c r="DL260" s="113"/>
      <c r="DM260" s="55"/>
      <c r="DN260" s="134">
        <f t="shared" si="1048"/>
        <v>0</v>
      </c>
      <c r="DO260" s="127"/>
      <c r="DP260" s="129">
        <v>0</v>
      </c>
      <c r="DQ260" s="108">
        <v>0</v>
      </c>
      <c r="DR260" s="55"/>
      <c r="DS260" s="127"/>
      <c r="DT260" s="129">
        <v>0</v>
      </c>
      <c r="DU260" s="108">
        <v>0</v>
      </c>
      <c r="DV260" s="55"/>
      <c r="DW260" s="127"/>
      <c r="DX260" s="129">
        <v>0</v>
      </c>
      <c r="DY260" s="108">
        <v>0</v>
      </c>
      <c r="DZ260" s="55"/>
      <c r="EA260" s="130"/>
      <c r="EB260" s="541"/>
      <c r="EC260" s="113"/>
      <c r="ED260" s="55"/>
      <c r="EE260" s="134">
        <f t="shared" si="1049"/>
        <v>0</v>
      </c>
      <c r="EF260" s="130">
        <f>SUM(DJ260,EA260)</f>
        <v>0</v>
      </c>
      <c r="EG260" s="170"/>
      <c r="EH260" s="187">
        <f>SUM(DL260,EC260)</f>
        <v>0</v>
      </c>
      <c r="EI260" s="363"/>
      <c r="EJ260" s="707">
        <f t="shared" si="1050"/>
        <v>0</v>
      </c>
      <c r="EK260" s="138">
        <f>EF260/6</f>
        <v>0</v>
      </c>
      <c r="EL260" s="138">
        <f>EH260/6</f>
        <v>0</v>
      </c>
    </row>
    <row r="261" spans="1:145" ht="12" hidden="1" customHeight="1">
      <c r="A261" s="125"/>
      <c r="B261" s="698" t="s">
        <v>16</v>
      </c>
      <c r="C261" s="331"/>
      <c r="D261" s="196"/>
      <c r="E261" s="190"/>
      <c r="F261" s="46"/>
      <c r="G261" s="701" t="e">
        <f>#REF!+G93-#REF!</f>
        <v>#REF!</v>
      </c>
      <c r="H261" s="701" t="e">
        <f>#REF!+H93-#REF!</f>
        <v>#REF!</v>
      </c>
      <c r="I261" s="178"/>
      <c r="J261" s="46"/>
      <c r="K261" s="701" t="e">
        <f>#REF!+K93-#REF!</f>
        <v>#REF!</v>
      </c>
      <c r="L261" s="701" t="e">
        <f>#REF!+L93-#REF!</f>
        <v>#REF!</v>
      </c>
      <c r="M261" s="178"/>
      <c r="N261" s="46"/>
      <c r="O261" s="701" t="e">
        <f>#REF!+O93-#REF!</f>
        <v>#REF!</v>
      </c>
      <c r="P261" s="701" t="e">
        <f>#REF!+P93-#REF!</f>
        <v>#REF!</v>
      </c>
      <c r="Q261" s="178"/>
      <c r="R261" s="547"/>
      <c r="S261" s="708"/>
      <c r="T261" s="708"/>
      <c r="U261" s="176"/>
      <c r="V261" s="202"/>
      <c r="W261" s="620"/>
      <c r="X261" s="479">
        <f t="shared" si="1042"/>
        <v>0</v>
      </c>
      <c r="Y261" s="46"/>
      <c r="Z261" s="701" t="e">
        <f>#REF!+Z93-#REF!</f>
        <v>#REF!</v>
      </c>
      <c r="AA261" s="701" t="e">
        <f>#REF!+AA93-#REF!</f>
        <v>#REF!</v>
      </c>
      <c r="AB261" s="178"/>
      <c r="AC261" s="46"/>
      <c r="AD261" s="197" t="e">
        <f>F262+AD93-#REF!</f>
        <v>#REF!</v>
      </c>
      <c r="AE261" s="701" t="e">
        <f>G262+AE93-#REF!</f>
        <v>#REF!</v>
      </c>
      <c r="AF261" s="202"/>
      <c r="AG261" s="46"/>
      <c r="AH261" s="197" t="e">
        <f>J262+AH93-#REF!</f>
        <v>#REF!</v>
      </c>
      <c r="AI261" s="701" t="e">
        <f>K262+AI93-#REF!</f>
        <v>#REF!</v>
      </c>
      <c r="AJ261" s="202"/>
      <c r="AK261" s="547"/>
      <c r="AL261" s="708"/>
      <c r="AM261" s="708"/>
      <c r="AN261" s="176"/>
      <c r="AO261" s="202"/>
      <c r="AP261" s="620"/>
      <c r="AQ261" s="479">
        <f t="shared" si="1043"/>
        <v>0</v>
      </c>
      <c r="AR261" s="287"/>
      <c r="AS261" s="708"/>
      <c r="AT261" s="290"/>
      <c r="AU261" s="180"/>
      <c r="AV261" s="610"/>
      <c r="AW261" s="620"/>
      <c r="AX261" s="709">
        <f t="shared" si="1044"/>
        <v>0</v>
      </c>
      <c r="AY261" s="5"/>
      <c r="AZ261" s="5"/>
      <c r="BA261" s="5"/>
      <c r="BF261" s="46"/>
      <c r="BG261" s="701" t="e">
        <f>#REF!+BG93-#REF!</f>
        <v>#REF!</v>
      </c>
      <c r="BH261" s="701" t="e">
        <f>#REF!+BH93-#REF!</f>
        <v>#REF!</v>
      </c>
      <c r="BI261" s="178"/>
      <c r="BJ261" s="46"/>
      <c r="BK261" s="701" t="e">
        <f>#REF!+BK93-#REF!</f>
        <v>#REF!</v>
      </c>
      <c r="BL261" s="701" t="e">
        <f>#REF!+BL93-#REF!</f>
        <v>#REF!</v>
      </c>
      <c r="BM261" s="178"/>
      <c r="BN261" s="46"/>
      <c r="BO261" s="197" t="e">
        <f>#REF!+BO93-#REF!</f>
        <v>#REF!</v>
      </c>
      <c r="BP261" s="701" t="e">
        <f>#REF!+BP93-#REF!</f>
        <v>#REF!</v>
      </c>
      <c r="BQ261" s="202"/>
      <c r="BR261" s="547"/>
      <c r="BS261" s="708"/>
      <c r="BT261" s="176"/>
      <c r="BU261" s="202"/>
      <c r="BV261" s="479">
        <f t="shared" si="1045"/>
        <v>0</v>
      </c>
      <c r="BW261" s="46"/>
      <c r="BX261" s="197" t="e">
        <f>#REF!+BX93-#REF!</f>
        <v>#REF!</v>
      </c>
      <c r="BY261" s="701" t="e">
        <f>#REF!+BY93-#REF!</f>
        <v>#REF!</v>
      </c>
      <c r="BZ261" s="202"/>
      <c r="CA261" s="46"/>
      <c r="CB261" s="197" t="e">
        <f>BF262+CB93-#REF!</f>
        <v>#REF!</v>
      </c>
      <c r="CC261" s="701" t="e">
        <f>BG262+CC93-#REF!</f>
        <v>#REF!</v>
      </c>
      <c r="CD261" s="202"/>
      <c r="CE261" s="46"/>
      <c r="CF261" s="197" t="e">
        <f>BJ262+CF93-#REF!</f>
        <v>#REF!</v>
      </c>
      <c r="CG261" s="701" t="e">
        <f>BK262+CG93-#REF!</f>
        <v>#REF!</v>
      </c>
      <c r="CH261" s="202"/>
      <c r="CI261" s="547"/>
      <c r="CJ261" s="708"/>
      <c r="CK261" s="176"/>
      <c r="CL261" s="202"/>
      <c r="CM261" s="479">
        <f t="shared" si="1046"/>
        <v>0</v>
      </c>
      <c r="CN261" s="287"/>
      <c r="CO261" s="290"/>
      <c r="CP261" s="180"/>
      <c r="CQ261" s="610"/>
      <c r="CR261" s="709">
        <f t="shared" si="1047"/>
        <v>0</v>
      </c>
      <c r="CS261" s="5"/>
      <c r="CT261" s="5"/>
      <c r="CX261" s="46"/>
      <c r="CY261" s="701" t="e">
        <f>#REF!+CY93-#REF!</f>
        <v>#REF!</v>
      </c>
      <c r="CZ261" s="701" t="e">
        <f>#REF!+CZ93-#REF!</f>
        <v>#REF!</v>
      </c>
      <c r="DA261" s="178"/>
      <c r="DB261" s="46"/>
      <c r="DC261" s="701" t="e">
        <f>#REF!+DC93-#REF!</f>
        <v>#REF!</v>
      </c>
      <c r="DD261" s="701" t="e">
        <f>#REF!+DD93-#REF!</f>
        <v>#REF!</v>
      </c>
      <c r="DE261" s="178"/>
      <c r="DF261" s="46"/>
      <c r="DG261" s="197" t="e">
        <f>#REF!+DG93-#REF!</f>
        <v>#REF!</v>
      </c>
      <c r="DH261" s="701" t="e">
        <f>#REF!+DH93-#REF!</f>
        <v>#REF!</v>
      </c>
      <c r="DI261" s="202"/>
      <c r="DJ261" s="547"/>
      <c r="DK261" s="708"/>
      <c r="DL261" s="176"/>
      <c r="DM261" s="202"/>
      <c r="DN261" s="479">
        <f t="shared" si="1048"/>
        <v>0</v>
      </c>
      <c r="DO261" s="46"/>
      <c r="DP261" s="197" t="e">
        <f>#REF!+DP93-#REF!</f>
        <v>#REF!</v>
      </c>
      <c r="DQ261" s="701" t="e">
        <f>#REF!+DQ93-#REF!</f>
        <v>#REF!</v>
      </c>
      <c r="DR261" s="202"/>
      <c r="DS261" s="46"/>
      <c r="DT261" s="197" t="e">
        <f>CX262+DT93-#REF!</f>
        <v>#REF!</v>
      </c>
      <c r="DU261" s="701" t="e">
        <f>CY262+DU93-#REF!</f>
        <v>#REF!</v>
      </c>
      <c r="DV261" s="202"/>
      <c r="DW261" s="46"/>
      <c r="DX261" s="197" t="e">
        <f>DB262+DX93-#REF!</f>
        <v>#REF!</v>
      </c>
      <c r="DY261" s="701" t="e">
        <f>DC262+DY93-#REF!</f>
        <v>#REF!</v>
      </c>
      <c r="DZ261" s="202"/>
      <c r="EA261" s="547"/>
      <c r="EB261" s="708"/>
      <c r="EC261" s="176"/>
      <c r="ED261" s="202"/>
      <c r="EE261" s="479">
        <f t="shared" si="1049"/>
        <v>0</v>
      </c>
      <c r="EF261" s="287"/>
      <c r="EG261" s="290"/>
      <c r="EH261" s="180"/>
      <c r="EI261" s="610"/>
      <c r="EJ261" s="709">
        <f t="shared" si="1050"/>
        <v>0</v>
      </c>
      <c r="EK261" s="5"/>
      <c r="EL261" s="5"/>
    </row>
    <row r="262" spans="1:145" s="266" customFormat="1" ht="12" hidden="1" customHeight="1">
      <c r="A262" s="125"/>
      <c r="B262" s="104" t="s">
        <v>14</v>
      </c>
      <c r="C262" s="105"/>
      <c r="D262" s="482"/>
      <c r="E262" s="712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1"/>
      <c r="T262" s="541"/>
      <c r="U262" s="113"/>
      <c r="V262" s="55"/>
      <c r="W262" s="134"/>
      <c r="X262" s="134">
        <f t="shared" si="1042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1"/>
      <c r="AM262" s="541"/>
      <c r="AN262" s="113"/>
      <c r="AO262" s="55"/>
      <c r="AP262" s="134"/>
      <c r="AQ262" s="134">
        <f t="shared" si="1043"/>
        <v>0</v>
      </c>
      <c r="AR262" s="130">
        <f>SUM(R262,AK262)</f>
        <v>0</v>
      </c>
      <c r="AS262" s="541"/>
      <c r="AT262" s="170"/>
      <c r="AU262" s="187">
        <f>SUM(U262,AN262)</f>
        <v>0</v>
      </c>
      <c r="AV262" s="363"/>
      <c r="AW262" s="134"/>
      <c r="AX262" s="707">
        <f t="shared" si="1044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1"/>
      <c r="BT262" s="113"/>
      <c r="BU262" s="55"/>
      <c r="BV262" s="134">
        <f t="shared" si="1045"/>
        <v>0</v>
      </c>
      <c r="BW262" s="127"/>
      <c r="BX262" s="129">
        <v>0</v>
      </c>
      <c r="BY262" s="108">
        <v>0</v>
      </c>
      <c r="BZ262" s="55"/>
      <c r="CA262" s="127"/>
      <c r="CB262" s="129">
        <v>0</v>
      </c>
      <c r="CC262" s="108">
        <v>0</v>
      </c>
      <c r="CD262" s="55"/>
      <c r="CE262" s="127"/>
      <c r="CF262" s="129">
        <v>0</v>
      </c>
      <c r="CG262" s="108">
        <v>0</v>
      </c>
      <c r="CH262" s="55"/>
      <c r="CI262" s="130"/>
      <c r="CJ262" s="541"/>
      <c r="CK262" s="113"/>
      <c r="CL262" s="55"/>
      <c r="CM262" s="134">
        <f t="shared" si="1046"/>
        <v>0</v>
      </c>
      <c r="CN262" s="130">
        <f>SUM(BR262,CI262)</f>
        <v>0</v>
      </c>
      <c r="CO262" s="170"/>
      <c r="CP262" s="187">
        <f>SUM(BT262,CK262)</f>
        <v>0</v>
      </c>
      <c r="CQ262" s="363"/>
      <c r="CR262" s="707">
        <f t="shared" si="1047"/>
        <v>0</v>
      </c>
      <c r="CS262" s="138">
        <f>CN262/6</f>
        <v>0</v>
      </c>
      <c r="CT262" s="138">
        <f>CP262/6</f>
        <v>0</v>
      </c>
      <c r="CX262" s="127"/>
      <c r="CY262" s="108">
        <v>0</v>
      </c>
      <c r="CZ262" s="108">
        <v>0</v>
      </c>
      <c r="DA262" s="117"/>
      <c r="DB262" s="127"/>
      <c r="DC262" s="108">
        <v>0</v>
      </c>
      <c r="DD262" s="108">
        <v>0</v>
      </c>
      <c r="DE262" s="117"/>
      <c r="DF262" s="127"/>
      <c r="DG262" s="129">
        <v>0</v>
      </c>
      <c r="DH262" s="108">
        <v>0</v>
      </c>
      <c r="DI262" s="55"/>
      <c r="DJ262" s="130"/>
      <c r="DK262" s="541"/>
      <c r="DL262" s="113"/>
      <c r="DM262" s="55"/>
      <c r="DN262" s="134">
        <f t="shared" si="1048"/>
        <v>0</v>
      </c>
      <c r="DO262" s="127"/>
      <c r="DP262" s="129">
        <v>0</v>
      </c>
      <c r="DQ262" s="108">
        <v>0</v>
      </c>
      <c r="DR262" s="55"/>
      <c r="DS262" s="127"/>
      <c r="DT262" s="129">
        <v>0</v>
      </c>
      <c r="DU262" s="108">
        <v>0</v>
      </c>
      <c r="DV262" s="55"/>
      <c r="DW262" s="127"/>
      <c r="DX262" s="129">
        <v>0</v>
      </c>
      <c r="DY262" s="108">
        <v>0</v>
      </c>
      <c r="DZ262" s="55"/>
      <c r="EA262" s="130"/>
      <c r="EB262" s="541"/>
      <c r="EC262" s="113"/>
      <c r="ED262" s="55"/>
      <c r="EE262" s="134">
        <f t="shared" si="1049"/>
        <v>0</v>
      </c>
      <c r="EF262" s="130">
        <f>SUM(DJ262,EA262)</f>
        <v>0</v>
      </c>
      <c r="EG262" s="170"/>
      <c r="EH262" s="187">
        <f>SUM(DL262,EC262)</f>
        <v>0</v>
      </c>
      <c r="EI262" s="363"/>
      <c r="EJ262" s="707">
        <f t="shared" si="1050"/>
        <v>0</v>
      </c>
      <c r="EK262" s="138">
        <f>EF262/6</f>
        <v>0</v>
      </c>
      <c r="EL262" s="138">
        <f>EH262/6</f>
        <v>0</v>
      </c>
    </row>
    <row r="263" spans="1:145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7"/>
      <c r="S263" s="708"/>
      <c r="T263" s="708"/>
      <c r="U263" s="176"/>
      <c r="V263" s="202"/>
      <c r="W263" s="619"/>
      <c r="X263" s="70">
        <f t="shared" si="1042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7"/>
      <c r="AL263" s="708"/>
      <c r="AM263" s="708"/>
      <c r="AN263" s="176"/>
      <c r="AO263" s="202"/>
      <c r="AP263" s="619"/>
      <c r="AQ263" s="70">
        <f t="shared" si="1043"/>
        <v>0</v>
      </c>
      <c r="AR263" s="287"/>
      <c r="AS263" s="708"/>
      <c r="AT263" s="290"/>
      <c r="AU263" s="180"/>
      <c r="AV263" s="705"/>
      <c r="AW263" s="619"/>
      <c r="AX263" s="75">
        <f t="shared" si="1044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7"/>
      <c r="BS263" s="708"/>
      <c r="BT263" s="176"/>
      <c r="BU263" s="202"/>
      <c r="BV263" s="70">
        <f t="shared" si="1045"/>
        <v>0</v>
      </c>
      <c r="BW263" s="69"/>
      <c r="BX263" s="197"/>
      <c r="BY263" s="172"/>
      <c r="BZ263" s="202"/>
      <c r="CA263" s="69"/>
      <c r="CB263" s="197"/>
      <c r="CC263" s="172"/>
      <c r="CD263" s="202"/>
      <c r="CE263" s="69"/>
      <c r="CF263" s="197"/>
      <c r="CG263" s="172"/>
      <c r="CH263" s="202"/>
      <c r="CI263" s="547"/>
      <c r="CJ263" s="708"/>
      <c r="CK263" s="176"/>
      <c r="CL263" s="202"/>
      <c r="CM263" s="70">
        <f t="shared" si="1046"/>
        <v>0</v>
      </c>
      <c r="CN263" s="287"/>
      <c r="CO263" s="290"/>
      <c r="CP263" s="180"/>
      <c r="CQ263" s="705"/>
      <c r="CR263" s="75">
        <f t="shared" si="1047"/>
        <v>0</v>
      </c>
      <c r="CS263" s="138"/>
      <c r="CT263" s="138"/>
      <c r="CX263" s="69"/>
      <c r="CY263" s="172"/>
      <c r="CZ263" s="172"/>
      <c r="DA263" s="178"/>
      <c r="DB263" s="69"/>
      <c r="DC263" s="172"/>
      <c r="DD263" s="172"/>
      <c r="DE263" s="178"/>
      <c r="DF263" s="69"/>
      <c r="DG263" s="197"/>
      <c r="DH263" s="172"/>
      <c r="DI263" s="202"/>
      <c r="DJ263" s="547"/>
      <c r="DK263" s="708"/>
      <c r="DL263" s="176"/>
      <c r="DM263" s="202"/>
      <c r="DN263" s="70">
        <f t="shared" si="1048"/>
        <v>0</v>
      </c>
      <c r="DO263" s="69"/>
      <c r="DP263" s="197"/>
      <c r="DQ263" s="172"/>
      <c r="DR263" s="202"/>
      <c r="DS263" s="69"/>
      <c r="DT263" s="197"/>
      <c r="DU263" s="172"/>
      <c r="DV263" s="202"/>
      <c r="DW263" s="69"/>
      <c r="DX263" s="197"/>
      <c r="DY263" s="172"/>
      <c r="DZ263" s="202"/>
      <c r="EA263" s="547"/>
      <c r="EB263" s="708"/>
      <c r="EC263" s="176"/>
      <c r="ED263" s="202"/>
      <c r="EE263" s="70">
        <f t="shared" si="1049"/>
        <v>0</v>
      </c>
      <c r="EF263" s="287"/>
      <c r="EG263" s="290"/>
      <c r="EH263" s="180"/>
      <c r="EI263" s="705"/>
      <c r="EJ263" s="75">
        <f t="shared" si="1050"/>
        <v>0</v>
      </c>
      <c r="EK263" s="138"/>
      <c r="EL263" s="138"/>
    </row>
    <row r="264" spans="1:145" ht="12.75" hidden="1" customHeight="1" thickBot="1">
      <c r="A264" s="104" t="s">
        <v>15</v>
      </c>
      <c r="B264" s="712"/>
      <c r="C264" s="712"/>
      <c r="D264" s="482"/>
      <c r="E264" s="190"/>
      <c r="F264" s="713"/>
      <c r="G264" s="211">
        <f>G254+G256+G258+G260+G262</f>
        <v>0</v>
      </c>
      <c r="H264" s="211">
        <f>H254+H256+H258+H260+H262</f>
        <v>0</v>
      </c>
      <c r="I264" s="216"/>
      <c r="J264" s="713"/>
      <c r="K264" s="211">
        <f>K254+K256+K258+K260+K262</f>
        <v>0</v>
      </c>
      <c r="L264" s="211">
        <f>L254+L256+L258+L260+L262</f>
        <v>0</v>
      </c>
      <c r="M264" s="216"/>
      <c r="N264" s="713"/>
      <c r="O264" s="211">
        <f>O254+O256+O258+O260+O262</f>
        <v>0</v>
      </c>
      <c r="P264" s="211">
        <f>P254+P256+P258+P260+P262</f>
        <v>0</v>
      </c>
      <c r="Q264" s="216"/>
      <c r="R264" s="713"/>
      <c r="S264" s="715"/>
      <c r="T264" s="715"/>
      <c r="U264" s="213"/>
      <c r="V264" s="500"/>
      <c r="W264" s="716"/>
      <c r="X264" s="716">
        <f t="shared" si="1042"/>
        <v>0</v>
      </c>
      <c r="Y264" s="713"/>
      <c r="Z264" s="211">
        <f>Z254+Z256+Z258+Z260+Z262</f>
        <v>0</v>
      </c>
      <c r="AA264" s="211">
        <f>AA254+AA256+AA258+AA260+AA262</f>
        <v>0</v>
      </c>
      <c r="AB264" s="216"/>
      <c r="AC264" s="713"/>
      <c r="AD264" s="714">
        <f>AD254+AD256+AD258+AD260+AD262</f>
        <v>0</v>
      </c>
      <c r="AE264" s="211">
        <f>AE254+AE256+AE258+AE260+AE262</f>
        <v>0</v>
      </c>
      <c r="AF264" s="500"/>
      <c r="AG264" s="713"/>
      <c r="AH264" s="714">
        <f>AH254+AH256+AH258+AH260+AH262</f>
        <v>0</v>
      </c>
      <c r="AI264" s="211">
        <f>AI254+AI256+AI258+AI260+AI262</f>
        <v>0</v>
      </c>
      <c r="AJ264" s="500"/>
      <c r="AK264" s="713"/>
      <c r="AL264" s="715"/>
      <c r="AM264" s="715"/>
      <c r="AN264" s="213"/>
      <c r="AO264" s="500"/>
      <c r="AP264" s="716"/>
      <c r="AQ264" s="716">
        <f t="shared" si="1043"/>
        <v>0</v>
      </c>
      <c r="AR264" s="713">
        <f>AR254+AR256+AR258+AR262+AR260</f>
        <v>0</v>
      </c>
      <c r="AS264" s="715"/>
      <c r="AT264" s="717"/>
      <c r="AU264" s="718">
        <f>AU254+AU256+AU258+AU262+AU260</f>
        <v>0</v>
      </c>
      <c r="AV264" s="503"/>
      <c r="AW264" s="716"/>
      <c r="AX264" s="719">
        <f t="shared" si="1044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3"/>
      <c r="BG264" s="211">
        <f>BG254+BG256+BG258+BG260+BG262</f>
        <v>0</v>
      </c>
      <c r="BH264" s="211">
        <f>BH254+BH256+BH258+BH260+BH262</f>
        <v>0</v>
      </c>
      <c r="BI264" s="216"/>
      <c r="BJ264" s="713"/>
      <c r="BK264" s="211">
        <f>BK254+BK256+BK258+BK260+BK262</f>
        <v>0</v>
      </c>
      <c r="BL264" s="211">
        <f>BL254+BL256+BL258+BL260+BL262</f>
        <v>0</v>
      </c>
      <c r="BM264" s="216"/>
      <c r="BN264" s="713"/>
      <c r="BO264" s="714">
        <f>BO254+BO256+BO258+BO260+BO262</f>
        <v>0</v>
      </c>
      <c r="BP264" s="211">
        <f>BP254+BP256+BP258+BP260+BP262</f>
        <v>0</v>
      </c>
      <c r="BQ264" s="500"/>
      <c r="BR264" s="713"/>
      <c r="BS264" s="715"/>
      <c r="BT264" s="213"/>
      <c r="BU264" s="500"/>
      <c r="BV264" s="716">
        <f t="shared" si="1045"/>
        <v>0</v>
      </c>
      <c r="BW264" s="713"/>
      <c r="BX264" s="714">
        <f>BX254+BX256+BX258+BX260+BX262</f>
        <v>0</v>
      </c>
      <c r="BY264" s="211">
        <f>BY254+BY256+BY258+BY260+BY262</f>
        <v>0</v>
      </c>
      <c r="BZ264" s="500"/>
      <c r="CA264" s="713"/>
      <c r="CB264" s="714">
        <f>CB254+CB256+CB258+CB260+CB262</f>
        <v>0</v>
      </c>
      <c r="CC264" s="211">
        <f>CC254+CC256+CC258+CC260+CC262</f>
        <v>0</v>
      </c>
      <c r="CD264" s="500"/>
      <c r="CE264" s="713"/>
      <c r="CF264" s="714">
        <f>CF254+CF256+CF258+CF260+CF262</f>
        <v>0</v>
      </c>
      <c r="CG264" s="211">
        <f>CG254+CG256+CG258+CG260+CG262</f>
        <v>0</v>
      </c>
      <c r="CH264" s="500"/>
      <c r="CI264" s="713"/>
      <c r="CJ264" s="715"/>
      <c r="CK264" s="213"/>
      <c r="CL264" s="500"/>
      <c r="CM264" s="716">
        <f t="shared" si="1046"/>
        <v>0</v>
      </c>
      <c r="CN264" s="713">
        <f>CN254+CN256+CN258+CN262+CN260</f>
        <v>0</v>
      </c>
      <c r="CO264" s="717"/>
      <c r="CP264" s="718">
        <f>CP254+CP256+CP258+CP262+CP260</f>
        <v>0</v>
      </c>
      <c r="CQ264" s="503"/>
      <c r="CR264" s="719">
        <f t="shared" si="1047"/>
        <v>0</v>
      </c>
      <c r="CS264" s="138">
        <f>CS254+CS256+CS258+CS262+CS260</f>
        <v>0</v>
      </c>
      <c r="CT264" s="138">
        <f>CT254+CT256+CT258+CT262+CT260</f>
        <v>0</v>
      </c>
      <c r="CX264" s="713"/>
      <c r="CY264" s="211">
        <f>CY254+CY256+CY258+CY260+CY262</f>
        <v>0</v>
      </c>
      <c r="CZ264" s="211">
        <f>CZ254+CZ256+CZ258+CZ260+CZ262</f>
        <v>0</v>
      </c>
      <c r="DA264" s="216"/>
      <c r="DB264" s="713"/>
      <c r="DC264" s="211">
        <f>DC254+DC256+DC258+DC260+DC262</f>
        <v>0</v>
      </c>
      <c r="DD264" s="211">
        <f>DD254+DD256+DD258+DD260+DD262</f>
        <v>0</v>
      </c>
      <c r="DE264" s="216"/>
      <c r="DF264" s="713"/>
      <c r="DG264" s="714">
        <f>DG254+DG256+DG258+DG260+DG262</f>
        <v>0</v>
      </c>
      <c r="DH264" s="211">
        <f>DH254+DH256+DH258+DH260+DH262</f>
        <v>0</v>
      </c>
      <c r="DI264" s="500"/>
      <c r="DJ264" s="713"/>
      <c r="DK264" s="715"/>
      <c r="DL264" s="213"/>
      <c r="DM264" s="500"/>
      <c r="DN264" s="716">
        <f t="shared" si="1048"/>
        <v>0</v>
      </c>
      <c r="DO264" s="713"/>
      <c r="DP264" s="714">
        <f>DP254+DP256+DP258+DP260+DP262</f>
        <v>0</v>
      </c>
      <c r="DQ264" s="211">
        <f>DQ254+DQ256+DQ258+DQ260+DQ262</f>
        <v>0</v>
      </c>
      <c r="DR264" s="500"/>
      <c r="DS264" s="713"/>
      <c r="DT264" s="714">
        <f>DT254+DT256+DT258+DT260+DT262</f>
        <v>0</v>
      </c>
      <c r="DU264" s="211">
        <f>DU254+DU256+DU258+DU260+DU262</f>
        <v>0</v>
      </c>
      <c r="DV264" s="500"/>
      <c r="DW264" s="713"/>
      <c r="DX264" s="714">
        <f>DX254+DX256+DX258+DX260+DX262</f>
        <v>0</v>
      </c>
      <c r="DY264" s="211">
        <f>DY254+DY256+DY258+DY260+DY262</f>
        <v>0</v>
      </c>
      <c r="DZ264" s="500"/>
      <c r="EA264" s="713"/>
      <c r="EB264" s="715"/>
      <c r="EC264" s="213"/>
      <c r="ED264" s="500"/>
      <c r="EE264" s="716">
        <f t="shared" si="1049"/>
        <v>0</v>
      </c>
      <c r="EF264" s="713">
        <f>EF254+EF256+EF258+EF262+EF260</f>
        <v>0</v>
      </c>
      <c r="EG264" s="717"/>
      <c r="EH264" s="718">
        <f>EH254+EH256+EH258+EH262+EH260</f>
        <v>0</v>
      </c>
      <c r="EI264" s="503"/>
      <c r="EJ264" s="719">
        <f t="shared" si="1050"/>
        <v>0</v>
      </c>
      <c r="EK264" s="138">
        <f>EK254+EK256+EK258+EK262+EK260</f>
        <v>0</v>
      </c>
      <c r="EL264" s="138">
        <f>EL254+EL256+EL258+EL262+EL260</f>
        <v>0</v>
      </c>
    </row>
    <row r="265" spans="1:145" ht="14.25">
      <c r="A265" s="720"/>
      <c r="B265" s="721"/>
      <c r="C265" s="722" t="s">
        <v>76</v>
      </c>
      <c r="D265" s="722" t="s">
        <v>77</v>
      </c>
      <c r="E265" s="722"/>
      <c r="F265" s="70"/>
      <c r="G265" s="70">
        <f>G43-G216</f>
        <v>62274.668571367532</v>
      </c>
      <c r="H265" s="70">
        <f>H43-H216</f>
        <v>62274.668571367532</v>
      </c>
      <c r="I265" s="723"/>
      <c r="J265" s="70"/>
      <c r="K265" s="70">
        <f>K43-K216</f>
        <v>69393.812314198454</v>
      </c>
      <c r="L265" s="70">
        <f>L43-L216</f>
        <v>69393.812314198454</v>
      </c>
      <c r="M265" s="659"/>
      <c r="N265" s="70"/>
      <c r="O265" s="70">
        <f>O43-O216</f>
        <v>72687.518117464875</v>
      </c>
      <c r="P265" s="70">
        <f>P43-P216</f>
        <v>72687.518117464875</v>
      </c>
      <c r="Q265" s="659"/>
      <c r="R265" s="724">
        <f>R250/3</f>
        <v>55425.54131054131</v>
      </c>
      <c r="S265" s="724"/>
      <c r="T265" s="724"/>
      <c r="U265" s="723"/>
      <c r="V265" s="724"/>
      <c r="W265" s="724"/>
      <c r="X265" s="724"/>
      <c r="Y265" s="70"/>
      <c r="Z265" s="70">
        <f>Z43-Z216</f>
        <v>70247.87247361106</v>
      </c>
      <c r="AA265" s="70">
        <f>AA43-AA216</f>
        <v>70247.87247361106</v>
      </c>
      <c r="AB265" s="659"/>
      <c r="AC265" s="70"/>
      <c r="AD265" s="70">
        <f>AD43-AD216</f>
        <v>67594.932603604087</v>
      </c>
      <c r="AE265" s="70">
        <f>AE43-AE216</f>
        <v>67594.932603604087</v>
      </c>
      <c r="AF265" s="70"/>
      <c r="AG265" s="70"/>
      <c r="AH265" s="70">
        <f>AH43-AH216</f>
        <v>68757.051282051281</v>
      </c>
      <c r="AI265" s="70">
        <f>AI43-AI216</f>
        <v>69327.562666899408</v>
      </c>
      <c r="AJ265" s="70"/>
      <c r="AK265" s="724">
        <f>AK250/3</f>
        <v>53599.536011396012</v>
      </c>
      <c r="AL265" s="724"/>
      <c r="AM265" s="724"/>
      <c r="AN265" s="723"/>
      <c r="AO265" s="724"/>
      <c r="AP265" s="724"/>
      <c r="AQ265" s="724"/>
      <c r="AR265" s="724">
        <f>AR250/6</f>
        <v>54512.538660968661</v>
      </c>
      <c r="AS265" s="70"/>
      <c r="AT265" s="725"/>
      <c r="AU265" s="726"/>
      <c r="AV265" s="725"/>
      <c r="AW265" s="724"/>
      <c r="AX265" s="725"/>
      <c r="AY265" s="727"/>
      <c r="AZ265" s="727"/>
      <c r="BA265" s="727"/>
      <c r="BB265" s="728"/>
      <c r="BC265" s="728"/>
      <c r="BD265" s="728"/>
      <c r="BE265" s="728"/>
      <c r="BF265" s="70"/>
      <c r="BG265" s="70">
        <f>BG43-BG216</f>
        <v>73879.525641025641</v>
      </c>
      <c r="BH265" s="70">
        <f>BH43-BH216</f>
        <v>0</v>
      </c>
      <c r="BI265" s="723"/>
      <c r="BJ265" s="70"/>
      <c r="BK265" s="70">
        <f>BK43-BK216</f>
        <v>69387.034188034188</v>
      </c>
      <c r="BL265" s="70">
        <f>BL43-BL216</f>
        <v>0</v>
      </c>
      <c r="BM265" s="659"/>
      <c r="BN265" s="70"/>
      <c r="BO265" s="70">
        <f>BO43-BO216</f>
        <v>66860.991452991453</v>
      </c>
      <c r="BP265" s="70">
        <f>BP43-BP216</f>
        <v>0</v>
      </c>
      <c r="BQ265" s="724"/>
      <c r="BR265" s="724"/>
      <c r="BS265" s="724"/>
      <c r="BT265" s="723"/>
      <c r="BU265" s="724"/>
      <c r="BV265" s="724"/>
      <c r="BW265" s="70"/>
      <c r="BX265" s="70">
        <f>BX43-BX216</f>
        <v>0</v>
      </c>
      <c r="BY265" s="724">
        <f>BY43-BY216</f>
        <v>0</v>
      </c>
      <c r="BZ265" s="70"/>
      <c r="CA265" s="70"/>
      <c r="CB265" s="70">
        <f>CB43-CB216</f>
        <v>0</v>
      </c>
      <c r="CC265" s="724">
        <f>CC43-CC216</f>
        <v>0</v>
      </c>
      <c r="CD265" s="70"/>
      <c r="CE265" s="70"/>
      <c r="CF265" s="70">
        <f>CF43-CF216</f>
        <v>0</v>
      </c>
      <c r="CG265" s="724">
        <f>CG43-CG216</f>
        <v>0</v>
      </c>
      <c r="CH265" s="70"/>
      <c r="CI265" s="724"/>
      <c r="CJ265" s="724"/>
      <c r="CK265" s="723"/>
      <c r="CL265" s="724"/>
      <c r="CM265" s="724"/>
      <c r="CN265" s="724"/>
      <c r="CO265" s="725"/>
      <c r="CP265" s="726"/>
      <c r="CQ265" s="725"/>
      <c r="CR265" s="725"/>
      <c r="CS265" s="727"/>
      <c r="CT265" s="727"/>
      <c r="CU265" s="728"/>
      <c r="CV265" s="728"/>
      <c r="CW265" s="728"/>
      <c r="CX265" s="70"/>
      <c r="CY265" s="70">
        <f>CY43-CY216</f>
        <v>73879.525641025641</v>
      </c>
      <c r="CZ265" s="70">
        <f>CZ43-CZ216</f>
        <v>0</v>
      </c>
      <c r="DA265" s="723"/>
      <c r="DB265" s="70"/>
      <c r="DC265" s="70">
        <f>DC43-DC216</f>
        <v>69387.034188034188</v>
      </c>
      <c r="DD265" s="70">
        <f>DD43-DD216</f>
        <v>82478.632478632484</v>
      </c>
      <c r="DE265" s="659"/>
      <c r="DF265" s="70"/>
      <c r="DG265" s="70">
        <f>DG43-DG216</f>
        <v>66860.991452991453</v>
      </c>
      <c r="DH265" s="70">
        <f>DH43-DH216</f>
        <v>79743.58974358975</v>
      </c>
      <c r="DI265" s="724"/>
      <c r="DJ265" s="724"/>
      <c r="DK265" s="724"/>
      <c r="DL265" s="723"/>
      <c r="DM265" s="724"/>
      <c r="DN265" s="724"/>
      <c r="DO265" s="70"/>
      <c r="DP265" s="70">
        <f>DP43-DP216</f>
        <v>0</v>
      </c>
      <c r="DQ265" s="724">
        <f>DQ43-DQ216</f>
        <v>0</v>
      </c>
      <c r="DR265" s="70"/>
      <c r="DS265" s="70"/>
      <c r="DT265" s="70">
        <f>DT43-DT216</f>
        <v>0</v>
      </c>
      <c r="DU265" s="724">
        <f>DU43-DU216</f>
        <v>0</v>
      </c>
      <c r="DV265" s="70"/>
      <c r="DW265" s="70"/>
      <c r="DX265" s="70">
        <f>DX43-DX216</f>
        <v>0</v>
      </c>
      <c r="DY265" s="724">
        <f>DY43-DY216</f>
        <v>0</v>
      </c>
      <c r="DZ265" s="70"/>
      <c r="EA265" s="724"/>
      <c r="EB265" s="724"/>
      <c r="EC265" s="723"/>
      <c r="ED265" s="724"/>
      <c r="EE265" s="724"/>
      <c r="EF265" s="724"/>
      <c r="EG265" s="725"/>
      <c r="EH265" s="726"/>
      <c r="EI265" s="725"/>
      <c r="EJ265" s="725"/>
      <c r="EK265" s="727"/>
      <c r="EL265" s="727"/>
      <c r="EM265" s="728"/>
      <c r="EN265" s="728"/>
      <c r="EO265" s="728"/>
    </row>
    <row r="266" spans="1:145" ht="14.25">
      <c r="A266" s="720"/>
      <c r="B266" s="721"/>
      <c r="C266" s="721"/>
      <c r="D266" s="722" t="s">
        <v>78</v>
      </c>
      <c r="E266" s="722"/>
      <c r="F266" s="70"/>
      <c r="G266" s="70">
        <f>G50-G228</f>
        <v>173518.13364717964</v>
      </c>
      <c r="H266" s="70">
        <f>H50-H228</f>
        <v>173518.13364717964</v>
      </c>
      <c r="I266" s="723"/>
      <c r="J266" s="70"/>
      <c r="K266" s="70">
        <f>K50-K228</f>
        <v>176251.40165614063</v>
      </c>
      <c r="L266" s="70">
        <f>L50-L228</f>
        <v>176251.40165614063</v>
      </c>
      <c r="M266" s="659"/>
      <c r="N266" s="70"/>
      <c r="O266" s="70">
        <f>O50-O228</f>
        <v>130666.07459399206</v>
      </c>
      <c r="P266" s="70">
        <f>P50-P228</f>
        <v>130666.07459399206</v>
      </c>
      <c r="Q266" s="659"/>
      <c r="R266" s="724"/>
      <c r="S266" s="724"/>
      <c r="T266" s="724"/>
      <c r="U266" s="723"/>
      <c r="V266" s="724"/>
      <c r="W266" s="724"/>
      <c r="X266" s="724"/>
      <c r="Y266" s="70"/>
      <c r="Z266" s="70">
        <f>Z50-Z228</f>
        <v>146114.03460256918</v>
      </c>
      <c r="AA266" s="70">
        <f>AA50-AA228</f>
        <v>146114.03460256918</v>
      </c>
      <c r="AB266" s="659"/>
      <c r="AC266" s="70"/>
      <c r="AD266" s="70">
        <f>AD50-AD228</f>
        <v>153394.91837658116</v>
      </c>
      <c r="AE266" s="70">
        <f>AE50-AE228</f>
        <v>153394.91837658116</v>
      </c>
      <c r="AF266" s="70"/>
      <c r="AG266" s="70"/>
      <c r="AH266" s="70">
        <f>AH50-AH228</f>
        <v>156676.92307692309</v>
      </c>
      <c r="AI266" s="70">
        <f>AI50-AI228</f>
        <v>156106.40583615383</v>
      </c>
      <c r="AJ266" s="70"/>
      <c r="AK266" s="724"/>
      <c r="AL266" s="724"/>
      <c r="AM266" s="724"/>
      <c r="AN266" s="723"/>
      <c r="AO266" s="724"/>
      <c r="AP266" s="724"/>
      <c r="AQ266" s="724"/>
      <c r="AR266" s="724"/>
      <c r="AS266" s="70"/>
      <c r="AT266" s="725"/>
      <c r="AU266" s="726"/>
      <c r="AV266" s="725"/>
      <c r="AW266" s="724"/>
      <c r="AX266" s="725"/>
      <c r="AY266" s="727"/>
      <c r="AZ266" s="727"/>
      <c r="BA266" s="727"/>
      <c r="BB266" s="728"/>
      <c r="BC266" s="728"/>
      <c r="BD266" s="728"/>
      <c r="BE266" s="728"/>
      <c r="BF266" s="70"/>
      <c r="BG266" s="70">
        <f>BG50-BG228</f>
        <v>163320.76923076925</v>
      </c>
      <c r="BH266" s="70">
        <f>BH50-BH228</f>
        <v>0</v>
      </c>
      <c r="BI266" s="723"/>
      <c r="BJ266" s="70"/>
      <c r="BK266" s="70">
        <f>BK50-BK228</f>
        <v>91578.846153846171</v>
      </c>
      <c r="BL266" s="70">
        <f>BL50-BL228</f>
        <v>0</v>
      </c>
      <c r="BM266" s="659"/>
      <c r="BN266" s="70"/>
      <c r="BO266" s="70">
        <f>BO50-BO228</f>
        <v>117898.07692307692</v>
      </c>
      <c r="BP266" s="70">
        <f>BP50-BP228</f>
        <v>0</v>
      </c>
      <c r="BQ266" s="724"/>
      <c r="BR266" s="724"/>
      <c r="BS266" s="724"/>
      <c r="BT266" s="723"/>
      <c r="BU266" s="724"/>
      <c r="BV266" s="724"/>
      <c r="BW266" s="70"/>
      <c r="BX266" s="70">
        <f>BX50-BX228</f>
        <v>0</v>
      </c>
      <c r="BY266" s="724">
        <f>BY50-BY228</f>
        <v>0</v>
      </c>
      <c r="BZ266" s="70"/>
      <c r="CA266" s="70"/>
      <c r="CB266" s="70">
        <f>CB50-CB228</f>
        <v>0</v>
      </c>
      <c r="CC266" s="724">
        <f>CC50-CC228</f>
        <v>0</v>
      </c>
      <c r="CD266" s="70"/>
      <c r="CE266" s="70"/>
      <c r="CF266" s="70">
        <f>CF50-CF228</f>
        <v>0</v>
      </c>
      <c r="CG266" s="724">
        <f>CG50-CG228</f>
        <v>0</v>
      </c>
      <c r="CH266" s="70"/>
      <c r="CI266" s="724"/>
      <c r="CJ266" s="724"/>
      <c r="CK266" s="723"/>
      <c r="CL266" s="724"/>
      <c r="CM266" s="724"/>
      <c r="CN266" s="724"/>
      <c r="CO266" s="725"/>
      <c r="CP266" s="726"/>
      <c r="CQ266" s="725"/>
      <c r="CR266" s="725"/>
      <c r="CS266" s="727"/>
      <c r="CT266" s="727"/>
      <c r="CU266" s="728"/>
      <c r="CV266" s="728"/>
      <c r="CW266" s="728"/>
      <c r="CX266" s="70"/>
      <c r="CY266" s="70">
        <f>CY50-CY228</f>
        <v>163320.76923076925</v>
      </c>
      <c r="CZ266" s="70">
        <f>CZ50-CZ228</f>
        <v>0</v>
      </c>
      <c r="DA266" s="723"/>
      <c r="DB266" s="70"/>
      <c r="DC266" s="70">
        <f>DC50-DC228</f>
        <v>91578.846153846171</v>
      </c>
      <c r="DD266" s="70">
        <f>DD50-DD228</f>
        <v>119658.11965811967</v>
      </c>
      <c r="DE266" s="659"/>
      <c r="DF266" s="70"/>
      <c r="DG266" s="70">
        <f>DG50-DG228</f>
        <v>117898.07692307692</v>
      </c>
      <c r="DH266" s="70">
        <f>DH50-DH228</f>
        <v>153846.15384615384</v>
      </c>
      <c r="DI266" s="724"/>
      <c r="DJ266" s="724"/>
      <c r="DK266" s="724"/>
      <c r="DL266" s="723"/>
      <c r="DM266" s="724"/>
      <c r="DN266" s="724"/>
      <c r="DO266" s="70"/>
      <c r="DP266" s="70">
        <f>DP50-DP228</f>
        <v>0</v>
      </c>
      <c r="DQ266" s="724">
        <f>DQ50-DQ228</f>
        <v>0</v>
      </c>
      <c r="DR266" s="70"/>
      <c r="DS266" s="70"/>
      <c r="DT266" s="70">
        <f>DT50-DT228</f>
        <v>0</v>
      </c>
      <c r="DU266" s="724">
        <f>DU50-DU228</f>
        <v>0</v>
      </c>
      <c r="DV266" s="70"/>
      <c r="DW266" s="70"/>
      <c r="DX266" s="70">
        <f>DX50-DX228</f>
        <v>0</v>
      </c>
      <c r="DY266" s="724">
        <f>DY50-DY228</f>
        <v>0</v>
      </c>
      <c r="DZ266" s="70"/>
      <c r="EA266" s="724"/>
      <c r="EB266" s="724"/>
      <c r="EC266" s="723"/>
      <c r="ED266" s="724"/>
      <c r="EE266" s="724"/>
      <c r="EF266" s="724"/>
      <c r="EG266" s="725"/>
      <c r="EH266" s="726"/>
      <c r="EI266" s="725"/>
      <c r="EJ266" s="725"/>
      <c r="EK266" s="727"/>
      <c r="EL266" s="727"/>
      <c r="EM266" s="728"/>
      <c r="EN266" s="728"/>
      <c r="EO266" s="728"/>
    </row>
    <row r="267" spans="1:145" ht="14.25">
      <c r="A267" s="729"/>
      <c r="B267" s="729"/>
      <c r="C267" s="729"/>
      <c r="D267" s="730" t="s">
        <v>79</v>
      </c>
      <c r="E267" s="730"/>
      <c r="G267" s="2">
        <f>G55-G236</f>
        <v>106154.63062393162</v>
      </c>
      <c r="H267" s="2">
        <f>H55-H236</f>
        <v>106154.63062393162</v>
      </c>
      <c r="I267" s="731"/>
      <c r="K267" s="2">
        <f>K55-K236</f>
        <v>88445.632478632484</v>
      </c>
      <c r="L267" s="2">
        <f>L55-L236</f>
        <v>88445.632478632484</v>
      </c>
      <c r="M267" s="2"/>
      <c r="O267" s="2">
        <f>O55-O236</f>
        <v>87016.161925726497</v>
      </c>
      <c r="P267" s="2">
        <f>P55-P236</f>
        <v>87016.161925726497</v>
      </c>
      <c r="Q267" s="2"/>
      <c r="R267" s="731"/>
      <c r="S267" s="731"/>
      <c r="T267" s="731"/>
      <c r="U267" s="731"/>
      <c r="V267" s="731"/>
      <c r="W267" s="731"/>
      <c r="X267" s="731"/>
      <c r="Z267" s="2">
        <f>Z55-Z236</f>
        <v>84736.240290598304</v>
      </c>
      <c r="AA267" s="2">
        <f>AA55-AA236</f>
        <v>84736.240290598304</v>
      </c>
      <c r="AB267" s="2"/>
      <c r="AD267" s="2">
        <f>AD55-AD236</f>
        <v>104253.42928000001</v>
      </c>
      <c r="AE267" s="2">
        <f>AE55-AE236</f>
        <v>104253.42928000001</v>
      </c>
      <c r="AH267" s="2">
        <f>AH55-AH236</f>
        <v>109705.12820512822</v>
      </c>
      <c r="AI267" s="2">
        <f>AI55-AI236</f>
        <v>99994.688430000009</v>
      </c>
      <c r="AK267" s="731"/>
      <c r="AL267" s="731"/>
      <c r="AM267" s="731"/>
      <c r="AN267" s="731"/>
      <c r="AO267" s="731"/>
      <c r="AP267" s="731"/>
      <c r="AQ267" s="731"/>
      <c r="AR267" s="731"/>
      <c r="AT267" s="728"/>
      <c r="AU267" s="728"/>
      <c r="AV267" s="728"/>
      <c r="AW267" s="731"/>
      <c r="AX267" s="728"/>
      <c r="AY267" s="728"/>
      <c r="AZ267" s="728"/>
      <c r="BA267" s="728"/>
      <c r="BB267" s="728"/>
      <c r="BC267" s="728"/>
      <c r="BD267" s="728"/>
      <c r="BE267" s="728"/>
      <c r="BG267" s="2">
        <f>BG55-BG236</f>
        <v>104222.22222222223</v>
      </c>
      <c r="BH267" s="2">
        <f>BH55-BH236</f>
        <v>0</v>
      </c>
      <c r="BI267" s="731"/>
      <c r="BK267" s="2">
        <f>BK55-BK236</f>
        <v>113188.03418803419</v>
      </c>
      <c r="BL267" s="2">
        <f>BL55-BL236</f>
        <v>0</v>
      </c>
      <c r="BM267" s="2"/>
      <c r="BO267" s="2">
        <f>BO55-BO236</f>
        <v>115417.60683760684</v>
      </c>
      <c r="BP267" s="2">
        <f>BP55-BP236</f>
        <v>0</v>
      </c>
      <c r="BQ267" s="731"/>
      <c r="BR267" s="731"/>
      <c r="BS267" s="731"/>
      <c r="BT267" s="731"/>
      <c r="BU267" s="731"/>
      <c r="BV267" s="731"/>
      <c r="BX267" s="2">
        <f>BX55-BX236</f>
        <v>0</v>
      </c>
      <c r="BY267" s="731">
        <f>BY55-BY236</f>
        <v>0</v>
      </c>
      <c r="CB267" s="2">
        <f>CB55-CB236</f>
        <v>0</v>
      </c>
      <c r="CC267" s="731">
        <f>CC55-CC236</f>
        <v>0</v>
      </c>
      <c r="CF267" s="2">
        <f>CF55-CF236</f>
        <v>0</v>
      </c>
      <c r="CG267" s="731">
        <f>CG55-CG236</f>
        <v>0</v>
      </c>
      <c r="CI267" s="731"/>
      <c r="CJ267" s="731"/>
      <c r="CK267" s="731"/>
      <c r="CL267" s="731"/>
      <c r="CM267" s="731"/>
      <c r="CN267" s="731"/>
      <c r="CO267" s="728"/>
      <c r="CP267" s="728"/>
      <c r="CQ267" s="728"/>
      <c r="CR267" s="728"/>
      <c r="CS267" s="728"/>
      <c r="CT267" s="728"/>
      <c r="CU267" s="728"/>
      <c r="CV267" s="728"/>
      <c r="CW267" s="728"/>
      <c r="CY267" s="2">
        <f>CY55-CY236</f>
        <v>104222.22222222223</v>
      </c>
      <c r="CZ267" s="2">
        <f>CZ55-CZ236</f>
        <v>0</v>
      </c>
      <c r="DA267" s="731"/>
      <c r="DC267" s="2">
        <f>DC55-DC236</f>
        <v>113188.03418803419</v>
      </c>
      <c r="DD267" s="2">
        <f>DD55-DD236</f>
        <v>134188.03418803419</v>
      </c>
      <c r="DE267" s="2"/>
      <c r="DG267" s="2">
        <f>DG55-DG236</f>
        <v>115417.60683760684</v>
      </c>
      <c r="DH267" s="2">
        <f>DH55-DH236</f>
        <v>136837.60683760684</v>
      </c>
      <c r="DI267" s="731"/>
      <c r="DJ267" s="731"/>
      <c r="DK267" s="731"/>
      <c r="DL267" s="731"/>
      <c r="DM267" s="731"/>
      <c r="DN267" s="731"/>
      <c r="DP267" s="2">
        <f>DP55-DP236</f>
        <v>0</v>
      </c>
      <c r="DQ267" s="731">
        <f>DQ55-DQ236</f>
        <v>0</v>
      </c>
      <c r="DT267" s="2">
        <f>DT55-DT236</f>
        <v>0</v>
      </c>
      <c r="DU267" s="731">
        <f>DU55-DU236</f>
        <v>0</v>
      </c>
      <c r="DX267" s="2">
        <f>DX55-DX236</f>
        <v>0</v>
      </c>
      <c r="DY267" s="731">
        <f>DY55-DY236</f>
        <v>0</v>
      </c>
      <c r="EA267" s="731"/>
      <c r="EB267" s="731"/>
      <c r="EC267" s="731"/>
      <c r="ED267" s="731"/>
      <c r="EE267" s="731"/>
      <c r="EF267" s="731"/>
      <c r="EG267" s="728"/>
      <c r="EH267" s="728"/>
      <c r="EI267" s="728"/>
      <c r="EJ267" s="728"/>
      <c r="EK267" s="728"/>
      <c r="EL267" s="728"/>
      <c r="EM267" s="728"/>
      <c r="EN267" s="728"/>
      <c r="EO267" s="728"/>
    </row>
    <row r="268" spans="1:145" ht="14.25">
      <c r="A268" s="729"/>
      <c r="B268" s="729"/>
      <c r="C268" s="729"/>
      <c r="D268" s="730" t="s">
        <v>80</v>
      </c>
      <c r="E268" s="730"/>
      <c r="I268" s="731"/>
      <c r="M268" s="2"/>
      <c r="Q268" s="2"/>
      <c r="R268" s="731"/>
      <c r="S268" s="731"/>
      <c r="T268" s="731" t="s">
        <v>92</v>
      </c>
      <c r="U268" s="731"/>
      <c r="V268" s="731"/>
      <c r="W268" s="731"/>
      <c r="X268" s="731"/>
      <c r="Z268" s="2">
        <f>Z59-Z242</f>
        <v>5253.1285213675219</v>
      </c>
      <c r="AA268" s="2">
        <f>AA59-AA242</f>
        <v>5253.1285213675219</v>
      </c>
      <c r="AB268" s="2"/>
      <c r="AD268" s="2">
        <f>AD59-AD242</f>
        <v>4927.9540854700863</v>
      </c>
      <c r="AE268" s="2">
        <f>AE59-AE242</f>
        <v>4927.9540854700863</v>
      </c>
      <c r="AH268" s="2">
        <f>AH59-AH242</f>
        <v>4285.9730769230773</v>
      </c>
      <c r="AI268" s="2">
        <f>AI59-AI242</f>
        <v>0</v>
      </c>
      <c r="AK268" s="731"/>
      <c r="AL268" s="731"/>
      <c r="AM268" s="731"/>
      <c r="AN268" s="731"/>
      <c r="AO268" s="731"/>
      <c r="AP268" s="731"/>
      <c r="AQ268" s="731"/>
      <c r="AR268" s="731"/>
      <c r="AT268" s="728"/>
      <c r="AU268" s="728"/>
      <c r="AV268" s="728"/>
      <c r="AW268" s="731"/>
      <c r="AX268" s="728"/>
      <c r="AY268" s="728"/>
      <c r="AZ268" s="728"/>
      <c r="BA268" s="728"/>
      <c r="BB268" s="728"/>
      <c r="BC268" s="728"/>
      <c r="BD268" s="728"/>
      <c r="BE268" s="728"/>
      <c r="BI268" s="731"/>
      <c r="BM268" s="2"/>
      <c r="BQ268" s="731"/>
      <c r="BR268" s="731"/>
      <c r="BS268" s="731" t="s">
        <v>92</v>
      </c>
      <c r="BT268" s="731"/>
      <c r="BU268" s="731"/>
      <c r="BV268" s="731"/>
      <c r="BY268" s="731"/>
      <c r="CC268" s="731"/>
      <c r="CG268" s="731"/>
      <c r="CI268" s="731"/>
      <c r="CJ268" s="731"/>
      <c r="CK268" s="731"/>
      <c r="CL268" s="731"/>
      <c r="CM268" s="731"/>
      <c r="CN268" s="731"/>
      <c r="CO268" s="728"/>
      <c r="CP268" s="728"/>
      <c r="CQ268" s="728"/>
      <c r="CR268" s="728"/>
      <c r="CS268" s="728"/>
      <c r="CT268" s="728"/>
      <c r="CU268" s="728"/>
      <c r="CV268" s="728"/>
      <c r="CW268" s="728"/>
      <c r="DA268" s="731"/>
      <c r="DE268" s="2"/>
      <c r="DI268" s="731"/>
      <c r="DJ268" s="731"/>
      <c r="DK268" s="731" t="s">
        <v>92</v>
      </c>
      <c r="DL268" s="731"/>
      <c r="DM268" s="731"/>
      <c r="DN268" s="731"/>
      <c r="DQ268" s="731"/>
      <c r="DU268" s="731"/>
      <c r="DY268" s="731"/>
      <c r="EA268" s="731"/>
      <c r="EB268" s="731"/>
      <c r="EC268" s="731"/>
      <c r="ED268" s="731"/>
      <c r="EE268" s="731"/>
      <c r="EF268" s="731"/>
      <c r="EG268" s="728"/>
      <c r="EH268" s="728"/>
      <c r="EI268" s="728"/>
      <c r="EJ268" s="728"/>
      <c r="EK268" s="728"/>
      <c r="EL268" s="728"/>
      <c r="EM268" s="728"/>
      <c r="EN268" s="728"/>
      <c r="EO268" s="728"/>
    </row>
    <row r="269" spans="1:145" s="4" customFormat="1" ht="14.25">
      <c r="A269" s="729"/>
      <c r="B269" s="729"/>
      <c r="C269" s="729"/>
      <c r="D269" s="732" t="s">
        <v>81</v>
      </c>
      <c r="E269" s="732"/>
      <c r="F269" s="2"/>
      <c r="G269" s="2"/>
      <c r="H269" s="2"/>
      <c r="I269" s="731"/>
      <c r="J269" s="2"/>
      <c r="K269" s="2"/>
      <c r="L269" s="2"/>
      <c r="M269" s="2"/>
      <c r="N269" s="2"/>
      <c r="O269" s="2"/>
      <c r="P269" s="2"/>
      <c r="Q269" s="2"/>
      <c r="R269" s="731"/>
      <c r="S269" s="731"/>
      <c r="T269" s="731"/>
      <c r="U269" s="731"/>
      <c r="V269" s="731"/>
      <c r="W269" s="731"/>
      <c r="X269" s="731"/>
      <c r="Y269" s="2"/>
      <c r="Z269" s="2">
        <f>Z270-SUM(Z265:Z268)</f>
        <v>636.19014061818598</v>
      </c>
      <c r="AA269" s="2">
        <f>AA270-SUM(AA265:AA268)</f>
        <v>636.19014061818598</v>
      </c>
      <c r="AB269" s="2"/>
      <c r="AC269" s="2"/>
      <c r="AD269" s="2">
        <f>AD270-SUM(AD265:AD268)</f>
        <v>2139.0242039316799</v>
      </c>
      <c r="AE269" s="2">
        <f>AE270-SUM(AE265:AE268)</f>
        <v>2139.0242039316799</v>
      </c>
      <c r="AF269" s="2"/>
      <c r="AG269" s="2"/>
      <c r="AH269" s="2">
        <f>AH270-SUM(AH265:AH268)</f>
        <v>1687.6666666667443</v>
      </c>
      <c r="AI269" s="2">
        <f>AI270-SUM(AI265:AI268)</f>
        <v>1662.7693333333591</v>
      </c>
      <c r="AJ269" s="2"/>
      <c r="AK269" s="731"/>
      <c r="AL269" s="731"/>
      <c r="AM269" s="731"/>
      <c r="AN269" s="731"/>
      <c r="AO269" s="731"/>
      <c r="AP269" s="731"/>
      <c r="AQ269" s="731"/>
      <c r="AR269" s="731"/>
      <c r="AS269" s="2"/>
      <c r="AT269" s="728"/>
      <c r="AU269" s="728"/>
      <c r="AV269" s="728"/>
      <c r="AW269" s="731"/>
      <c r="AX269" s="728"/>
      <c r="AY269" s="728"/>
      <c r="AZ269" s="728"/>
      <c r="BA269" s="728"/>
      <c r="BB269" s="728"/>
      <c r="BC269" s="728"/>
      <c r="BD269" s="728"/>
      <c r="BE269" s="728"/>
      <c r="BF269" s="2"/>
      <c r="BG269" s="2"/>
      <c r="BH269" s="2"/>
      <c r="BI269" s="731"/>
      <c r="BJ269" s="2"/>
      <c r="BK269" s="2"/>
      <c r="BL269" s="2"/>
      <c r="BM269" s="2"/>
      <c r="BN269" s="2"/>
      <c r="BO269" s="2"/>
      <c r="BP269" s="2"/>
      <c r="BQ269" s="731"/>
      <c r="BR269" s="731"/>
      <c r="BS269" s="731"/>
      <c r="BT269" s="731"/>
      <c r="BU269" s="731"/>
      <c r="BV269" s="731"/>
      <c r="BW269" s="2"/>
      <c r="BX269" s="2" t="s">
        <v>100</v>
      </c>
      <c r="BY269" s="731" t="s">
        <v>98</v>
      </c>
      <c r="BZ269" s="2"/>
      <c r="CA269" s="2"/>
      <c r="CB269" s="2"/>
      <c r="CC269" s="731"/>
      <c r="CD269" s="2"/>
      <c r="CE269" s="2"/>
      <c r="CF269" s="2"/>
      <c r="CG269" s="731"/>
      <c r="CH269" s="2"/>
      <c r="CI269" s="731"/>
      <c r="CJ269" s="731"/>
      <c r="CK269" s="731"/>
      <c r="CL269" s="731"/>
      <c r="CM269" s="731"/>
      <c r="CN269" s="731"/>
      <c r="CO269" s="728"/>
      <c r="CP269" s="728"/>
      <c r="CQ269" s="728"/>
      <c r="CR269" s="728"/>
      <c r="CS269" s="728"/>
      <c r="CT269" s="728"/>
      <c r="CU269" s="728"/>
      <c r="CV269" s="728"/>
      <c r="CW269" s="728"/>
      <c r="CX269" s="2"/>
      <c r="CY269" s="2"/>
      <c r="CZ269" s="2"/>
      <c r="DA269" s="731"/>
      <c r="DB269" s="2"/>
      <c r="DC269" s="2"/>
      <c r="DD269" s="2"/>
      <c r="DE269" s="2"/>
      <c r="DF269" s="2"/>
      <c r="DG269" s="2"/>
      <c r="DH269" s="2"/>
      <c r="DI269" s="731"/>
      <c r="DJ269" s="731"/>
      <c r="DK269" s="731"/>
      <c r="DL269" s="731"/>
      <c r="DM269" s="731"/>
      <c r="DN269" s="731"/>
      <c r="DO269" s="2"/>
      <c r="DP269" s="2" t="s">
        <v>100</v>
      </c>
      <c r="DQ269" s="731" t="s">
        <v>98</v>
      </c>
      <c r="DR269" s="2"/>
      <c r="DS269" s="2"/>
      <c r="DT269" s="2"/>
      <c r="DU269" s="731"/>
      <c r="DV269" s="2"/>
      <c r="DW269" s="2"/>
      <c r="DX269" s="2"/>
      <c r="DY269" s="731"/>
      <c r="DZ269" s="2"/>
      <c r="EA269" s="731"/>
      <c r="EB269" s="731"/>
      <c r="EC269" s="731"/>
      <c r="ED269" s="731"/>
      <c r="EE269" s="731"/>
      <c r="EF269" s="731"/>
      <c r="EG269" s="728"/>
      <c r="EH269" s="728"/>
      <c r="EI269" s="728"/>
      <c r="EJ269" s="728"/>
      <c r="EK269" s="728"/>
      <c r="EL269" s="728"/>
      <c r="EM269" s="728"/>
      <c r="EN269" s="728"/>
      <c r="EO269" s="728"/>
    </row>
    <row r="270" spans="1:145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306987.46602876426</v>
      </c>
      <c r="AB270" s="2"/>
      <c r="AC270" s="2"/>
      <c r="AD270" s="2">
        <f>AD67-AD250</f>
        <v>332310.25854958699</v>
      </c>
      <c r="AE270" s="2">
        <f>AE67-AE250</f>
        <v>332310.25854958699</v>
      </c>
      <c r="AF270" s="2"/>
      <c r="AG270" s="2"/>
      <c r="AH270" s="2">
        <f>AH67-AH250</f>
        <v>341112.74230769242</v>
      </c>
      <c r="AI270" s="2">
        <f>AI67-AI250</f>
        <v>327091.42626638664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3"/>
      <c r="CH270" s="2"/>
      <c r="CI270" s="3"/>
      <c r="CJ270" s="3"/>
      <c r="CK270" s="3"/>
      <c r="CL270" s="3"/>
      <c r="CM270" s="2"/>
      <c r="CN270" s="3"/>
      <c r="CR270" s="5"/>
      <c r="CX270" s="2"/>
      <c r="CY270" s="2"/>
      <c r="CZ270" s="2"/>
      <c r="DA270" s="3"/>
      <c r="DB270" s="2"/>
      <c r="DC270" s="2"/>
      <c r="DD270" s="2"/>
      <c r="DE270" s="2"/>
      <c r="DF270" s="2"/>
      <c r="DG270" s="2"/>
      <c r="DH270" s="2"/>
      <c r="DI270" s="3"/>
      <c r="DJ270" s="3"/>
      <c r="DK270" s="3"/>
      <c r="DL270" s="3"/>
      <c r="DM270" s="3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3"/>
      <c r="DZ270" s="2"/>
      <c r="EA270" s="3"/>
      <c r="EB270" s="3"/>
      <c r="EC270" s="3"/>
      <c r="ED270" s="3"/>
      <c r="EE270" s="2"/>
      <c r="EF270" s="3"/>
      <c r="EJ270" s="5"/>
    </row>
    <row r="271" spans="1:145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69753.249435897436</v>
      </c>
      <c r="I271" s="3"/>
      <c r="J271" s="2"/>
      <c r="K271" s="2">
        <f>K36+K40</f>
        <v>78374.396333333338</v>
      </c>
      <c r="L271" s="2">
        <f>L36+L40</f>
        <v>78374.396333333338</v>
      </c>
      <c r="M271" s="2"/>
      <c r="N271" s="2"/>
      <c r="O271" s="2">
        <f>O36+O40</f>
        <v>81992.995418803432</v>
      </c>
      <c r="P271" s="2">
        <f>P36+P40</f>
        <v>81992.995418803432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79350.847042735026</v>
      </c>
      <c r="AB271" s="2"/>
      <c r="AC271" s="2"/>
      <c r="AD271" s="2">
        <f>AD36+AD40</f>
        <v>76420.763307692294</v>
      </c>
      <c r="AE271" s="2">
        <f>AE36+AE40</f>
        <v>76420.763307692294</v>
      </c>
      <c r="AF271" s="2"/>
      <c r="AG271" s="2"/>
      <c r="AH271" s="2">
        <f>AH36+AH40</f>
        <v>78247.86324786325</v>
      </c>
      <c r="AI271" s="2">
        <f>AI36+AI40</f>
        <v>78411.671897435896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82264.95726495728</v>
      </c>
      <c r="BL271" s="2">
        <f>BL36+BL40</f>
        <v>0</v>
      </c>
      <c r="BM271" s="2"/>
      <c r="BN271" s="2"/>
      <c r="BO271" s="2">
        <f>BO36+BO40</f>
        <v>79529.914529914546</v>
      </c>
      <c r="BP271" s="2">
        <f>BP36+BP40</f>
        <v>0</v>
      </c>
      <c r="BQ271" s="3"/>
      <c r="BR271" s="3"/>
      <c r="BS271" s="3"/>
      <c r="BT271" s="3"/>
      <c r="BU271" s="3"/>
      <c r="BV271" s="2"/>
      <c r="BW271" s="2"/>
      <c r="BX271" s="2">
        <f>BX36+BX40</f>
        <v>0</v>
      </c>
      <c r="BY271" s="2">
        <f>BY36+BY40</f>
        <v>0</v>
      </c>
      <c r="BZ271" s="2"/>
      <c r="CA271" s="2"/>
      <c r="CB271" s="2">
        <f>CB36+CB40</f>
        <v>0</v>
      </c>
      <c r="CC271" s="2">
        <f>CC36+CC40</f>
        <v>0</v>
      </c>
      <c r="CD271" s="2"/>
      <c r="CE271" s="2"/>
      <c r="CF271" s="2">
        <f>CF36+CF40</f>
        <v>0</v>
      </c>
      <c r="CG271" s="2">
        <f>CG36+CG40</f>
        <v>0</v>
      </c>
      <c r="CH271" s="2"/>
      <c r="CI271" s="3"/>
      <c r="CJ271" s="3"/>
      <c r="CK271" s="3"/>
      <c r="CL271" s="3"/>
      <c r="CM271" s="2"/>
      <c r="CN271" s="3"/>
      <c r="CR271" s="5"/>
      <c r="CX271" s="2"/>
      <c r="CY271" s="2"/>
      <c r="CZ271" s="2">
        <f>CZ36+CZ40</f>
        <v>0</v>
      </c>
      <c r="DA271" s="3"/>
      <c r="DB271" s="2"/>
      <c r="DC271" s="2">
        <f>DC36+DC40</f>
        <v>82264.95726495728</v>
      </c>
      <c r="DD271" s="2">
        <f>DD36+DD40</f>
        <v>82264.95726495728</v>
      </c>
      <c r="DE271" s="2"/>
      <c r="DF271" s="2"/>
      <c r="DG271" s="2">
        <f>DG36+DG40</f>
        <v>79529.914529914546</v>
      </c>
      <c r="DH271" s="2">
        <f>DH36+DH40</f>
        <v>79529.914529914546</v>
      </c>
      <c r="DI271" s="3"/>
      <c r="DJ271" s="3"/>
      <c r="DK271" s="3"/>
      <c r="DL271" s="3"/>
      <c r="DM271" s="3"/>
      <c r="DN271" s="2"/>
      <c r="DO271" s="2"/>
      <c r="DP271" s="2">
        <f>DP36+DP40</f>
        <v>0</v>
      </c>
      <c r="DQ271" s="2">
        <f>DQ36+DQ40</f>
        <v>0</v>
      </c>
      <c r="DR271" s="2"/>
      <c r="DS271" s="2"/>
      <c r="DT271" s="2">
        <f>DT36+DT40</f>
        <v>0</v>
      </c>
      <c r="DU271" s="2">
        <f>DU36+DU40</f>
        <v>0</v>
      </c>
      <c r="DV271" s="2"/>
      <c r="DW271" s="2"/>
      <c r="DX271" s="2">
        <f>DX36+DX40</f>
        <v>0</v>
      </c>
      <c r="DY271" s="2">
        <f>DY36+DY40</f>
        <v>0</v>
      </c>
      <c r="DZ271" s="2"/>
      <c r="EA271" s="3"/>
      <c r="EB271" s="3"/>
      <c r="EC271" s="3"/>
      <c r="ED271" s="3"/>
      <c r="EE271" s="2"/>
      <c r="EF271" s="3"/>
      <c r="EJ271" s="5"/>
    </row>
    <row r="272" spans="1:145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7858.6848199999995</v>
      </c>
      <c r="I272" s="3"/>
      <c r="J272" s="2"/>
      <c r="K272" s="2">
        <f>K204+K212</f>
        <v>9072.5069916158973</v>
      </c>
      <c r="L272" s="2">
        <f>L204+L212</f>
        <v>9072.5069916158973</v>
      </c>
      <c r="M272" s="2"/>
      <c r="N272" s="2"/>
      <c r="O272" s="2">
        <f>O204+O212</f>
        <v>9536.3012636347121</v>
      </c>
      <c r="P272" s="2">
        <f>P204+P212</f>
        <v>9536.3012636347121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9254.9927835068047</v>
      </c>
      <c r="AB272" s="2"/>
      <c r="AC272" s="2"/>
      <c r="AD272" s="2">
        <f>AD204+AD212</f>
        <v>9023.6747651282058</v>
      </c>
      <c r="AE272" s="2">
        <f>AE204+AE212</f>
        <v>9023.6747651282058</v>
      </c>
      <c r="AF272" s="2"/>
      <c r="AG272" s="2"/>
      <c r="AH272" s="2">
        <f>AH204+AH212</f>
        <v>9663.8888888888887</v>
      </c>
      <c r="AI272" s="2">
        <f>AI204+AI212</f>
        <v>9328.3923753217987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0</v>
      </c>
      <c r="BI272" s="3"/>
      <c r="BJ272" s="2"/>
      <c r="BK272" s="2">
        <f>BK204+BK212</f>
        <v>13051</v>
      </c>
      <c r="BL272" s="2">
        <f>BL204+BL212</f>
        <v>0</v>
      </c>
      <c r="BM272" s="2"/>
      <c r="BN272" s="2"/>
      <c r="BO272" s="2">
        <f>BO204+BO212</f>
        <v>12842</v>
      </c>
      <c r="BP272" s="2">
        <f>BP204+BP212</f>
        <v>0</v>
      </c>
      <c r="BQ272" s="3"/>
      <c r="BR272" s="3"/>
      <c r="BS272" s="3"/>
      <c r="BT272" s="3"/>
      <c r="BU272" s="3"/>
      <c r="BV272" s="2"/>
      <c r="BW272" s="2"/>
      <c r="BX272" s="2">
        <f>BX204+BX212</f>
        <v>0</v>
      </c>
      <c r="BY272" s="2">
        <f>BY204+BY212</f>
        <v>0</v>
      </c>
      <c r="BZ272" s="2"/>
      <c r="CA272" s="2"/>
      <c r="CB272" s="2">
        <f>CB204+CB212</f>
        <v>0</v>
      </c>
      <c r="CC272" s="2">
        <f>CC204+CC212</f>
        <v>0</v>
      </c>
      <c r="CD272" s="2"/>
      <c r="CE272" s="2"/>
      <c r="CF272" s="2">
        <f>CF204+CF212</f>
        <v>0</v>
      </c>
      <c r="CG272" s="2">
        <f>CG204+CG212</f>
        <v>0</v>
      </c>
      <c r="CH272" s="2"/>
      <c r="CI272" s="3"/>
      <c r="CJ272" s="3"/>
      <c r="CK272" s="3"/>
      <c r="CL272" s="3"/>
      <c r="CM272" s="2"/>
      <c r="CN272" s="3"/>
      <c r="CR272" s="5"/>
      <c r="CX272" s="2"/>
      <c r="CY272" s="2"/>
      <c r="CZ272" s="2">
        <f>CZ204+CZ212</f>
        <v>0</v>
      </c>
      <c r="DA272" s="3"/>
      <c r="DB272" s="2"/>
      <c r="DC272" s="2">
        <f>DC204+DC212</f>
        <v>13051</v>
      </c>
      <c r="DD272" s="2">
        <f>DD204+DD212</f>
        <v>0</v>
      </c>
      <c r="DE272" s="2"/>
      <c r="DF272" s="2"/>
      <c r="DG272" s="2">
        <f>DG204+DG212</f>
        <v>12842</v>
      </c>
      <c r="DH272" s="2">
        <f>DH204+DH212</f>
        <v>0</v>
      </c>
      <c r="DI272" s="3"/>
      <c r="DJ272" s="3"/>
      <c r="DK272" s="3"/>
      <c r="DL272" s="3"/>
      <c r="DM272" s="3"/>
      <c r="DN272" s="2"/>
      <c r="DO272" s="2"/>
      <c r="DP272" s="2">
        <f>DP204+DP212</f>
        <v>0</v>
      </c>
      <c r="DQ272" s="2">
        <f>DQ204+DQ212</f>
        <v>0</v>
      </c>
      <c r="DR272" s="2"/>
      <c r="DS272" s="2"/>
      <c r="DT272" s="2">
        <f>DT204+DT212</f>
        <v>0</v>
      </c>
      <c r="DU272" s="2">
        <f>DU204+DU212</f>
        <v>0</v>
      </c>
      <c r="DV272" s="2"/>
      <c r="DW272" s="2"/>
      <c r="DX272" s="2">
        <f>DX204+DX212</f>
        <v>0</v>
      </c>
      <c r="DY272" s="2">
        <f>DY204+DY212</f>
        <v>0</v>
      </c>
      <c r="DZ272" s="2"/>
      <c r="EA272" s="3"/>
      <c r="EB272" s="3"/>
      <c r="EC272" s="3"/>
      <c r="ED272" s="3"/>
      <c r="EE272" s="2"/>
      <c r="EF272" s="3"/>
      <c r="EJ272" s="5"/>
    </row>
    <row r="273" spans="1:142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3"/>
      <c r="CH273" s="2"/>
      <c r="CI273" s="3"/>
      <c r="CJ273" s="3"/>
      <c r="CK273" s="3"/>
      <c r="CL273" s="3"/>
      <c r="CM273" s="2"/>
      <c r="CN273" s="3"/>
      <c r="CR273" s="5"/>
      <c r="CX273" s="2"/>
      <c r="CY273" s="2"/>
      <c r="CZ273" s="2"/>
      <c r="DA273" s="3"/>
      <c r="DB273" s="2"/>
      <c r="DC273" s="2"/>
      <c r="DD273" s="2"/>
      <c r="DE273" s="2"/>
      <c r="DF273" s="2"/>
      <c r="DG273" s="2"/>
      <c r="DH273" s="2"/>
      <c r="DI273" s="3"/>
      <c r="DJ273" s="3"/>
      <c r="DK273" s="3"/>
      <c r="DL273" s="3"/>
      <c r="DM273" s="3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3"/>
      <c r="DZ273" s="2"/>
      <c r="EA273" s="3"/>
      <c r="EB273" s="3"/>
      <c r="EC273" s="3"/>
      <c r="ED273" s="3"/>
      <c r="EE273" s="2"/>
      <c r="EF273" s="3"/>
      <c r="EJ273" s="5"/>
    </row>
    <row r="274" spans="1:142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3"/>
      <c r="CH274" s="2"/>
      <c r="CI274" s="3"/>
      <c r="CJ274" s="3"/>
      <c r="CK274" s="3"/>
      <c r="CL274" s="3"/>
      <c r="CM274" s="2"/>
      <c r="CN274" s="3"/>
      <c r="CR274" s="5"/>
      <c r="CX274" s="2"/>
      <c r="CY274" s="2"/>
      <c r="CZ274" s="2"/>
      <c r="DA274" s="3"/>
      <c r="DB274" s="2"/>
      <c r="DC274" s="2"/>
      <c r="DD274" s="2"/>
      <c r="DE274" s="2"/>
      <c r="DF274" s="2"/>
      <c r="DG274" s="2"/>
      <c r="DH274" s="2"/>
      <c r="DI274" s="3"/>
      <c r="DJ274" s="3"/>
      <c r="DK274" s="3"/>
      <c r="DL274" s="3"/>
      <c r="DM274" s="3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3"/>
      <c r="DZ274" s="2"/>
      <c r="EA274" s="3"/>
      <c r="EB274" s="3"/>
      <c r="EC274" s="3"/>
      <c r="ED274" s="3"/>
      <c r="EE274" s="2"/>
      <c r="EF274" s="3"/>
      <c r="EJ274" s="5"/>
    </row>
    <row r="275" spans="1:142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3"/>
      <c r="CH275" s="2"/>
      <c r="CI275" s="3"/>
      <c r="CJ275" s="3"/>
      <c r="CK275" s="3"/>
      <c r="CL275" s="3"/>
      <c r="CM275" s="2"/>
      <c r="CN275" s="3"/>
      <c r="CR275" s="5"/>
      <c r="CX275" s="2"/>
      <c r="CY275" s="2"/>
      <c r="CZ275" s="2"/>
      <c r="DA275" s="3"/>
      <c r="DB275" s="2"/>
      <c r="DC275" s="2"/>
      <c r="DD275" s="2"/>
      <c r="DE275" s="2"/>
      <c r="DF275" s="2"/>
      <c r="DG275" s="2"/>
      <c r="DH275" s="2"/>
      <c r="DI275" s="3"/>
      <c r="DJ275" s="3"/>
      <c r="DK275" s="3"/>
      <c r="DL275" s="3"/>
      <c r="DM275" s="3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3"/>
      <c r="DZ275" s="2"/>
      <c r="EA275" s="3"/>
      <c r="EB275" s="3"/>
      <c r="EC275" s="3"/>
      <c r="ED275" s="3"/>
      <c r="EE275" s="2"/>
      <c r="EF275" s="3"/>
      <c r="EJ275" s="5"/>
    </row>
    <row r="276" spans="1:142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3"/>
      <c r="CH276" s="2"/>
      <c r="CI276" s="3"/>
      <c r="CJ276" s="3"/>
      <c r="CK276" s="3"/>
      <c r="CL276" s="3"/>
      <c r="CM276" s="2"/>
      <c r="CN276" s="3"/>
      <c r="CR276" s="5"/>
      <c r="CX276" s="2"/>
      <c r="CY276" s="2"/>
      <c r="CZ276" s="2"/>
      <c r="DA276" s="3"/>
      <c r="DB276" s="2"/>
      <c r="DC276" s="2"/>
      <c r="DD276" s="2"/>
      <c r="DE276" s="2"/>
      <c r="DF276" s="2"/>
      <c r="DG276" s="2"/>
      <c r="DH276" s="2"/>
      <c r="DI276" s="3"/>
      <c r="DJ276" s="3"/>
      <c r="DK276" s="3"/>
      <c r="DL276" s="3"/>
      <c r="DM276" s="3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3"/>
      <c r="DZ276" s="2"/>
      <c r="EA276" s="3"/>
      <c r="EB276" s="3"/>
      <c r="EC276" s="3"/>
      <c r="ED276" s="3"/>
      <c r="EE276" s="2"/>
      <c r="EF276" s="3"/>
      <c r="EJ276" s="5"/>
    </row>
    <row r="277" spans="1:142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3"/>
      <c r="CH277" s="2"/>
      <c r="CI277" s="3"/>
      <c r="CJ277" s="3"/>
      <c r="CK277" s="3"/>
      <c r="CL277" s="3"/>
      <c r="CM277" s="2"/>
      <c r="CN277" s="3"/>
      <c r="CR277" s="5"/>
      <c r="CX277" s="2"/>
      <c r="CY277" s="2"/>
      <c r="CZ277" s="2"/>
      <c r="DA277" s="3"/>
      <c r="DB277" s="2"/>
      <c r="DC277" s="2"/>
      <c r="DD277" s="2"/>
      <c r="DE277" s="2"/>
      <c r="DF277" s="2"/>
      <c r="DG277" s="2"/>
      <c r="DH277" s="2"/>
      <c r="DI277" s="3"/>
      <c r="DJ277" s="3"/>
      <c r="DK277" s="3"/>
      <c r="DL277" s="3"/>
      <c r="DM277" s="3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3"/>
      <c r="DZ277" s="2"/>
      <c r="EA277" s="3"/>
      <c r="EB277" s="3"/>
      <c r="EC277" s="3"/>
      <c r="ED277" s="3"/>
      <c r="EE277" s="2"/>
      <c r="EF277" s="3"/>
      <c r="EJ277" s="5"/>
    </row>
    <row r="278" spans="1:142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3"/>
      <c r="CH278" s="2"/>
      <c r="CI278" s="3"/>
      <c r="CJ278" s="3"/>
      <c r="CK278" s="3"/>
      <c r="CL278" s="3"/>
      <c r="CM278" s="2"/>
      <c r="CN278" s="3"/>
      <c r="CR278" s="5"/>
      <c r="CX278" s="2"/>
      <c r="CY278" s="2"/>
      <c r="CZ278" s="2"/>
      <c r="DA278" s="3"/>
      <c r="DB278" s="2"/>
      <c r="DC278" s="2"/>
      <c r="DD278" s="2"/>
      <c r="DE278" s="2"/>
      <c r="DF278" s="2"/>
      <c r="DG278" s="2"/>
      <c r="DH278" s="2"/>
      <c r="DI278" s="3"/>
      <c r="DJ278" s="3"/>
      <c r="DK278" s="3"/>
      <c r="DL278" s="3"/>
      <c r="DM278" s="3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3"/>
      <c r="DZ278" s="2"/>
      <c r="EA278" s="3"/>
      <c r="EB278" s="3"/>
      <c r="EC278" s="3"/>
      <c r="ED278" s="3"/>
      <c r="EE278" s="2"/>
      <c r="EF278" s="3"/>
      <c r="EJ278" s="5"/>
    </row>
    <row r="279" spans="1:142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3"/>
      <c r="CH279" s="2"/>
      <c r="CI279" s="3"/>
      <c r="CJ279" s="3"/>
      <c r="CK279" s="3"/>
      <c r="CL279" s="3"/>
      <c r="CM279" s="2"/>
      <c r="CN279" s="3"/>
      <c r="CR279" s="5"/>
      <c r="CX279" s="2"/>
      <c r="CY279" s="2"/>
      <c r="CZ279" s="2"/>
      <c r="DA279" s="3"/>
      <c r="DB279" s="2"/>
      <c r="DC279" s="2"/>
      <c r="DD279" s="2"/>
      <c r="DE279" s="2"/>
      <c r="DF279" s="2"/>
      <c r="DG279" s="2"/>
      <c r="DH279" s="2"/>
      <c r="DI279" s="3"/>
      <c r="DJ279" s="3"/>
      <c r="DK279" s="3"/>
      <c r="DL279" s="3"/>
      <c r="DM279" s="3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3"/>
      <c r="DZ279" s="2"/>
      <c r="EA279" s="3"/>
      <c r="EB279" s="3"/>
      <c r="EC279" s="3"/>
      <c r="ED279" s="3"/>
      <c r="EE279" s="2"/>
      <c r="EF279" s="3"/>
      <c r="EJ279" s="5"/>
    </row>
    <row r="280" spans="1:142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3"/>
      <c r="CH280" s="2"/>
      <c r="CI280" s="3"/>
      <c r="CJ280" s="3"/>
      <c r="CK280" s="3"/>
      <c r="CL280" s="3"/>
      <c r="CM280" s="2"/>
      <c r="CN280" s="3"/>
      <c r="CR280" s="5"/>
      <c r="CX280" s="2"/>
      <c r="CY280" s="2"/>
      <c r="CZ280" s="2"/>
      <c r="DA280" s="3"/>
      <c r="DB280" s="2"/>
      <c r="DC280" s="2"/>
      <c r="DD280" s="2"/>
      <c r="DE280" s="2"/>
      <c r="DF280" s="2"/>
      <c r="DG280" s="2"/>
      <c r="DH280" s="2"/>
      <c r="DI280" s="3"/>
      <c r="DJ280" s="3"/>
      <c r="DK280" s="3"/>
      <c r="DL280" s="3"/>
      <c r="DM280" s="3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3"/>
      <c r="DZ280" s="2"/>
      <c r="EA280" s="3"/>
      <c r="EB280" s="3"/>
      <c r="EC280" s="3"/>
      <c r="ED280" s="3"/>
      <c r="EE280" s="2"/>
      <c r="EF280" s="3"/>
      <c r="EJ280" s="5"/>
    </row>
    <row r="281" spans="1:142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3"/>
      <c r="CH281" s="2"/>
      <c r="CI281" s="3"/>
      <c r="CJ281" s="3"/>
      <c r="CK281" s="3"/>
      <c r="CL281" s="3"/>
      <c r="CM281" s="2"/>
      <c r="CN281" s="3"/>
      <c r="CR281" s="5"/>
      <c r="CX281" s="2"/>
      <c r="CY281" s="2"/>
      <c r="CZ281" s="2"/>
      <c r="DA281" s="3"/>
      <c r="DB281" s="2"/>
      <c r="DC281" s="2"/>
      <c r="DD281" s="2"/>
      <c r="DE281" s="2"/>
      <c r="DF281" s="2"/>
      <c r="DG281" s="2"/>
      <c r="DH281" s="2"/>
      <c r="DI281" s="3"/>
      <c r="DJ281" s="3"/>
      <c r="DK281" s="3"/>
      <c r="DL281" s="3"/>
      <c r="DM281" s="3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3"/>
      <c r="DZ281" s="2"/>
      <c r="EA281" s="3"/>
      <c r="EB281" s="3"/>
      <c r="EC281" s="3"/>
      <c r="ED281" s="3"/>
      <c r="EE281" s="2"/>
      <c r="EF281" s="3"/>
      <c r="EJ281" s="5"/>
    </row>
    <row r="282" spans="1:142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3"/>
      <c r="CH282" s="2"/>
      <c r="CI282" s="3"/>
      <c r="CJ282" s="3"/>
      <c r="CK282" s="3"/>
      <c r="CL282" s="3"/>
      <c r="CM282" s="2"/>
      <c r="CN282" s="3"/>
      <c r="CR282" s="5"/>
      <c r="CX282" s="2"/>
      <c r="CY282" s="2"/>
      <c r="CZ282" s="2"/>
      <c r="DA282" s="3"/>
      <c r="DB282" s="2"/>
      <c r="DC282" s="2"/>
      <c r="DD282" s="2"/>
      <c r="DE282" s="2"/>
      <c r="DF282" s="2"/>
      <c r="DG282" s="2"/>
      <c r="DH282" s="2"/>
      <c r="DI282" s="3"/>
      <c r="DJ282" s="3"/>
      <c r="DK282" s="3"/>
      <c r="DL282" s="3"/>
      <c r="DM282" s="3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3"/>
      <c r="DZ282" s="2"/>
      <c r="EA282" s="3"/>
      <c r="EB282" s="3"/>
      <c r="EC282" s="3"/>
      <c r="ED282" s="3"/>
      <c r="EE282" s="2"/>
      <c r="EF282" s="3"/>
      <c r="EJ282" s="5"/>
    </row>
    <row r="283" spans="1:142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3"/>
      <c r="CH283" s="2"/>
      <c r="CI283" s="3"/>
      <c r="CJ283" s="3"/>
      <c r="CK283" s="3"/>
      <c r="CL283" s="3"/>
      <c r="CM283" s="2"/>
      <c r="CN283" s="3"/>
      <c r="CR283" s="5"/>
      <c r="CX283" s="2"/>
      <c r="CY283" s="2"/>
      <c r="CZ283" s="2"/>
      <c r="DA283" s="3"/>
      <c r="DB283" s="2"/>
      <c r="DC283" s="2"/>
      <c r="DD283" s="2"/>
      <c r="DE283" s="2"/>
      <c r="DF283" s="2"/>
      <c r="DG283" s="2"/>
      <c r="DH283" s="2"/>
      <c r="DI283" s="3"/>
      <c r="DJ283" s="3"/>
      <c r="DK283" s="3"/>
      <c r="DL283" s="3"/>
      <c r="DM283" s="3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3"/>
      <c r="DZ283" s="2"/>
      <c r="EA283" s="3"/>
      <c r="EB283" s="3"/>
      <c r="EC283" s="3"/>
      <c r="ED283" s="3"/>
      <c r="EE283" s="2"/>
      <c r="EF283" s="3"/>
      <c r="EJ283" s="5"/>
    </row>
    <row r="284" spans="1:142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3"/>
      <c r="CH284" s="2"/>
      <c r="CI284" s="3"/>
      <c r="CJ284" s="3"/>
      <c r="CK284" s="3"/>
      <c r="CL284" s="3"/>
      <c r="CM284" s="2"/>
      <c r="CN284" s="3"/>
      <c r="CR284" s="5"/>
      <c r="CX284" s="2"/>
      <c r="CY284" s="2"/>
      <c r="CZ284" s="2"/>
      <c r="DA284" s="3"/>
      <c r="DB284" s="2"/>
      <c r="DC284" s="2"/>
      <c r="DD284" s="2"/>
      <c r="DE284" s="2"/>
      <c r="DF284" s="2"/>
      <c r="DG284" s="2"/>
      <c r="DH284" s="2"/>
      <c r="DI284" s="3"/>
      <c r="DJ284" s="3"/>
      <c r="DK284" s="3"/>
      <c r="DL284" s="3"/>
      <c r="DM284" s="3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3"/>
      <c r="DZ284" s="2"/>
      <c r="EA284" s="3"/>
      <c r="EB284" s="3"/>
      <c r="EC284" s="3"/>
      <c r="ED284" s="3"/>
      <c r="EE284" s="2"/>
      <c r="EF284" s="3"/>
      <c r="EJ284" s="5"/>
    </row>
    <row r="285" spans="1:142" s="733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3"/>
      <c r="CH285" s="2"/>
      <c r="CI285" s="3"/>
      <c r="CJ285" s="3"/>
      <c r="CK285" s="3"/>
      <c r="CL285" s="3"/>
      <c r="CM285" s="2"/>
      <c r="CN285" s="3"/>
      <c r="CO285" s="4"/>
      <c r="CP285" s="4"/>
      <c r="CQ285" s="4"/>
      <c r="CR285" s="5"/>
      <c r="CS285" s="4"/>
      <c r="CT285" s="4"/>
      <c r="CX285" s="2"/>
      <c r="CY285" s="2"/>
      <c r="CZ285" s="2"/>
      <c r="DA285" s="3"/>
      <c r="DB285" s="2"/>
      <c r="DC285" s="2"/>
      <c r="DD285" s="2"/>
      <c r="DE285" s="2"/>
      <c r="DF285" s="2"/>
      <c r="DG285" s="2"/>
      <c r="DH285" s="2"/>
      <c r="DI285" s="3"/>
      <c r="DJ285" s="3"/>
      <c r="DK285" s="3"/>
      <c r="DL285" s="3"/>
      <c r="DM285" s="3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3"/>
      <c r="DZ285" s="2"/>
      <c r="EA285" s="3"/>
      <c r="EB285" s="3"/>
      <c r="EC285" s="3"/>
      <c r="ED285" s="3"/>
      <c r="EE285" s="2"/>
      <c r="EF285" s="3"/>
      <c r="EG285" s="4"/>
      <c r="EH285" s="4"/>
      <c r="EI285" s="4"/>
      <c r="EJ285" s="5"/>
      <c r="EK285" s="4"/>
      <c r="EL285" s="4"/>
    </row>
    <row r="286" spans="1:142" s="733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3"/>
      <c r="CH286" s="2"/>
      <c r="CI286" s="3"/>
      <c r="CJ286" s="3"/>
      <c r="CK286" s="3"/>
      <c r="CL286" s="3"/>
      <c r="CM286" s="2"/>
      <c r="CN286" s="3"/>
      <c r="CO286" s="4"/>
      <c r="CP286" s="4"/>
      <c r="CQ286" s="4"/>
      <c r="CR286" s="5"/>
      <c r="CS286" s="4"/>
      <c r="CT286" s="4"/>
      <c r="CX286" s="2"/>
      <c r="CY286" s="2"/>
      <c r="CZ286" s="2"/>
      <c r="DA286" s="3"/>
      <c r="DB286" s="2"/>
      <c r="DC286" s="2"/>
      <c r="DD286" s="2"/>
      <c r="DE286" s="2"/>
      <c r="DF286" s="2"/>
      <c r="DG286" s="2"/>
      <c r="DH286" s="2"/>
      <c r="DI286" s="3"/>
      <c r="DJ286" s="3"/>
      <c r="DK286" s="3"/>
      <c r="DL286" s="3"/>
      <c r="DM286" s="3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3"/>
      <c r="DZ286" s="2"/>
      <c r="EA286" s="3"/>
      <c r="EB286" s="3"/>
      <c r="EC286" s="3"/>
      <c r="ED286" s="3"/>
      <c r="EE286" s="2"/>
      <c r="EF286" s="3"/>
      <c r="EG286" s="4"/>
      <c r="EH286" s="4"/>
      <c r="EI286" s="4"/>
      <c r="EJ286" s="5"/>
      <c r="EK286" s="4"/>
      <c r="EL286" s="4"/>
    </row>
    <row r="287" spans="1:142" s="733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3"/>
      <c r="CH287" s="2"/>
      <c r="CI287" s="3"/>
      <c r="CJ287" s="3"/>
      <c r="CK287" s="3"/>
      <c r="CL287" s="3"/>
      <c r="CM287" s="2"/>
      <c r="CN287" s="3"/>
      <c r="CO287" s="4"/>
      <c r="CP287" s="4"/>
      <c r="CQ287" s="4"/>
      <c r="CR287" s="5"/>
      <c r="CS287" s="4"/>
      <c r="CT287" s="4"/>
      <c r="CX287" s="2"/>
      <c r="CY287" s="2"/>
      <c r="CZ287" s="2"/>
      <c r="DA287" s="3"/>
      <c r="DB287" s="2"/>
      <c r="DC287" s="2"/>
      <c r="DD287" s="2"/>
      <c r="DE287" s="2"/>
      <c r="DF287" s="2"/>
      <c r="DG287" s="2"/>
      <c r="DH287" s="2"/>
      <c r="DI287" s="3"/>
      <c r="DJ287" s="3"/>
      <c r="DK287" s="3"/>
      <c r="DL287" s="3"/>
      <c r="DM287" s="3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3"/>
      <c r="DZ287" s="2"/>
      <c r="EA287" s="3"/>
      <c r="EB287" s="3"/>
      <c r="EC287" s="3"/>
      <c r="ED287" s="3"/>
      <c r="EE287" s="2"/>
      <c r="EF287" s="3"/>
      <c r="EG287" s="4"/>
      <c r="EH287" s="4"/>
      <c r="EI287" s="4"/>
      <c r="EJ287" s="5"/>
      <c r="EK287" s="4"/>
      <c r="EL287" s="4"/>
    </row>
    <row r="288" spans="1:142" s="733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3"/>
      <c r="CH288" s="2"/>
      <c r="CI288" s="3"/>
      <c r="CJ288" s="3"/>
      <c r="CK288" s="3"/>
      <c r="CL288" s="3"/>
      <c r="CM288" s="2"/>
      <c r="CN288" s="3"/>
      <c r="CO288" s="4"/>
      <c r="CP288" s="4"/>
      <c r="CQ288" s="4"/>
      <c r="CR288" s="5"/>
      <c r="CS288" s="4"/>
      <c r="CT288" s="4"/>
      <c r="CX288" s="2"/>
      <c r="CY288" s="2"/>
      <c r="CZ288" s="2"/>
      <c r="DA288" s="3"/>
      <c r="DB288" s="2"/>
      <c r="DC288" s="2"/>
      <c r="DD288" s="2"/>
      <c r="DE288" s="2"/>
      <c r="DF288" s="2"/>
      <c r="DG288" s="2"/>
      <c r="DH288" s="2"/>
      <c r="DI288" s="3"/>
      <c r="DJ288" s="3"/>
      <c r="DK288" s="3"/>
      <c r="DL288" s="3"/>
      <c r="DM288" s="3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3"/>
      <c r="DZ288" s="2"/>
      <c r="EA288" s="3"/>
      <c r="EB288" s="3"/>
      <c r="EC288" s="3"/>
      <c r="ED288" s="3"/>
      <c r="EE288" s="2"/>
      <c r="EF288" s="3"/>
      <c r="EG288" s="4"/>
      <c r="EH288" s="4"/>
      <c r="EI288" s="4"/>
      <c r="EJ288" s="5"/>
      <c r="EK288" s="4"/>
      <c r="EL288" s="4"/>
    </row>
    <row r="289" spans="1:142" s="733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3"/>
      <c r="CH289" s="2"/>
      <c r="CI289" s="3"/>
      <c r="CJ289" s="3"/>
      <c r="CK289" s="3"/>
      <c r="CL289" s="3"/>
      <c r="CM289" s="2"/>
      <c r="CN289" s="3"/>
      <c r="CO289" s="4"/>
      <c r="CP289" s="4"/>
      <c r="CQ289" s="4"/>
      <c r="CR289" s="5"/>
      <c r="CS289" s="4"/>
      <c r="CT289" s="4"/>
      <c r="CX289" s="2"/>
      <c r="CY289" s="2"/>
      <c r="CZ289" s="2"/>
      <c r="DA289" s="3"/>
      <c r="DB289" s="2"/>
      <c r="DC289" s="2"/>
      <c r="DD289" s="2"/>
      <c r="DE289" s="2"/>
      <c r="DF289" s="2"/>
      <c r="DG289" s="2"/>
      <c r="DH289" s="2"/>
      <c r="DI289" s="3"/>
      <c r="DJ289" s="3"/>
      <c r="DK289" s="3"/>
      <c r="DL289" s="3"/>
      <c r="DM289" s="3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3"/>
      <c r="DZ289" s="2"/>
      <c r="EA289" s="3"/>
      <c r="EB289" s="3"/>
      <c r="EC289" s="3"/>
      <c r="ED289" s="3"/>
      <c r="EE289" s="2"/>
      <c r="EF289" s="3"/>
      <c r="EG289" s="4"/>
      <c r="EH289" s="4"/>
      <c r="EI289" s="4"/>
      <c r="EJ289" s="5"/>
      <c r="EK289" s="4"/>
      <c r="EL289" s="4"/>
    </row>
    <row r="290" spans="1:142" s="733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3"/>
      <c r="CH290" s="2"/>
      <c r="CI290" s="3"/>
      <c r="CJ290" s="3"/>
      <c r="CK290" s="3"/>
      <c r="CL290" s="3"/>
      <c r="CM290" s="2"/>
      <c r="CN290" s="3"/>
      <c r="CO290" s="4"/>
      <c r="CP290" s="4"/>
      <c r="CQ290" s="4"/>
      <c r="CR290" s="5"/>
      <c r="CS290" s="4"/>
      <c r="CT290" s="4"/>
      <c r="CX290" s="2"/>
      <c r="CY290" s="2"/>
      <c r="CZ290" s="2"/>
      <c r="DA290" s="3"/>
      <c r="DB290" s="2"/>
      <c r="DC290" s="2"/>
      <c r="DD290" s="2"/>
      <c r="DE290" s="2"/>
      <c r="DF290" s="2"/>
      <c r="DG290" s="2"/>
      <c r="DH290" s="2"/>
      <c r="DI290" s="3"/>
      <c r="DJ290" s="3"/>
      <c r="DK290" s="3"/>
      <c r="DL290" s="3"/>
      <c r="DM290" s="3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3"/>
      <c r="DZ290" s="2"/>
      <c r="EA290" s="3"/>
      <c r="EB290" s="3"/>
      <c r="EC290" s="3"/>
      <c r="ED290" s="3"/>
      <c r="EE290" s="2"/>
      <c r="EF290" s="3"/>
      <c r="EG290" s="4"/>
      <c r="EH290" s="4"/>
      <c r="EI290" s="4"/>
      <c r="EJ290" s="5"/>
      <c r="EK290" s="4"/>
      <c r="EL290" s="4"/>
    </row>
    <row r="291" spans="1:142" s="733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3"/>
      <c r="CH291" s="2"/>
      <c r="CI291" s="3"/>
      <c r="CJ291" s="3"/>
      <c r="CK291" s="3"/>
      <c r="CL291" s="3"/>
      <c r="CM291" s="2"/>
      <c r="CN291" s="3"/>
      <c r="CO291" s="4"/>
      <c r="CP291" s="4"/>
      <c r="CQ291" s="4"/>
      <c r="CR291" s="5"/>
      <c r="CS291" s="4"/>
      <c r="CT291" s="4"/>
      <c r="CX291" s="2"/>
      <c r="CY291" s="2"/>
      <c r="CZ291" s="2"/>
      <c r="DA291" s="3"/>
      <c r="DB291" s="2"/>
      <c r="DC291" s="2"/>
      <c r="DD291" s="2"/>
      <c r="DE291" s="2"/>
      <c r="DF291" s="2"/>
      <c r="DG291" s="2"/>
      <c r="DH291" s="2"/>
      <c r="DI291" s="3"/>
      <c r="DJ291" s="3"/>
      <c r="DK291" s="3"/>
      <c r="DL291" s="3"/>
      <c r="DM291" s="3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3"/>
      <c r="DZ291" s="2"/>
      <c r="EA291" s="3"/>
      <c r="EB291" s="3"/>
      <c r="EC291" s="3"/>
      <c r="ED291" s="3"/>
      <c r="EE291" s="2"/>
      <c r="EF291" s="3"/>
      <c r="EG291" s="4"/>
      <c r="EH291" s="4"/>
      <c r="EI291" s="4"/>
      <c r="EJ291" s="5"/>
      <c r="EK291" s="4"/>
      <c r="EL291" s="4"/>
    </row>
    <row r="292" spans="1:142" s="733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3"/>
      <c r="CH292" s="2"/>
      <c r="CI292" s="3"/>
      <c r="CJ292" s="3"/>
      <c r="CK292" s="3"/>
      <c r="CL292" s="3"/>
      <c r="CM292" s="2"/>
      <c r="CN292" s="3"/>
      <c r="CO292" s="4"/>
      <c r="CP292" s="4"/>
      <c r="CQ292" s="4"/>
      <c r="CR292" s="5"/>
      <c r="CS292" s="4"/>
      <c r="CT292" s="4"/>
      <c r="CX292" s="2"/>
      <c r="CY292" s="2"/>
      <c r="CZ292" s="2"/>
      <c r="DA292" s="3"/>
      <c r="DB292" s="2"/>
      <c r="DC292" s="2"/>
      <c r="DD292" s="2"/>
      <c r="DE292" s="2"/>
      <c r="DF292" s="2"/>
      <c r="DG292" s="2"/>
      <c r="DH292" s="2"/>
      <c r="DI292" s="3"/>
      <c r="DJ292" s="3"/>
      <c r="DK292" s="3"/>
      <c r="DL292" s="3"/>
      <c r="DM292" s="3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3"/>
      <c r="DZ292" s="2"/>
      <c r="EA292" s="3"/>
      <c r="EB292" s="3"/>
      <c r="EC292" s="3"/>
      <c r="ED292" s="3"/>
      <c r="EE292" s="2"/>
      <c r="EF292" s="3"/>
      <c r="EG292" s="4"/>
      <c r="EH292" s="4"/>
      <c r="EI292" s="4"/>
      <c r="EJ292" s="5"/>
      <c r="EK292" s="4"/>
      <c r="EL292" s="4"/>
    </row>
    <row r="293" spans="1:142" s="733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3"/>
      <c r="CH293" s="2"/>
      <c r="CI293" s="3"/>
      <c r="CJ293" s="3"/>
      <c r="CK293" s="3"/>
      <c r="CL293" s="3"/>
      <c r="CM293" s="2"/>
      <c r="CN293" s="3"/>
      <c r="CO293" s="4"/>
      <c r="CP293" s="4"/>
      <c r="CQ293" s="4"/>
      <c r="CR293" s="5"/>
      <c r="CS293" s="4"/>
      <c r="CT293" s="4"/>
      <c r="CX293" s="2"/>
      <c r="CY293" s="2"/>
      <c r="CZ293" s="2"/>
      <c r="DA293" s="3"/>
      <c r="DB293" s="2"/>
      <c r="DC293" s="2"/>
      <c r="DD293" s="2"/>
      <c r="DE293" s="2"/>
      <c r="DF293" s="2"/>
      <c r="DG293" s="2"/>
      <c r="DH293" s="2"/>
      <c r="DI293" s="3"/>
      <c r="DJ293" s="3"/>
      <c r="DK293" s="3"/>
      <c r="DL293" s="3"/>
      <c r="DM293" s="3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3"/>
      <c r="DZ293" s="2"/>
      <c r="EA293" s="3"/>
      <c r="EB293" s="3"/>
      <c r="EC293" s="3"/>
      <c r="ED293" s="3"/>
      <c r="EE293" s="2"/>
      <c r="EF293" s="3"/>
      <c r="EG293" s="4"/>
      <c r="EH293" s="4"/>
      <c r="EI293" s="4"/>
      <c r="EJ293" s="5"/>
      <c r="EK293" s="4"/>
      <c r="EL293" s="4"/>
    </row>
    <row r="294" spans="1:142" s="733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3"/>
      <c r="CH294" s="2"/>
      <c r="CI294" s="3"/>
      <c r="CJ294" s="3"/>
      <c r="CK294" s="3"/>
      <c r="CL294" s="3"/>
      <c r="CM294" s="2"/>
      <c r="CN294" s="3"/>
      <c r="CO294" s="4"/>
      <c r="CP294" s="4"/>
      <c r="CQ294" s="4"/>
      <c r="CR294" s="5"/>
      <c r="CS294" s="4"/>
      <c r="CT294" s="4"/>
      <c r="CX294" s="2"/>
      <c r="CY294" s="2"/>
      <c r="CZ294" s="2"/>
      <c r="DA294" s="3"/>
      <c r="DB294" s="2"/>
      <c r="DC294" s="2"/>
      <c r="DD294" s="2"/>
      <c r="DE294" s="2"/>
      <c r="DF294" s="2"/>
      <c r="DG294" s="2"/>
      <c r="DH294" s="2"/>
      <c r="DI294" s="3"/>
      <c r="DJ294" s="3"/>
      <c r="DK294" s="3"/>
      <c r="DL294" s="3"/>
      <c r="DM294" s="3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3"/>
      <c r="DZ294" s="2"/>
      <c r="EA294" s="3"/>
      <c r="EB294" s="3"/>
      <c r="EC294" s="3"/>
      <c r="ED294" s="3"/>
      <c r="EE294" s="2"/>
      <c r="EF294" s="3"/>
      <c r="EG294" s="4"/>
      <c r="EH294" s="4"/>
      <c r="EI294" s="4"/>
      <c r="EJ294" s="5"/>
      <c r="EK294" s="4"/>
      <c r="EL294" s="4"/>
    </row>
    <row r="295" spans="1:142" s="733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3"/>
      <c r="CH295" s="2"/>
      <c r="CI295" s="3"/>
      <c r="CJ295" s="3"/>
      <c r="CK295" s="3"/>
      <c r="CL295" s="3"/>
      <c r="CM295" s="2"/>
      <c r="CN295" s="3"/>
      <c r="CO295" s="4"/>
      <c r="CP295" s="4"/>
      <c r="CQ295" s="4"/>
      <c r="CR295" s="5"/>
      <c r="CS295" s="4"/>
      <c r="CT295" s="4"/>
      <c r="CX295" s="2"/>
      <c r="CY295" s="2"/>
      <c r="CZ295" s="2"/>
      <c r="DA295" s="3"/>
      <c r="DB295" s="2"/>
      <c r="DC295" s="2"/>
      <c r="DD295" s="2"/>
      <c r="DE295" s="2"/>
      <c r="DF295" s="2"/>
      <c r="DG295" s="2"/>
      <c r="DH295" s="2"/>
      <c r="DI295" s="3"/>
      <c r="DJ295" s="3"/>
      <c r="DK295" s="3"/>
      <c r="DL295" s="3"/>
      <c r="DM295" s="3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3"/>
      <c r="DZ295" s="2"/>
      <c r="EA295" s="3"/>
      <c r="EB295" s="3"/>
      <c r="EC295" s="3"/>
      <c r="ED295" s="3"/>
      <c r="EE295" s="2"/>
      <c r="EF295" s="3"/>
      <c r="EG295" s="4"/>
      <c r="EH295" s="4"/>
      <c r="EI295" s="4"/>
      <c r="EJ295" s="5"/>
      <c r="EK295" s="4"/>
      <c r="EL295" s="4"/>
    </row>
    <row r="296" spans="1:142" s="733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3"/>
      <c r="CH296" s="2"/>
      <c r="CI296" s="3"/>
      <c r="CJ296" s="3"/>
      <c r="CK296" s="3"/>
      <c r="CL296" s="3"/>
      <c r="CM296" s="2"/>
      <c r="CN296" s="3"/>
      <c r="CO296" s="4"/>
      <c r="CP296" s="4"/>
      <c r="CQ296" s="4"/>
      <c r="CR296" s="5"/>
      <c r="CS296" s="4"/>
      <c r="CT296" s="4"/>
      <c r="CX296" s="2"/>
      <c r="CY296" s="2"/>
      <c r="CZ296" s="2"/>
      <c r="DA296" s="3"/>
      <c r="DB296" s="2"/>
      <c r="DC296" s="2"/>
      <c r="DD296" s="2"/>
      <c r="DE296" s="2"/>
      <c r="DF296" s="2"/>
      <c r="DG296" s="2"/>
      <c r="DH296" s="2"/>
      <c r="DI296" s="3"/>
      <c r="DJ296" s="3"/>
      <c r="DK296" s="3"/>
      <c r="DL296" s="3"/>
      <c r="DM296" s="3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3"/>
      <c r="DZ296" s="2"/>
      <c r="EA296" s="3"/>
      <c r="EB296" s="3"/>
      <c r="EC296" s="3"/>
      <c r="ED296" s="3"/>
      <c r="EE296" s="2"/>
      <c r="EF296" s="3"/>
      <c r="EG296" s="4"/>
      <c r="EH296" s="4"/>
      <c r="EI296" s="4"/>
      <c r="EJ296" s="5"/>
      <c r="EK296" s="4"/>
      <c r="EL296" s="4"/>
    </row>
    <row r="297" spans="1:142" s="733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3"/>
      <c r="CH297" s="2"/>
      <c r="CI297" s="3"/>
      <c r="CJ297" s="3"/>
      <c r="CK297" s="3"/>
      <c r="CL297" s="3"/>
      <c r="CM297" s="2"/>
      <c r="CN297" s="3"/>
      <c r="CO297" s="4"/>
      <c r="CP297" s="4"/>
      <c r="CQ297" s="4"/>
      <c r="CR297" s="5"/>
      <c r="CS297" s="4"/>
      <c r="CT297" s="4"/>
      <c r="CX297" s="2"/>
      <c r="CY297" s="2"/>
      <c r="CZ297" s="2"/>
      <c r="DA297" s="3"/>
      <c r="DB297" s="2"/>
      <c r="DC297" s="2"/>
      <c r="DD297" s="2"/>
      <c r="DE297" s="2"/>
      <c r="DF297" s="2"/>
      <c r="DG297" s="2"/>
      <c r="DH297" s="2"/>
      <c r="DI297" s="3"/>
      <c r="DJ297" s="3"/>
      <c r="DK297" s="3"/>
      <c r="DL297" s="3"/>
      <c r="DM297" s="3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3"/>
      <c r="DZ297" s="2"/>
      <c r="EA297" s="3"/>
      <c r="EB297" s="3"/>
      <c r="EC297" s="3"/>
      <c r="ED297" s="3"/>
      <c r="EE297" s="2"/>
      <c r="EF297" s="3"/>
      <c r="EG297" s="4"/>
      <c r="EH297" s="4"/>
      <c r="EI297" s="4"/>
      <c r="EJ297" s="5"/>
      <c r="EK297" s="4"/>
      <c r="EL297" s="4"/>
    </row>
    <row r="298" spans="1:142" s="733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3"/>
      <c r="CH298" s="2"/>
      <c r="CI298" s="3"/>
      <c r="CJ298" s="3"/>
      <c r="CK298" s="3"/>
      <c r="CL298" s="3"/>
      <c r="CM298" s="2"/>
      <c r="CN298" s="3"/>
      <c r="CO298" s="4"/>
      <c r="CP298" s="4"/>
      <c r="CQ298" s="4"/>
      <c r="CR298" s="5"/>
      <c r="CS298" s="4"/>
      <c r="CT298" s="4"/>
      <c r="CX298" s="2"/>
      <c r="CY298" s="2"/>
      <c r="CZ298" s="2"/>
      <c r="DA298" s="3"/>
      <c r="DB298" s="2"/>
      <c r="DC298" s="2"/>
      <c r="DD298" s="2"/>
      <c r="DE298" s="2"/>
      <c r="DF298" s="2"/>
      <c r="DG298" s="2"/>
      <c r="DH298" s="2"/>
      <c r="DI298" s="3"/>
      <c r="DJ298" s="3"/>
      <c r="DK298" s="3"/>
      <c r="DL298" s="3"/>
      <c r="DM298" s="3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3"/>
      <c r="DZ298" s="2"/>
      <c r="EA298" s="3"/>
      <c r="EB298" s="3"/>
      <c r="EC298" s="3"/>
      <c r="ED298" s="3"/>
      <c r="EE298" s="2"/>
      <c r="EF298" s="3"/>
      <c r="EG298" s="4"/>
      <c r="EH298" s="4"/>
      <c r="EI298" s="4"/>
      <c r="EJ298" s="5"/>
      <c r="EK298" s="4"/>
      <c r="EL298" s="4"/>
    </row>
    <row r="299" spans="1:142" s="733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3"/>
      <c r="CH299" s="2"/>
      <c r="CI299" s="3"/>
      <c r="CJ299" s="3"/>
      <c r="CK299" s="3"/>
      <c r="CL299" s="3"/>
      <c r="CM299" s="2"/>
      <c r="CN299" s="3"/>
      <c r="CO299" s="4"/>
      <c r="CP299" s="4"/>
      <c r="CQ299" s="4"/>
      <c r="CR299" s="5"/>
      <c r="CS299" s="4"/>
      <c r="CT299" s="4"/>
      <c r="CX299" s="2"/>
      <c r="CY299" s="2"/>
      <c r="CZ299" s="2"/>
      <c r="DA299" s="3"/>
      <c r="DB299" s="2"/>
      <c r="DC299" s="2"/>
      <c r="DD299" s="2"/>
      <c r="DE299" s="2"/>
      <c r="DF299" s="2"/>
      <c r="DG299" s="2"/>
      <c r="DH299" s="2"/>
      <c r="DI299" s="3"/>
      <c r="DJ299" s="3"/>
      <c r="DK299" s="3"/>
      <c r="DL299" s="3"/>
      <c r="DM299" s="3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3"/>
      <c r="DZ299" s="2"/>
      <c r="EA299" s="3"/>
      <c r="EB299" s="3"/>
      <c r="EC299" s="3"/>
      <c r="ED299" s="3"/>
      <c r="EE299" s="2"/>
      <c r="EF299" s="3"/>
      <c r="EG299" s="4"/>
      <c r="EH299" s="4"/>
      <c r="EI299" s="4"/>
      <c r="EJ299" s="5"/>
      <c r="EK299" s="4"/>
      <c r="EL299" s="4"/>
    </row>
    <row r="300" spans="1:142" ht="9.75" customHeight="1">
      <c r="M300" s="2"/>
      <c r="Q300" s="2"/>
      <c r="AB300" s="2"/>
      <c r="BM300" s="2"/>
      <c r="DE300" s="2"/>
    </row>
    <row r="301" spans="1:142" s="733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3"/>
      <c r="CH301" s="2"/>
      <c r="CI301" s="3"/>
      <c r="CJ301" s="3"/>
      <c r="CK301" s="3"/>
      <c r="CL301" s="3"/>
      <c r="CM301" s="2"/>
      <c r="CN301" s="3"/>
      <c r="CO301" s="4"/>
      <c r="CP301" s="4"/>
      <c r="CQ301" s="4"/>
      <c r="CR301" s="5"/>
      <c r="CS301" s="4"/>
      <c r="CT301" s="4"/>
      <c r="CX301" s="2"/>
      <c r="CY301" s="2"/>
      <c r="CZ301" s="2"/>
      <c r="DA301" s="3"/>
      <c r="DB301" s="2"/>
      <c r="DC301" s="2"/>
      <c r="DD301" s="2"/>
      <c r="DE301" s="2"/>
      <c r="DF301" s="2"/>
      <c r="DG301" s="2"/>
      <c r="DH301" s="2"/>
      <c r="DI301" s="3"/>
      <c r="DJ301" s="3"/>
      <c r="DK301" s="3"/>
      <c r="DL301" s="3"/>
      <c r="DM301" s="3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3"/>
      <c r="DZ301" s="2"/>
      <c r="EA301" s="3"/>
      <c r="EB301" s="3"/>
      <c r="EC301" s="3"/>
      <c r="ED301" s="3"/>
      <c r="EE301" s="2"/>
      <c r="EF301" s="3"/>
      <c r="EG301" s="4"/>
      <c r="EH301" s="4"/>
      <c r="EI301" s="4"/>
      <c r="EJ301" s="5"/>
      <c r="EK301" s="4"/>
      <c r="EL301" s="4"/>
    </row>
    <row r="302" spans="1:142" ht="9.75" customHeight="1">
      <c r="M302" s="2"/>
      <c r="Q302" s="2"/>
      <c r="AB302" s="2"/>
      <c r="BM302" s="2"/>
      <c r="DE302" s="2"/>
    </row>
    <row r="303" spans="1:142" s="733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3"/>
      <c r="CH303" s="2"/>
      <c r="CI303" s="3"/>
      <c r="CJ303" s="3"/>
      <c r="CK303" s="3"/>
      <c r="CL303" s="3"/>
      <c r="CM303" s="2"/>
      <c r="CN303" s="3"/>
      <c r="CO303" s="4"/>
      <c r="CP303" s="4"/>
      <c r="CQ303" s="4"/>
      <c r="CR303" s="5"/>
      <c r="CS303" s="4"/>
      <c r="CT303" s="4"/>
      <c r="CX303" s="2"/>
      <c r="CY303" s="2"/>
      <c r="CZ303" s="2"/>
      <c r="DA303" s="3"/>
      <c r="DB303" s="2"/>
      <c r="DC303" s="2"/>
      <c r="DD303" s="2"/>
      <c r="DE303" s="2"/>
      <c r="DF303" s="2"/>
      <c r="DG303" s="2"/>
      <c r="DH303" s="2"/>
      <c r="DI303" s="3"/>
      <c r="DJ303" s="3"/>
      <c r="DK303" s="3"/>
      <c r="DL303" s="3"/>
      <c r="DM303" s="3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3"/>
      <c r="DZ303" s="2"/>
      <c r="EA303" s="3"/>
      <c r="EB303" s="3"/>
      <c r="EC303" s="3"/>
      <c r="ED303" s="3"/>
      <c r="EE303" s="2"/>
      <c r="EF303" s="3"/>
      <c r="EG303" s="4"/>
      <c r="EH303" s="4"/>
      <c r="EI303" s="4"/>
      <c r="EJ303" s="5"/>
      <c r="EK303" s="4"/>
      <c r="EL303" s="4"/>
    </row>
    <row r="304" spans="1:142" s="733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3"/>
      <c r="CH304" s="2"/>
      <c r="CI304" s="3"/>
      <c r="CJ304" s="3"/>
      <c r="CK304" s="3"/>
      <c r="CL304" s="3"/>
      <c r="CM304" s="2"/>
      <c r="CN304" s="3"/>
      <c r="CO304" s="4"/>
      <c r="CP304" s="4"/>
      <c r="CQ304" s="4"/>
      <c r="CR304" s="5"/>
      <c r="CS304" s="4"/>
      <c r="CT304" s="4"/>
      <c r="CX304" s="2"/>
      <c r="CY304" s="2"/>
      <c r="CZ304" s="2"/>
      <c r="DA304" s="3"/>
      <c r="DB304" s="2"/>
      <c r="DC304" s="2"/>
      <c r="DD304" s="2"/>
      <c r="DE304" s="2"/>
      <c r="DF304" s="2"/>
      <c r="DG304" s="2"/>
      <c r="DH304" s="2"/>
      <c r="DI304" s="3"/>
      <c r="DJ304" s="3"/>
      <c r="DK304" s="3"/>
      <c r="DL304" s="3"/>
      <c r="DM304" s="3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3"/>
      <c r="DZ304" s="2"/>
      <c r="EA304" s="3"/>
      <c r="EB304" s="3"/>
      <c r="EC304" s="3"/>
      <c r="ED304" s="3"/>
      <c r="EE304" s="2"/>
      <c r="EF304" s="3"/>
      <c r="EG304" s="4"/>
      <c r="EH304" s="4"/>
      <c r="EI304" s="4"/>
      <c r="EJ304" s="5"/>
      <c r="EK304" s="4"/>
      <c r="EL304" s="4"/>
    </row>
    <row r="305" spans="1:142" s="733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3"/>
      <c r="CH305" s="2"/>
      <c r="CI305" s="3"/>
      <c r="CJ305" s="3"/>
      <c r="CK305" s="3"/>
      <c r="CL305" s="3"/>
      <c r="CM305" s="2"/>
      <c r="CN305" s="3"/>
      <c r="CO305" s="4"/>
      <c r="CP305" s="4"/>
      <c r="CQ305" s="4"/>
      <c r="CR305" s="5"/>
      <c r="CS305" s="4"/>
      <c r="CT305" s="4"/>
      <c r="CX305" s="2"/>
      <c r="CY305" s="2"/>
      <c r="CZ305" s="2"/>
      <c r="DA305" s="3"/>
      <c r="DB305" s="2"/>
      <c r="DC305" s="2"/>
      <c r="DD305" s="2"/>
      <c r="DE305" s="2"/>
      <c r="DF305" s="2"/>
      <c r="DG305" s="2"/>
      <c r="DH305" s="2"/>
      <c r="DI305" s="3"/>
      <c r="DJ305" s="3"/>
      <c r="DK305" s="3"/>
      <c r="DL305" s="3"/>
      <c r="DM305" s="3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3"/>
      <c r="DZ305" s="2"/>
      <c r="EA305" s="3"/>
      <c r="EB305" s="3"/>
      <c r="EC305" s="3"/>
      <c r="ED305" s="3"/>
      <c r="EE305" s="2"/>
      <c r="EF305" s="3"/>
      <c r="EG305" s="4"/>
      <c r="EH305" s="4"/>
      <c r="EI305" s="4"/>
      <c r="EJ305" s="5"/>
      <c r="EK305" s="4"/>
      <c r="EL305" s="4"/>
    </row>
    <row r="306" spans="1:142" s="733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3"/>
      <c r="CH306" s="2"/>
      <c r="CI306" s="3"/>
      <c r="CJ306" s="3"/>
      <c r="CK306" s="3"/>
      <c r="CL306" s="3"/>
      <c r="CM306" s="2"/>
      <c r="CN306" s="3"/>
      <c r="CO306" s="4"/>
      <c r="CP306" s="4"/>
      <c r="CQ306" s="4"/>
      <c r="CR306" s="5"/>
      <c r="CS306" s="4"/>
      <c r="CT306" s="4"/>
      <c r="CX306" s="2"/>
      <c r="CY306" s="2"/>
      <c r="CZ306" s="2"/>
      <c r="DA306" s="3"/>
      <c r="DB306" s="2"/>
      <c r="DC306" s="2"/>
      <c r="DD306" s="2"/>
      <c r="DE306" s="2"/>
      <c r="DF306" s="2"/>
      <c r="DG306" s="2"/>
      <c r="DH306" s="2"/>
      <c r="DI306" s="3"/>
      <c r="DJ306" s="3"/>
      <c r="DK306" s="3"/>
      <c r="DL306" s="3"/>
      <c r="DM306" s="3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3"/>
      <c r="DZ306" s="2"/>
      <c r="EA306" s="3"/>
      <c r="EB306" s="3"/>
      <c r="EC306" s="3"/>
      <c r="ED306" s="3"/>
      <c r="EE306" s="2"/>
      <c r="EF306" s="3"/>
      <c r="EG306" s="4"/>
      <c r="EH306" s="4"/>
      <c r="EI306" s="4"/>
      <c r="EJ306" s="5"/>
      <c r="EK306" s="4"/>
      <c r="EL306" s="4"/>
    </row>
    <row r="307" spans="1:142" ht="9.75" customHeight="1">
      <c r="M307" s="2"/>
      <c r="Q307" s="2"/>
      <c r="AB307" s="2"/>
      <c r="BM307" s="2"/>
      <c r="DE307" s="2"/>
    </row>
    <row r="308" spans="1:142" s="733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3"/>
      <c r="CH308" s="2"/>
      <c r="CI308" s="3"/>
      <c r="CJ308" s="3"/>
      <c r="CK308" s="3"/>
      <c r="CL308" s="3"/>
      <c r="CM308" s="2"/>
      <c r="CN308" s="3"/>
      <c r="CO308" s="4"/>
      <c r="CP308" s="4"/>
      <c r="CQ308" s="4"/>
      <c r="CR308" s="5"/>
      <c r="CS308" s="4"/>
      <c r="CT308" s="4"/>
      <c r="CX308" s="2"/>
      <c r="CY308" s="2"/>
      <c r="CZ308" s="2"/>
      <c r="DA308" s="3"/>
      <c r="DB308" s="2"/>
      <c r="DC308" s="2"/>
      <c r="DD308" s="2"/>
      <c r="DE308" s="2"/>
      <c r="DF308" s="2"/>
      <c r="DG308" s="2"/>
      <c r="DH308" s="2"/>
      <c r="DI308" s="3"/>
      <c r="DJ308" s="3"/>
      <c r="DK308" s="3"/>
      <c r="DL308" s="3"/>
      <c r="DM308" s="3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3"/>
      <c r="DZ308" s="2"/>
      <c r="EA308" s="3"/>
      <c r="EB308" s="3"/>
      <c r="EC308" s="3"/>
      <c r="ED308" s="3"/>
      <c r="EE308" s="2"/>
      <c r="EF308" s="3"/>
      <c r="EG308" s="4"/>
      <c r="EH308" s="4"/>
      <c r="EI308" s="4"/>
      <c r="EJ308" s="5"/>
      <c r="EK308" s="4"/>
      <c r="EL308" s="4"/>
    </row>
    <row r="309" spans="1:142" ht="9.75" customHeight="1">
      <c r="M309" s="2"/>
      <c r="Q309" s="2"/>
      <c r="AB309" s="2"/>
      <c r="BM309" s="2"/>
      <c r="DE309" s="2"/>
    </row>
    <row r="310" spans="1:142" s="733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3"/>
      <c r="CH310" s="2"/>
      <c r="CI310" s="3"/>
      <c r="CJ310" s="3"/>
      <c r="CK310" s="3"/>
      <c r="CL310" s="3"/>
      <c r="CM310" s="2"/>
      <c r="CN310" s="3"/>
      <c r="CO310" s="4"/>
      <c r="CP310" s="4"/>
      <c r="CQ310" s="4"/>
      <c r="CR310" s="5"/>
      <c r="CS310" s="4"/>
      <c r="CT310" s="4"/>
      <c r="CX310" s="2"/>
      <c r="CY310" s="2"/>
      <c r="CZ310" s="2"/>
      <c r="DA310" s="3"/>
      <c r="DB310" s="2"/>
      <c r="DC310" s="2"/>
      <c r="DD310" s="2"/>
      <c r="DE310" s="2"/>
      <c r="DF310" s="2"/>
      <c r="DG310" s="2"/>
      <c r="DH310" s="2"/>
      <c r="DI310" s="3"/>
      <c r="DJ310" s="3"/>
      <c r="DK310" s="3"/>
      <c r="DL310" s="3"/>
      <c r="DM310" s="3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3"/>
      <c r="DZ310" s="2"/>
      <c r="EA310" s="3"/>
      <c r="EB310" s="3"/>
      <c r="EC310" s="3"/>
      <c r="ED310" s="3"/>
      <c r="EE310" s="2"/>
      <c r="EF310" s="3"/>
      <c r="EG310" s="4"/>
      <c r="EH310" s="4"/>
      <c r="EI310" s="4"/>
      <c r="EJ310" s="5"/>
      <c r="EK310" s="4"/>
      <c r="EL310" s="4"/>
    </row>
    <row r="311" spans="1:142" ht="9.75" customHeight="1">
      <c r="M311" s="2"/>
      <c r="Q311" s="2"/>
      <c r="AB311" s="2"/>
      <c r="BM311" s="2"/>
      <c r="DE311" s="2"/>
    </row>
    <row r="312" spans="1:142" s="733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3"/>
      <c r="CH312" s="2"/>
      <c r="CI312" s="3"/>
      <c r="CJ312" s="3"/>
      <c r="CK312" s="3"/>
      <c r="CL312" s="3"/>
      <c r="CM312" s="2"/>
      <c r="CN312" s="3"/>
      <c r="CO312" s="4"/>
      <c r="CP312" s="4"/>
      <c r="CQ312" s="4"/>
      <c r="CR312" s="5"/>
      <c r="CS312" s="4"/>
      <c r="CT312" s="4"/>
      <c r="CX312" s="2"/>
      <c r="CY312" s="2"/>
      <c r="CZ312" s="2"/>
      <c r="DA312" s="3"/>
      <c r="DB312" s="2"/>
      <c r="DC312" s="2"/>
      <c r="DD312" s="2"/>
      <c r="DE312" s="2"/>
      <c r="DF312" s="2"/>
      <c r="DG312" s="2"/>
      <c r="DH312" s="2"/>
      <c r="DI312" s="3"/>
      <c r="DJ312" s="3"/>
      <c r="DK312" s="3"/>
      <c r="DL312" s="3"/>
      <c r="DM312" s="3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3"/>
      <c r="DZ312" s="2"/>
      <c r="EA312" s="3"/>
      <c r="EB312" s="3"/>
      <c r="EC312" s="3"/>
      <c r="ED312" s="3"/>
      <c r="EE312" s="2"/>
      <c r="EF312" s="3"/>
      <c r="EG312" s="4"/>
      <c r="EH312" s="4"/>
      <c r="EI312" s="4"/>
      <c r="EJ312" s="5"/>
      <c r="EK312" s="4"/>
      <c r="EL312" s="4"/>
    </row>
    <row r="314" spans="1:142" s="733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3"/>
      <c r="CH314" s="2"/>
      <c r="CI314" s="3"/>
      <c r="CJ314" s="3"/>
      <c r="CK314" s="3"/>
      <c r="CL314" s="3"/>
      <c r="CM314" s="2"/>
      <c r="CN314" s="3"/>
      <c r="CO314" s="4"/>
      <c r="CP314" s="4"/>
      <c r="CQ314" s="4"/>
      <c r="CR314" s="5"/>
      <c r="CS314" s="4"/>
      <c r="CT314" s="4"/>
      <c r="CX314" s="2"/>
      <c r="CY314" s="2"/>
      <c r="CZ314" s="2"/>
      <c r="DA314" s="3"/>
      <c r="DB314" s="2"/>
      <c r="DC314" s="2"/>
      <c r="DD314" s="2"/>
      <c r="DE314" s="3"/>
      <c r="DF314" s="2"/>
      <c r="DG314" s="2"/>
      <c r="DH314" s="2"/>
      <c r="DI314" s="3"/>
      <c r="DJ314" s="3"/>
      <c r="DK314" s="3"/>
      <c r="DL314" s="3"/>
      <c r="DM314" s="3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3"/>
      <c r="DZ314" s="2"/>
      <c r="EA314" s="3"/>
      <c r="EB314" s="3"/>
      <c r="EC314" s="3"/>
      <c r="ED314" s="3"/>
      <c r="EE314" s="2"/>
      <c r="EF314" s="3"/>
      <c r="EG314" s="4"/>
      <c r="EH314" s="4"/>
      <c r="EI314" s="4"/>
      <c r="EJ314" s="5"/>
      <c r="EK314" s="4"/>
      <c r="EL314" s="4"/>
    </row>
    <row r="316" spans="1:142" s="733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3"/>
      <c r="CH316" s="2"/>
      <c r="CI316" s="3"/>
      <c r="CJ316" s="3"/>
      <c r="CK316" s="3"/>
      <c r="CL316" s="3"/>
      <c r="CM316" s="2"/>
      <c r="CN316" s="3"/>
      <c r="CO316" s="4"/>
      <c r="CP316" s="4"/>
      <c r="CQ316" s="4"/>
      <c r="CR316" s="5"/>
      <c r="CS316" s="4"/>
      <c r="CT316" s="4"/>
      <c r="CX316" s="2"/>
      <c r="CY316" s="2"/>
      <c r="CZ316" s="2"/>
      <c r="DA316" s="3"/>
      <c r="DB316" s="2"/>
      <c r="DC316" s="2"/>
      <c r="DD316" s="2"/>
      <c r="DE316" s="3"/>
      <c r="DF316" s="2"/>
      <c r="DG316" s="2"/>
      <c r="DH316" s="2"/>
      <c r="DI316" s="3"/>
      <c r="DJ316" s="3"/>
      <c r="DK316" s="3"/>
      <c r="DL316" s="3"/>
      <c r="DM316" s="3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3"/>
      <c r="DZ316" s="2"/>
      <c r="EA316" s="3"/>
      <c r="EB316" s="3"/>
      <c r="EC316" s="3"/>
      <c r="ED316" s="3"/>
      <c r="EE316" s="2"/>
      <c r="EF316" s="3"/>
      <c r="EG316" s="4"/>
      <c r="EH316" s="4"/>
      <c r="EI316" s="4"/>
      <c r="EJ316" s="5"/>
      <c r="EK316" s="4"/>
      <c r="EL316" s="4"/>
    </row>
    <row r="318" spans="1:142" s="733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3"/>
      <c r="CH318" s="2"/>
      <c r="CI318" s="3"/>
      <c r="CJ318" s="3"/>
      <c r="CK318" s="3"/>
      <c r="CL318" s="3"/>
      <c r="CM318" s="2"/>
      <c r="CN318" s="3"/>
      <c r="CO318" s="4"/>
      <c r="CP318" s="4"/>
      <c r="CQ318" s="4"/>
      <c r="CR318" s="5"/>
      <c r="CS318" s="4"/>
      <c r="CT318" s="4"/>
      <c r="CX318" s="2"/>
      <c r="CY318" s="2"/>
      <c r="CZ318" s="2"/>
      <c r="DA318" s="3"/>
      <c r="DB318" s="2"/>
      <c r="DC318" s="2"/>
      <c r="DD318" s="2"/>
      <c r="DE318" s="3"/>
      <c r="DF318" s="2"/>
      <c r="DG318" s="2"/>
      <c r="DH318" s="2"/>
      <c r="DI318" s="3"/>
      <c r="DJ318" s="3"/>
      <c r="DK318" s="3"/>
      <c r="DL318" s="3"/>
      <c r="DM318" s="3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3"/>
      <c r="DZ318" s="2"/>
      <c r="EA318" s="3"/>
      <c r="EB318" s="3"/>
      <c r="EC318" s="3"/>
      <c r="ED318" s="3"/>
      <c r="EE318" s="2"/>
      <c r="EF318" s="3"/>
      <c r="EG318" s="4"/>
      <c r="EH318" s="4"/>
      <c r="EI318" s="4"/>
      <c r="EJ318" s="5"/>
      <c r="EK318" s="4"/>
      <c r="EL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E34:CH34"/>
    <mergeCell ref="CI34:CM34"/>
    <mergeCell ref="CN34:CR34"/>
    <mergeCell ref="BF3:BI3"/>
    <mergeCell ref="BJ3:BM3"/>
    <mergeCell ref="BN3:BQ3"/>
    <mergeCell ref="BR3:BV3"/>
    <mergeCell ref="BW3:BZ3"/>
    <mergeCell ref="CA3:CD3"/>
    <mergeCell ref="CE3:CH3"/>
    <mergeCell ref="CI3:CM3"/>
    <mergeCell ref="CN3:CR3"/>
    <mergeCell ref="CE113:CH113"/>
    <mergeCell ref="CI113:CM113"/>
    <mergeCell ref="CN113:CR113"/>
    <mergeCell ref="BF70:BI70"/>
    <mergeCell ref="BJ70:BM70"/>
    <mergeCell ref="BN70:BQ70"/>
    <mergeCell ref="BR70:BV70"/>
    <mergeCell ref="BW70:BZ70"/>
    <mergeCell ref="CA70:CD70"/>
    <mergeCell ref="CE70:CH70"/>
    <mergeCell ref="CI70:CM70"/>
    <mergeCell ref="CN70:CR70"/>
    <mergeCell ref="CE201:CH201"/>
    <mergeCell ref="CI201:CM201"/>
    <mergeCell ref="CN201:CR201"/>
    <mergeCell ref="BF161:BI161"/>
    <mergeCell ref="BJ161:BM161"/>
    <mergeCell ref="BN161:BQ161"/>
    <mergeCell ref="BR161:BV161"/>
    <mergeCell ref="BW161:BZ161"/>
    <mergeCell ref="CA161:CD161"/>
    <mergeCell ref="CE161:CH161"/>
    <mergeCell ref="CI161:CM161"/>
    <mergeCell ref="CN161:CR161"/>
    <mergeCell ref="C8:D8"/>
    <mergeCell ref="C169:D169"/>
    <mergeCell ref="C170:D170"/>
    <mergeCell ref="BF201:BI201"/>
    <mergeCell ref="BJ201:BM201"/>
    <mergeCell ref="BN201:BQ201"/>
    <mergeCell ref="BR201:BV201"/>
    <mergeCell ref="BW201:BZ201"/>
    <mergeCell ref="CA201:CD201"/>
    <mergeCell ref="BF113:BI113"/>
    <mergeCell ref="BJ113:BM113"/>
    <mergeCell ref="BN113:BQ113"/>
    <mergeCell ref="BR113:BV113"/>
    <mergeCell ref="BW113:BZ113"/>
    <mergeCell ref="CA113:CD113"/>
    <mergeCell ref="BF34:BI34"/>
    <mergeCell ref="BJ34:BM34"/>
    <mergeCell ref="BN34:BQ34"/>
    <mergeCell ref="BR34:BV34"/>
    <mergeCell ref="BW34:BZ34"/>
    <mergeCell ref="CA34:CD34"/>
    <mergeCell ref="BB69:BE69"/>
    <mergeCell ref="F34:I34"/>
    <mergeCell ref="J34:M34"/>
    <mergeCell ref="DS34:DV34"/>
    <mergeCell ref="DW34:DZ34"/>
    <mergeCell ref="EA34:EE34"/>
    <mergeCell ref="EF34:EJ34"/>
    <mergeCell ref="EN2:EO2"/>
    <mergeCell ref="CX3:DA3"/>
    <mergeCell ref="DB3:DE3"/>
    <mergeCell ref="DF3:DI3"/>
    <mergeCell ref="DJ3:DN3"/>
    <mergeCell ref="DO3:DR3"/>
    <mergeCell ref="DS3:DV3"/>
    <mergeCell ref="DW3:DZ3"/>
    <mergeCell ref="EA3:EE3"/>
    <mergeCell ref="EF3:EJ3"/>
    <mergeCell ref="DS113:DV113"/>
    <mergeCell ref="DW113:DZ113"/>
    <mergeCell ref="EA113:EE113"/>
    <mergeCell ref="EF113:EJ113"/>
    <mergeCell ref="EN69:EO69"/>
    <mergeCell ref="CX70:DA70"/>
    <mergeCell ref="DB70:DE70"/>
    <mergeCell ref="DF70:DI70"/>
    <mergeCell ref="DJ70:DN70"/>
    <mergeCell ref="DO70:DR70"/>
    <mergeCell ref="DS70:DV70"/>
    <mergeCell ref="DW70:DZ70"/>
    <mergeCell ref="EA70:EE70"/>
    <mergeCell ref="EF70:EJ70"/>
    <mergeCell ref="DS201:DV201"/>
    <mergeCell ref="DW201:DZ201"/>
    <mergeCell ref="EA201:EE201"/>
    <mergeCell ref="EF201:EJ201"/>
    <mergeCell ref="EN160:EO160"/>
    <mergeCell ref="CX161:DA161"/>
    <mergeCell ref="DB161:DE161"/>
    <mergeCell ref="DF161:DI161"/>
    <mergeCell ref="DJ161:DN161"/>
    <mergeCell ref="DO161:DR161"/>
    <mergeCell ref="DS161:DV161"/>
    <mergeCell ref="DW161:DZ161"/>
    <mergeCell ref="EA161:EE161"/>
    <mergeCell ref="EF161:EJ161"/>
    <mergeCell ref="CT2:CW2"/>
    <mergeCell ref="CT69:CW69"/>
    <mergeCell ref="CT112:CW112"/>
    <mergeCell ref="CT160:CW160"/>
    <mergeCell ref="CX201:DA201"/>
    <mergeCell ref="DB201:DE201"/>
    <mergeCell ref="DF201:DI201"/>
    <mergeCell ref="DJ201:DN201"/>
    <mergeCell ref="DO201:DR201"/>
    <mergeCell ref="CX113:DA113"/>
    <mergeCell ref="DB113:DE113"/>
    <mergeCell ref="DF113:DI113"/>
    <mergeCell ref="DJ113:DN113"/>
    <mergeCell ref="DO113:DR113"/>
    <mergeCell ref="CX34:DA34"/>
    <mergeCell ref="DB34:DE34"/>
    <mergeCell ref="DF34:DI34"/>
    <mergeCell ref="DJ34:DN34"/>
    <mergeCell ref="DO34:DR34"/>
  </mergeCells>
  <phoneticPr fontId="2"/>
  <printOptions horizontalCentered="1" verticalCentered="1"/>
  <pageMargins left="0" right="0" top="0" bottom="0" header="0" footer="0"/>
  <pageSetup paperSize="8" scale="56" fitToHeight="3" orientation="landscape" r:id="rId1"/>
  <headerFooter alignWithMargins="0"/>
  <rowBreaks count="3" manualBreakCount="3">
    <brk id="68" max="96" man="1"/>
    <brk id="159" max="96" man="1"/>
    <brk id="250" max="96" man="1"/>
  </rowBreaks>
  <colBreaks count="1" manualBreakCount="1">
    <brk id="43" max="259" man="1"/>
  </colBreaks>
  <ignoredErrors>
    <ignoredError sqref="CO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54"/>
  <sheetViews>
    <sheetView zoomScale="82" zoomScaleNormal="82" zoomScaleSheetLayoutView="37" workbookViewId="0">
      <selection activeCell="A55" sqref="A55"/>
    </sheetView>
  </sheetViews>
  <sheetFormatPr defaultRowHeight="15.75"/>
  <cols>
    <col min="1" max="1" width="10" style="738" customWidth="1"/>
    <col min="2" max="3" width="50.625" style="735" customWidth="1"/>
    <col min="4" max="4" width="50.625" style="737" customWidth="1"/>
    <col min="5" max="7" width="50.625" style="735" customWidth="1"/>
    <col min="8" max="16384" width="9" style="738"/>
  </cols>
  <sheetData>
    <row r="1" spans="1:7" ht="21" customHeight="1">
      <c r="A1" s="734" t="s">
        <v>158</v>
      </c>
      <c r="C1" s="736"/>
    </row>
    <row r="2" spans="1:7" ht="6.75" customHeight="1" thickBot="1">
      <c r="A2" s="734"/>
      <c r="C2" s="736"/>
    </row>
    <row r="3" spans="1:7" s="744" customFormat="1" ht="18.75" customHeight="1" thickBot="1">
      <c r="A3" s="739"/>
      <c r="B3" s="740" t="s">
        <v>128</v>
      </c>
      <c r="C3" s="741" t="s">
        <v>129</v>
      </c>
      <c r="D3" s="740" t="s">
        <v>130</v>
      </c>
      <c r="E3" s="742" t="s">
        <v>132</v>
      </c>
      <c r="F3" s="742" t="s">
        <v>131</v>
      </c>
      <c r="G3" s="743" t="s">
        <v>133</v>
      </c>
    </row>
    <row r="4" spans="1:7" s="746" customFormat="1" ht="15.95" customHeight="1">
      <c r="A4" s="1022" t="s">
        <v>53</v>
      </c>
      <c r="B4" s="1017"/>
      <c r="C4" s="1024"/>
      <c r="D4" s="745"/>
      <c r="E4" s="1017"/>
      <c r="F4" s="872"/>
      <c r="G4" s="1012"/>
    </row>
    <row r="5" spans="1:7" s="746" customFormat="1" ht="15.95" customHeight="1">
      <c r="A5" s="1023"/>
      <c r="B5" s="1018"/>
      <c r="C5" s="1025"/>
      <c r="D5" s="747"/>
      <c r="E5" s="1018"/>
      <c r="F5" s="873"/>
      <c r="G5" s="1013"/>
    </row>
    <row r="6" spans="1:7" s="746" customFormat="1" ht="15.95" customHeight="1">
      <c r="A6" s="1023"/>
      <c r="B6" s="1018"/>
      <c r="C6" s="1025"/>
      <c r="D6" s="747"/>
      <c r="E6" s="1018"/>
      <c r="F6" s="873"/>
      <c r="G6" s="1013"/>
    </row>
    <row r="7" spans="1:7" s="746" customFormat="1" ht="15.95" customHeight="1">
      <c r="A7" s="1023"/>
      <c r="B7" s="1018"/>
      <c r="C7" s="1025"/>
      <c r="D7" s="747"/>
      <c r="E7" s="1018"/>
      <c r="F7" s="873"/>
      <c r="G7" s="1013"/>
    </row>
    <row r="8" spans="1:7" s="746" customFormat="1" ht="15.95" customHeight="1">
      <c r="A8" s="1023"/>
      <c r="B8" s="1018"/>
      <c r="C8" s="1025"/>
      <c r="D8" s="747"/>
      <c r="E8" s="1018"/>
      <c r="F8" s="873"/>
      <c r="G8" s="1013"/>
    </row>
    <row r="9" spans="1:7" s="746" customFormat="1" ht="15.95" customHeight="1">
      <c r="A9" s="1023"/>
      <c r="B9" s="1018"/>
      <c r="C9" s="1025"/>
      <c r="D9" s="747"/>
      <c r="E9" s="1018"/>
      <c r="F9" s="873"/>
      <c r="G9" s="1013"/>
    </row>
    <row r="10" spans="1:7" ht="15.95" customHeight="1">
      <c r="A10" s="1023"/>
      <c r="B10" s="1018"/>
      <c r="C10" s="1025"/>
      <c r="D10" s="747"/>
      <c r="E10" s="1018"/>
      <c r="F10" s="873"/>
      <c r="G10" s="1013"/>
    </row>
    <row r="11" spans="1:7" ht="15.95" customHeight="1">
      <c r="A11" s="1023"/>
      <c r="B11" s="1018"/>
      <c r="C11" s="1025"/>
      <c r="D11" s="747"/>
      <c r="E11" s="1018"/>
      <c r="F11" s="873"/>
      <c r="G11" s="1013"/>
    </row>
    <row r="12" spans="1:7" ht="15.95" customHeight="1">
      <c r="A12" s="1023"/>
      <c r="B12" s="1018"/>
      <c r="C12" s="1025"/>
      <c r="D12" s="747"/>
      <c r="E12" s="1018"/>
      <c r="F12" s="873"/>
      <c r="G12" s="1013"/>
    </row>
    <row r="13" spans="1:7" ht="15.95" customHeight="1">
      <c r="A13" s="1023"/>
      <c r="B13" s="1018"/>
      <c r="C13" s="1025"/>
      <c r="D13" s="747"/>
      <c r="E13" s="1018"/>
      <c r="F13" s="873"/>
      <c r="G13" s="1013"/>
    </row>
    <row r="14" spans="1:7" ht="15.95" customHeight="1">
      <c r="A14" s="1023"/>
      <c r="B14" s="1018"/>
      <c r="C14" s="1025"/>
      <c r="D14" s="747"/>
      <c r="E14" s="1018"/>
      <c r="F14" s="873"/>
      <c r="G14" s="1013"/>
    </row>
    <row r="15" spans="1:7" ht="15.95" customHeight="1">
      <c r="A15" s="1023"/>
      <c r="B15" s="1018"/>
      <c r="C15" s="1025"/>
      <c r="D15" s="747"/>
      <c r="E15" s="1018"/>
      <c r="F15" s="873"/>
      <c r="G15" s="1013"/>
    </row>
    <row r="16" spans="1:7" ht="15.95" customHeight="1">
      <c r="A16" s="1023"/>
      <c r="B16" s="1018"/>
      <c r="C16" s="1025"/>
      <c r="D16" s="747"/>
      <c r="E16" s="1018"/>
      <c r="F16" s="873"/>
      <c r="G16" s="1013"/>
    </row>
    <row r="17" spans="1:7" ht="15.95" customHeight="1">
      <c r="A17" s="1023"/>
      <c r="B17" s="1018"/>
      <c r="C17" s="1025"/>
      <c r="D17" s="747"/>
      <c r="E17" s="1018"/>
      <c r="F17" s="873"/>
      <c r="G17" s="1013"/>
    </row>
    <row r="18" spans="1:7" ht="15.95" customHeight="1">
      <c r="A18" s="1023"/>
      <c r="B18" s="1018"/>
      <c r="C18" s="1025"/>
      <c r="D18" s="747"/>
      <c r="E18" s="1018"/>
      <c r="F18" s="873"/>
      <c r="G18" s="1013"/>
    </row>
    <row r="19" spans="1:7" ht="15.95" customHeight="1">
      <c r="A19" s="1023"/>
      <c r="B19" s="1018"/>
      <c r="C19" s="1025"/>
      <c r="D19" s="747"/>
      <c r="E19" s="1018"/>
      <c r="F19" s="873"/>
      <c r="G19" s="1013"/>
    </row>
    <row r="20" spans="1:7" ht="15.95" customHeight="1">
      <c r="A20" s="1023"/>
      <c r="B20" s="1018"/>
      <c r="C20" s="1025"/>
      <c r="D20" s="747"/>
      <c r="E20" s="1018"/>
      <c r="F20" s="873"/>
      <c r="G20" s="1013"/>
    </row>
    <row r="21" spans="1:7" ht="15.95" customHeight="1">
      <c r="A21" s="1023"/>
      <c r="B21" s="1018"/>
      <c r="C21" s="1025"/>
      <c r="D21" s="747"/>
      <c r="E21" s="1018"/>
      <c r="F21" s="873"/>
      <c r="G21" s="1013"/>
    </row>
    <row r="22" spans="1:7" ht="15.95" customHeight="1">
      <c r="A22" s="1023"/>
      <c r="B22" s="1018"/>
      <c r="C22" s="1025"/>
      <c r="D22" s="747"/>
      <c r="E22" s="1018"/>
      <c r="F22" s="873"/>
      <c r="G22" s="1013"/>
    </row>
    <row r="23" spans="1:7" ht="15.95" customHeight="1">
      <c r="A23" s="1023"/>
      <c r="B23" s="1018"/>
      <c r="C23" s="1025"/>
      <c r="D23" s="747"/>
      <c r="E23" s="1018"/>
      <c r="F23" s="873"/>
      <c r="G23" s="1013"/>
    </row>
    <row r="24" spans="1:7" ht="15.95" customHeight="1">
      <c r="A24" s="1023"/>
      <c r="B24" s="1018"/>
      <c r="C24" s="1025"/>
      <c r="D24" s="747"/>
      <c r="E24" s="1018"/>
      <c r="F24" s="873"/>
      <c r="G24" s="1013"/>
    </row>
    <row r="25" spans="1:7" ht="15.95" customHeight="1">
      <c r="A25" s="1023"/>
      <c r="B25" s="1018"/>
      <c r="C25" s="1025"/>
      <c r="D25" s="747"/>
      <c r="E25" s="1018"/>
      <c r="F25" s="873"/>
      <c r="G25" s="1013"/>
    </row>
    <row r="26" spans="1:7" ht="15.95" customHeight="1">
      <c r="A26" s="1023"/>
      <c r="B26" s="1018"/>
      <c r="C26" s="1025"/>
      <c r="D26" s="747"/>
      <c r="E26" s="1018"/>
      <c r="F26" s="873"/>
      <c r="G26" s="1013"/>
    </row>
    <row r="27" spans="1:7" ht="15.95" customHeight="1">
      <c r="A27" s="1023"/>
      <c r="B27" s="1018"/>
      <c r="C27" s="1025"/>
      <c r="D27" s="747"/>
      <c r="E27" s="1018"/>
      <c r="F27" s="873"/>
      <c r="G27" s="1013"/>
    </row>
    <row r="28" spans="1:7" ht="15.95" customHeight="1">
      <c r="A28" s="1023"/>
      <c r="B28" s="1018"/>
      <c r="C28" s="1025"/>
      <c r="D28" s="747"/>
      <c r="E28" s="1018"/>
      <c r="F28" s="873"/>
      <c r="G28" s="1013"/>
    </row>
    <row r="29" spans="1:7" ht="15.95" customHeight="1">
      <c r="A29" s="1023"/>
      <c r="B29" s="1018"/>
      <c r="C29" s="1025"/>
      <c r="D29" s="747"/>
      <c r="E29" s="1018"/>
      <c r="F29" s="873"/>
      <c r="G29" s="1013"/>
    </row>
    <row r="30" spans="1:7" ht="15.95" customHeight="1">
      <c r="A30" s="1023"/>
      <c r="B30" s="1018"/>
      <c r="C30" s="1025"/>
      <c r="D30" s="747"/>
      <c r="E30" s="1018"/>
      <c r="F30" s="873"/>
      <c r="G30" s="1013"/>
    </row>
    <row r="31" spans="1:7" ht="15.95" customHeight="1">
      <c r="A31" s="1023"/>
      <c r="B31" s="1018"/>
      <c r="C31" s="1025"/>
      <c r="D31" s="747"/>
      <c r="E31" s="1018"/>
      <c r="F31" s="873"/>
      <c r="G31" s="1013"/>
    </row>
    <row r="32" spans="1:7" ht="15.95" customHeight="1">
      <c r="A32" s="1023"/>
      <c r="B32" s="1018"/>
      <c r="C32" s="1025"/>
      <c r="D32" s="747"/>
      <c r="E32" s="1018"/>
      <c r="F32" s="873"/>
      <c r="G32" s="1013"/>
    </row>
    <row r="33" spans="1:7" s="746" customFormat="1" ht="15.95" customHeight="1">
      <c r="A33" s="1023"/>
      <c r="B33" s="1018"/>
      <c r="C33" s="1025"/>
      <c r="D33" s="747"/>
      <c r="E33" s="1018"/>
      <c r="F33" s="873"/>
      <c r="G33" s="1013"/>
    </row>
    <row r="34" spans="1:7" s="746" customFormat="1" ht="15.95" customHeight="1">
      <c r="A34" s="1023"/>
      <c r="B34" s="1018"/>
      <c r="C34" s="1025"/>
      <c r="D34" s="747"/>
      <c r="E34" s="1018"/>
      <c r="F34" s="873"/>
      <c r="G34" s="1013"/>
    </row>
    <row r="35" spans="1:7" s="746" customFormat="1" ht="15.95" customHeight="1">
      <c r="A35" s="1023"/>
      <c r="B35" s="1018"/>
      <c r="C35" s="1025"/>
      <c r="D35" s="747"/>
      <c r="E35" s="1018"/>
      <c r="F35" s="873"/>
      <c r="G35" s="1013"/>
    </row>
    <row r="36" spans="1:7" s="746" customFormat="1" ht="15.95" customHeight="1">
      <c r="A36" s="1023"/>
      <c r="B36" s="1018"/>
      <c r="C36" s="1025"/>
      <c r="D36" s="747"/>
      <c r="E36" s="1018"/>
      <c r="F36" s="873"/>
      <c r="G36" s="1013"/>
    </row>
    <row r="37" spans="1:7" s="746" customFormat="1" ht="15.95" customHeight="1">
      <c r="A37" s="1023"/>
      <c r="B37" s="1018"/>
      <c r="C37" s="1025"/>
      <c r="D37" s="747"/>
      <c r="E37" s="1018"/>
      <c r="F37" s="873"/>
      <c r="G37" s="1013"/>
    </row>
    <row r="38" spans="1:7" s="746" customFormat="1" ht="15.95" customHeight="1">
      <c r="A38" s="1023"/>
      <c r="B38" s="1018"/>
      <c r="C38" s="1025"/>
      <c r="D38" s="747"/>
      <c r="E38" s="1018"/>
      <c r="F38" s="873"/>
      <c r="G38" s="1013"/>
    </row>
    <row r="39" spans="1:7" s="746" customFormat="1">
      <c r="A39" s="1023"/>
      <c r="B39" s="1018"/>
      <c r="C39" s="1025"/>
      <c r="D39" s="747"/>
      <c r="E39" s="1018"/>
      <c r="F39" s="873"/>
      <c r="G39" s="1013"/>
    </row>
    <row r="40" spans="1:7" s="746" customFormat="1">
      <c r="A40" s="1023"/>
      <c r="B40" s="1018"/>
      <c r="C40" s="1025"/>
      <c r="D40" s="747"/>
      <c r="E40" s="1018"/>
      <c r="F40" s="873"/>
      <c r="G40" s="1013"/>
    </row>
    <row r="41" spans="1:7" s="746" customFormat="1">
      <c r="A41" s="1023"/>
      <c r="B41" s="1018"/>
      <c r="C41" s="1025"/>
      <c r="D41" s="747"/>
      <c r="E41" s="1018"/>
      <c r="F41" s="873"/>
      <c r="G41" s="1013"/>
    </row>
    <row r="42" spans="1:7" s="746" customFormat="1">
      <c r="A42" s="1023"/>
      <c r="B42" s="1019"/>
      <c r="C42" s="1025"/>
      <c r="D42" s="748"/>
      <c r="E42" s="1019"/>
      <c r="F42" s="874"/>
      <c r="G42" s="888"/>
    </row>
    <row r="43" spans="1:7" s="746" customFormat="1" ht="15.95" customHeight="1">
      <c r="A43" s="1029" t="s">
        <v>159</v>
      </c>
      <c r="B43" s="1020"/>
      <c r="C43" s="884"/>
      <c r="D43" s="745"/>
      <c r="E43" s="1026"/>
      <c r="F43" s="875"/>
      <c r="G43" s="1014"/>
    </row>
    <row r="44" spans="1:7" s="746" customFormat="1" ht="15.95" customHeight="1">
      <c r="A44" s="1023"/>
      <c r="B44" s="1018"/>
      <c r="C44" s="889"/>
      <c r="D44" s="747"/>
      <c r="E44" s="1027"/>
      <c r="F44" s="876"/>
      <c r="G44" s="1015"/>
    </row>
    <row r="45" spans="1:7" s="746" customFormat="1" ht="15.95" customHeight="1">
      <c r="A45" s="1023"/>
      <c r="B45" s="1018"/>
      <c r="C45" s="889"/>
      <c r="D45" s="747"/>
      <c r="E45" s="1027"/>
      <c r="F45" s="876"/>
      <c r="G45" s="1015"/>
    </row>
    <row r="46" spans="1:7" s="746" customFormat="1" ht="15.95" customHeight="1">
      <c r="A46" s="1023"/>
      <c r="B46" s="1018"/>
      <c r="C46" s="890"/>
      <c r="D46" s="747"/>
      <c r="E46" s="1027"/>
      <c r="F46" s="876"/>
      <c r="G46" s="1015"/>
    </row>
    <row r="47" spans="1:7" s="746" customFormat="1" ht="15.95" customHeight="1">
      <c r="A47" s="1023"/>
      <c r="B47" s="1018"/>
      <c r="C47" s="890"/>
      <c r="D47" s="747"/>
      <c r="E47" s="1027"/>
      <c r="F47" s="876"/>
      <c r="G47" s="1015"/>
    </row>
    <row r="48" spans="1:7" s="746" customFormat="1" ht="15.95" customHeight="1">
      <c r="A48" s="1023"/>
      <c r="B48" s="1018"/>
      <c r="C48" s="890"/>
      <c r="D48" s="747"/>
      <c r="E48" s="1027"/>
      <c r="F48" s="876"/>
      <c r="G48" s="1015"/>
    </row>
    <row r="49" spans="1:7" s="746" customFormat="1" ht="15.95" customHeight="1">
      <c r="A49" s="1023"/>
      <c r="B49" s="1018"/>
      <c r="C49" s="890"/>
      <c r="D49" s="747"/>
      <c r="E49" s="1027"/>
      <c r="F49" s="876"/>
      <c r="G49" s="1015"/>
    </row>
    <row r="50" spans="1:7" ht="15.95" customHeight="1">
      <c r="A50" s="1023"/>
      <c r="B50" s="1018"/>
      <c r="C50" s="890"/>
      <c r="D50" s="747"/>
      <c r="E50" s="1027"/>
      <c r="F50" s="876"/>
      <c r="G50" s="1015"/>
    </row>
    <row r="51" spans="1:7" ht="15.95" customHeight="1">
      <c r="A51" s="1023"/>
      <c r="B51" s="1018"/>
      <c r="C51" s="890"/>
      <c r="D51" s="747"/>
      <c r="E51" s="1027"/>
      <c r="F51" s="876"/>
      <c r="G51" s="1015"/>
    </row>
    <row r="52" spans="1:7" ht="15.95" customHeight="1">
      <c r="A52" s="1023"/>
      <c r="B52" s="1018"/>
      <c r="C52" s="889"/>
      <c r="D52" s="747"/>
      <c r="E52" s="1027"/>
      <c r="F52" s="876"/>
      <c r="G52" s="1015"/>
    </row>
    <row r="53" spans="1:7" ht="15.95" customHeight="1">
      <c r="A53" s="1023"/>
      <c r="B53" s="1018"/>
      <c r="C53" s="889"/>
      <c r="D53" s="747"/>
      <c r="E53" s="1027"/>
      <c r="F53" s="876"/>
      <c r="G53" s="1015"/>
    </row>
    <row r="54" spans="1:7" ht="15.95" customHeight="1" thickBot="1">
      <c r="A54" s="1030"/>
      <c r="B54" s="1021"/>
      <c r="C54" s="891"/>
      <c r="D54" s="892"/>
      <c r="E54" s="1028"/>
      <c r="F54" s="877"/>
      <c r="G54" s="1016"/>
    </row>
  </sheetData>
  <mergeCells count="9">
    <mergeCell ref="G4:G41"/>
    <mergeCell ref="G43:G54"/>
    <mergeCell ref="B4:B42"/>
    <mergeCell ref="B43:B54"/>
    <mergeCell ref="A4:A42"/>
    <mergeCell ref="C4:C42"/>
    <mergeCell ref="E4:E42"/>
    <mergeCell ref="E43:E54"/>
    <mergeCell ref="A43:A5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●17.09実績＆計画</vt:lpstr>
      <vt:lpstr>●17.09コメント</vt:lpstr>
      <vt:lpstr>Sheet1</vt:lpstr>
      <vt:lpstr>●17.09コメント!Print_Area</vt:lpstr>
      <vt:lpstr>'●17.09実績＆計画'!Print_Area</vt:lpstr>
      <vt:lpstr>'●17.09実績＆計画'!Print_Titles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luye</cp:lastModifiedBy>
  <cp:lastPrinted>2017-09-08T08:32:37Z</cp:lastPrinted>
  <dcterms:created xsi:type="dcterms:W3CDTF">2009-09-24T08:54:15Z</dcterms:created>
  <dcterms:modified xsi:type="dcterms:W3CDTF">2017-09-28T03:18:43Z</dcterms:modified>
</cp:coreProperties>
</file>