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qingchun3/workspace/private/blog-stack/static/xlsx/"/>
    </mc:Choice>
  </mc:AlternateContent>
  <xr:revisionPtr revIDLastSave="0" documentId="13_ncr:1_{44381C88-87AD-8240-A653-7937CE9845E5}" xr6:coauthVersionLast="47" xr6:coauthVersionMax="47" xr10:uidLastSave="{00000000-0000-0000-0000-000000000000}"/>
  <bookViews>
    <workbookView xWindow="38400" yWindow="6100" windowWidth="25600" windowHeight="15500" xr2:uid="{00000000-000D-0000-FFFF-FFFF00000000}"/>
  </bookViews>
  <sheets>
    <sheet name="Sheet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" i="1" l="1"/>
  <c r="K34" i="1"/>
  <c r="J34" i="1"/>
  <c r="I35" i="1"/>
  <c r="I36" i="1"/>
  <c r="I34" i="1"/>
  <c r="H34" i="1" a="1"/>
  <c r="H34" i="1"/>
  <c r="M23" i="1"/>
  <c r="K23" i="1"/>
  <c r="J23" i="1"/>
  <c r="I24" i="1"/>
  <c r="I25" i="1"/>
  <c r="I23" i="1"/>
  <c r="H23" i="1" a="1"/>
  <c r="H23" i="1"/>
  <c r="M17" i="1"/>
  <c r="K17" i="1"/>
  <c r="J17" i="1"/>
  <c r="I18" i="1"/>
  <c r="I19" i="1"/>
  <c r="I17" i="1"/>
  <c r="H17" i="1" a="1"/>
  <c r="H17" i="1"/>
  <c r="M11" i="1"/>
  <c r="K11" i="1"/>
  <c r="J11" i="1"/>
  <c r="I12" i="1"/>
  <c r="I13" i="1"/>
  <c r="I11" i="1"/>
  <c r="H11" i="1" a="1"/>
  <c r="H11" i="1"/>
  <c r="M4" i="1"/>
  <c r="K4" i="1"/>
  <c r="J4" i="1"/>
  <c r="I5" i="1"/>
  <c r="I6" i="1"/>
  <c r="I7" i="1"/>
  <c r="I4" i="1"/>
  <c r="H4" i="1" a="1"/>
  <c r="H4" i="1"/>
  <c r="B5" i="1"/>
  <c r="F5" i="1"/>
  <c r="B6" i="1"/>
  <c r="C6" i="1"/>
  <c r="F6" i="1"/>
  <c r="B7" i="1"/>
  <c r="C7" i="1"/>
  <c r="D7" i="1"/>
  <c r="F7" i="1"/>
  <c r="F8" i="1"/>
  <c r="F4" i="1"/>
  <c r="B24" i="1"/>
  <c r="C24" i="1"/>
  <c r="E24" i="1"/>
  <c r="B25" i="1"/>
  <c r="C25" i="1"/>
  <c r="E25" i="1"/>
  <c r="E26" i="1"/>
  <c r="G35" i="1"/>
  <c r="U5" i="1"/>
  <c r="E36" i="1"/>
  <c r="G36" i="1"/>
  <c r="U6" i="1"/>
  <c r="G34" i="1"/>
  <c r="U4" i="1"/>
  <c r="E37" i="1"/>
  <c r="E35" i="1"/>
  <c r="E34" i="1"/>
  <c r="B35" i="1"/>
  <c r="C36" i="1"/>
  <c r="G24" i="1"/>
  <c r="T5" i="1"/>
  <c r="G25" i="1"/>
  <c r="T6" i="1"/>
  <c r="G23" i="1"/>
  <c r="T4" i="1"/>
  <c r="B18" i="1"/>
  <c r="C18" i="1"/>
  <c r="E18" i="1"/>
  <c r="B19" i="1"/>
  <c r="C19" i="1"/>
  <c r="E19" i="1"/>
  <c r="E20" i="1"/>
  <c r="G18" i="1"/>
  <c r="S5" i="1"/>
  <c r="G19" i="1"/>
  <c r="S6" i="1"/>
  <c r="G17" i="1"/>
  <c r="S4" i="1"/>
  <c r="B12" i="1"/>
  <c r="E12" i="1"/>
  <c r="B13" i="1"/>
  <c r="C13" i="1"/>
  <c r="E13" i="1"/>
  <c r="E14" i="1"/>
  <c r="G12" i="1"/>
  <c r="R5" i="1"/>
  <c r="G13" i="1"/>
  <c r="R6" i="1"/>
  <c r="G11" i="1"/>
  <c r="R4" i="1"/>
  <c r="G5" i="1"/>
  <c r="S3" i="1"/>
  <c r="G6" i="1"/>
  <c r="T3" i="1"/>
  <c r="G7" i="1"/>
  <c r="U3" i="1"/>
  <c r="E23" i="1"/>
  <c r="E17" i="1"/>
  <c r="E11" i="1"/>
  <c r="G4" i="1"/>
  <c r="R3" i="1"/>
  <c r="V6" i="1"/>
  <c r="V4" i="1"/>
  <c r="V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<sst xmlns="http://schemas.openxmlformats.org/spreadsheetml/2006/main" count="80" uniqueCount="28">
  <si>
    <t>Bw</t>
  </si>
  <si>
    <r>
      <rPr>
        <b/>
        <sz val="11"/>
        <color theme="1"/>
        <rFont val="等线"/>
        <family val="3"/>
        <charset val="134"/>
      </rPr>
      <t>特征向量</t>
    </r>
    <r>
      <rPr>
        <b/>
        <sz val="11"/>
        <color theme="1"/>
        <rFont val="Palatino"/>
        <family val="1"/>
      </rPr>
      <t>(w)</t>
    </r>
    <phoneticPr fontId="1" type="noConversion"/>
  </si>
  <si>
    <r>
      <rPr>
        <b/>
        <sz val="11"/>
        <color theme="1"/>
        <rFont val="等线"/>
        <family val="3"/>
        <charset val="134"/>
      </rPr>
      <t>结果矩阵</t>
    </r>
    <phoneticPr fontId="1" type="noConversion"/>
  </si>
  <si>
    <r>
      <rPr>
        <b/>
        <sz val="11"/>
        <color theme="1"/>
        <rFont val="等线"/>
        <family val="3"/>
        <charset val="134"/>
      </rPr>
      <t>准则比较矩阵</t>
    </r>
    <phoneticPr fontId="1" type="noConversion"/>
  </si>
  <si>
    <r>
      <rPr>
        <b/>
        <sz val="11"/>
        <color theme="1"/>
        <rFont val="等线"/>
        <family val="3"/>
        <charset val="134"/>
      </rPr>
      <t>薪资</t>
    </r>
  </si>
  <si>
    <r>
      <rPr>
        <b/>
        <sz val="11"/>
        <color theme="1"/>
        <rFont val="等线"/>
        <family val="3"/>
        <charset val="134"/>
      </rPr>
      <t>发展前景</t>
    </r>
  </si>
  <si>
    <r>
      <rPr>
        <b/>
        <sz val="11"/>
        <color theme="1"/>
        <rFont val="等线"/>
        <family val="3"/>
        <charset val="134"/>
      </rPr>
      <t>工作环境</t>
    </r>
  </si>
  <si>
    <r>
      <rPr>
        <b/>
        <sz val="11"/>
        <color theme="1"/>
        <rFont val="等线"/>
        <family val="3"/>
        <charset val="134"/>
      </rPr>
      <t>工作内容</t>
    </r>
  </si>
  <si>
    <r>
      <rPr>
        <sz val="11"/>
        <color theme="1"/>
        <rFont val="等线"/>
        <family val="2"/>
      </rPr>
      <t>薪资</t>
    </r>
  </si>
  <si>
    <r>
      <t>A</t>
    </r>
    <r>
      <rPr>
        <sz val="11"/>
        <color theme="1"/>
        <rFont val="等线"/>
        <family val="2"/>
      </rPr>
      <t>公司</t>
    </r>
  </si>
  <si>
    <r>
      <rPr>
        <sz val="11"/>
        <color theme="1"/>
        <rFont val="等线"/>
        <family val="2"/>
      </rPr>
      <t>发展前景</t>
    </r>
  </si>
  <si>
    <r>
      <t>B</t>
    </r>
    <r>
      <rPr>
        <sz val="11"/>
        <color theme="1"/>
        <rFont val="等线"/>
        <family val="2"/>
      </rPr>
      <t>公司</t>
    </r>
  </si>
  <si>
    <r>
      <rPr>
        <sz val="11"/>
        <color theme="1"/>
        <rFont val="等线"/>
        <family val="2"/>
      </rPr>
      <t>工作环境</t>
    </r>
  </si>
  <si>
    <r>
      <t>C</t>
    </r>
    <r>
      <rPr>
        <sz val="11"/>
        <color theme="1"/>
        <rFont val="等线"/>
        <family val="2"/>
      </rPr>
      <t>公司</t>
    </r>
  </si>
  <si>
    <r>
      <rPr>
        <sz val="11"/>
        <color theme="1"/>
        <rFont val="等线"/>
        <family val="2"/>
      </rPr>
      <t>工作内容</t>
    </r>
  </si>
  <si>
    <r>
      <rPr>
        <b/>
        <sz val="11"/>
        <color theme="1"/>
        <rFont val="等线"/>
        <family val="3"/>
        <charset val="134"/>
      </rPr>
      <t>薪资比较矩阵</t>
    </r>
    <phoneticPr fontId="1" type="noConversion"/>
  </si>
  <si>
    <r>
      <t>A</t>
    </r>
    <r>
      <rPr>
        <b/>
        <sz val="11"/>
        <color theme="1"/>
        <rFont val="等线"/>
        <family val="3"/>
        <charset val="134"/>
      </rPr>
      <t>公司</t>
    </r>
  </si>
  <si>
    <r>
      <t>B</t>
    </r>
    <r>
      <rPr>
        <b/>
        <sz val="11"/>
        <color theme="1"/>
        <rFont val="等线"/>
        <family val="3"/>
        <charset val="134"/>
      </rPr>
      <t>公司</t>
    </r>
  </si>
  <si>
    <r>
      <t>C</t>
    </r>
    <r>
      <rPr>
        <b/>
        <sz val="11"/>
        <color theme="1"/>
        <rFont val="等线"/>
        <family val="3"/>
        <charset val="134"/>
      </rPr>
      <t>公司</t>
    </r>
  </si>
  <si>
    <r>
      <rPr>
        <b/>
        <sz val="11"/>
        <color theme="1"/>
        <rFont val="等线"/>
        <family val="3"/>
        <charset val="134"/>
      </rPr>
      <t>特征向量</t>
    </r>
    <phoneticPr fontId="1" type="noConversion"/>
  </si>
  <si>
    <r>
      <rPr>
        <b/>
        <sz val="11"/>
        <color theme="1"/>
        <rFont val="等线"/>
        <family val="3"/>
        <charset val="134"/>
      </rPr>
      <t>发展前景比较矩阵</t>
    </r>
    <phoneticPr fontId="1" type="noConversion"/>
  </si>
  <si>
    <r>
      <rPr>
        <b/>
        <sz val="11"/>
        <color theme="1"/>
        <rFont val="等线"/>
        <family val="3"/>
        <charset val="134"/>
      </rPr>
      <t>工作环境比较矩阵</t>
    </r>
    <phoneticPr fontId="1" type="noConversion"/>
  </si>
  <si>
    <r>
      <rPr>
        <b/>
        <sz val="11"/>
        <color theme="1"/>
        <rFont val="等线"/>
        <family val="3"/>
        <charset val="134"/>
      </rPr>
      <t>工作内容比较矩阵</t>
    </r>
    <phoneticPr fontId="1" type="noConversion"/>
  </si>
  <si>
    <r>
      <t>(Bw)</t>
    </r>
    <r>
      <rPr>
        <i/>
        <vertAlign val="subscript"/>
        <sz val="12"/>
        <color theme="1"/>
        <rFont val="Palatino"/>
        <family val="1"/>
      </rPr>
      <t>i</t>
    </r>
    <r>
      <rPr>
        <b/>
        <sz val="12"/>
        <color theme="1"/>
        <rFont val="Palatino"/>
        <family val="1"/>
      </rPr>
      <t>/</t>
    </r>
    <r>
      <rPr>
        <i/>
        <sz val="12"/>
        <color theme="1"/>
        <rFont val="Palatino"/>
        <family val="1"/>
      </rPr>
      <t>w</t>
    </r>
    <r>
      <rPr>
        <i/>
        <vertAlign val="subscript"/>
        <sz val="12"/>
        <color theme="1"/>
        <rFont val="Palatino"/>
        <family val="1"/>
      </rPr>
      <t>i</t>
    </r>
  </si>
  <si>
    <r>
      <t>λ</t>
    </r>
    <r>
      <rPr>
        <b/>
        <vertAlign val="subscript"/>
        <sz val="12"/>
        <color theme="1"/>
        <rFont val="Times New Roman"/>
        <family val="1"/>
      </rPr>
      <t>max</t>
    </r>
  </si>
  <si>
    <t>C.I.</t>
  </si>
  <si>
    <t>R.I.</t>
  </si>
  <si>
    <t>C.R.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</si>
</sst>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Palatino"/>
      <family val="1"/>
    </font>
    <font>
      <b/>
      <sz val="11"/>
      <color theme="1"/>
      <name val="等线"/>
      <family val="3"/>
      <charset val="134"/>
    </font>
    <font>
      <sz val="11"/>
      <color theme="1"/>
      <name val="Palatino"/>
      <family val="1"/>
    </font>
    <font>
      <sz val="11"/>
      <color theme="1"/>
      <name val="等线"/>
      <family val="2"/>
    </font>
    <font>
      <sz val="11"/>
      <color theme="2"/>
      <name val="Palatino"/>
      <family val="1"/>
    </font>
    <font>
      <b/>
      <sz val="12"/>
      <color theme="1"/>
      <name val="Palatino"/>
      <family val="1"/>
    </font>
    <font>
      <i/>
      <sz val="12"/>
      <color theme="1"/>
      <name val="Palatino"/>
      <family val="1"/>
    </font>
    <font>
      <i/>
      <vertAlign val="subscript"/>
      <sz val="12"/>
      <color theme="1"/>
      <name val="Palatino"/>
      <family val="1"/>
    </font>
    <font>
      <sz val="12"/>
      <color theme="1"/>
      <name val="Symbol"/>
      <charset val="2"/>
    </font>
    <font>
      <b/>
      <vertAlign val="sub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2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2" fillId="0" borderId="0" xfId="0" applyFont="1"/>
    <xf numFmtId="0" fontId="4" fillId="0" borderId="5" xfId="0" applyFont="1" applyBorder="1"/>
    <xf numFmtId="0" fontId="2" fillId="0" borderId="1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1" xfId="0" applyFont="1" applyBorder="1"/>
    <xf numFmtId="0" fontId="4" fillId="0" borderId="0" xfId="0" applyFont="1" applyAlignment="1">
      <alignment vertical="center" wrapText="1"/>
    </xf>
    <xf numFmtId="12" fontId="4" fillId="0" borderId="0" xfId="0" applyNumberFormat="1" applyFont="1" applyAlignment="1">
      <alignment vertical="center" wrapText="1"/>
    </xf>
    <xf numFmtId="176" fontId="4" fillId="0" borderId="0" xfId="0" applyNumberFormat="1" applyFont="1"/>
    <xf numFmtId="0" fontId="4" fillId="0" borderId="5" xfId="0" applyFont="1" applyBorder="1" applyAlignment="1">
      <alignment vertical="center" wrapText="1"/>
    </xf>
    <xf numFmtId="0" fontId="4" fillId="2" borderId="6" xfId="0" applyFont="1" applyFill="1" applyBorder="1"/>
    <xf numFmtId="0" fontId="4" fillId="0" borderId="7" xfId="0" applyFont="1" applyBorder="1" applyAlignment="1">
      <alignment vertical="center" wrapText="1"/>
    </xf>
    <xf numFmtId="0" fontId="4" fillId="0" borderId="8" xfId="0" applyFont="1" applyBorder="1"/>
    <xf numFmtId="0" fontId="4" fillId="2" borderId="9" xfId="0" applyFont="1" applyFill="1" applyBorder="1"/>
    <xf numFmtId="0" fontId="2" fillId="0" borderId="0" xfId="0" applyFont="1" applyAlignment="1">
      <alignment vertical="center" wrapText="1"/>
    </xf>
    <xf numFmtId="12" fontId="6" fillId="0" borderId="0" xfId="0" applyNumberFormat="1" applyFont="1" applyFill="1" applyAlignment="1">
      <alignment vertical="center" wrapText="1"/>
    </xf>
    <xf numFmtId="0" fontId="6" fillId="0" borderId="0" xfId="0" applyFont="1" applyFill="1"/>
    <xf numFmtId="0" fontId="7" fillId="0" borderId="0" xfId="0" applyFont="1"/>
    <xf numFmtId="0" fontId="10" fillId="0" borderId="0" xfId="0" applyFont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topLeftCell="A25" zoomScale="150" zoomScaleNormal="150" workbookViewId="0">
      <selection activeCell="F31" sqref="F31"/>
    </sheetView>
  </sheetViews>
  <sheetFormatPr baseColWidth="10" defaultColWidth="8.83203125" defaultRowHeight="15"/>
  <cols>
    <col min="1" max="1" width="17.1640625" style="2" bestFit="1" customWidth="1"/>
    <col min="2" max="3" width="9" style="2" bestFit="1" customWidth="1"/>
    <col min="4" max="4" width="8.6640625" style="2" bestFit="1" customWidth="1"/>
    <col min="5" max="5" width="9" style="2" bestFit="1" customWidth="1"/>
    <col min="6" max="6" width="8.83203125" style="2"/>
    <col min="7" max="7" width="12" style="2" customWidth="1"/>
    <col min="8" max="16384" width="8.83203125" style="2"/>
  </cols>
  <sheetData>
    <row r="1" spans="1:22">
      <c r="Q1" s="3" t="s">
        <v>2</v>
      </c>
      <c r="R1" s="4"/>
      <c r="S1" s="4"/>
      <c r="T1" s="4"/>
      <c r="U1" s="4"/>
      <c r="V1" s="5"/>
    </row>
    <row r="2" spans="1:22" ht="16">
      <c r="A2" s="6" t="s">
        <v>3</v>
      </c>
      <c r="Q2" s="7"/>
      <c r="R2" s="8" t="s">
        <v>4</v>
      </c>
      <c r="S2" s="8" t="s">
        <v>5</v>
      </c>
      <c r="T2" s="8" t="s">
        <v>6</v>
      </c>
      <c r="U2" s="8" t="s">
        <v>7</v>
      </c>
      <c r="V2" s="9"/>
    </row>
    <row r="3" spans="1:22" ht="18">
      <c r="A3" s="1"/>
      <c r="B3" s="1" t="s">
        <v>4</v>
      </c>
      <c r="C3" s="1" t="s">
        <v>5</v>
      </c>
      <c r="D3" s="1" t="s">
        <v>6</v>
      </c>
      <c r="E3" s="1" t="s">
        <v>7</v>
      </c>
      <c r="G3" s="1" t="s">
        <v>1</v>
      </c>
      <c r="H3" s="22" t="s">
        <v>0</v>
      </c>
      <c r="I3" s="22" t="s">
        <v>23</v>
      </c>
      <c r="J3" s="23" t="s">
        <v>24</v>
      </c>
      <c r="K3" s="22" t="s">
        <v>25</v>
      </c>
      <c r="L3" s="22" t="s">
        <v>26</v>
      </c>
      <c r="M3" s="22" t="s">
        <v>27</v>
      </c>
      <c r="Q3" s="7"/>
      <c r="R3" s="10">
        <f>G4</f>
        <v>0.27758981680244404</v>
      </c>
      <c r="S3" s="10">
        <f>G5</f>
        <v>0.16026655545518995</v>
      </c>
      <c r="T3" s="10">
        <f>G6</f>
        <v>9.5295064022145021E-2</v>
      </c>
      <c r="U3" s="10">
        <f>G7</f>
        <v>0.46684856372022104</v>
      </c>
      <c r="V3" s="9"/>
    </row>
    <row r="4" spans="1:22" ht="16">
      <c r="A4" s="11" t="s">
        <v>8</v>
      </c>
      <c r="B4" s="12">
        <v>1</v>
      </c>
      <c r="C4" s="12">
        <v>2</v>
      </c>
      <c r="D4" s="12">
        <v>3</v>
      </c>
      <c r="E4" s="12">
        <v>0.5</v>
      </c>
      <c r="F4" s="13">
        <f>PRODUCT(B4:E4)^(1/4)</f>
        <v>1.3160740129524926</v>
      </c>
      <c r="G4" s="2">
        <f>F4/$F$8</f>
        <v>0.27758981680244404</v>
      </c>
      <c r="H4" s="2" cm="1">
        <f t="array" ref="H4:H7">MMULT(B4:E7,G4:G7)</f>
        <v>1.1174324016393695</v>
      </c>
      <c r="I4" s="2">
        <f>H4/G4</f>
        <v>4.0254805255865245</v>
      </c>
      <c r="J4" s="2">
        <f>SUM(I4:I7)/4</f>
        <v>4.0309771714330722</v>
      </c>
      <c r="K4" s="2">
        <f>(J4-4)/3</f>
        <v>1.0325723811024071E-2</v>
      </c>
      <c r="L4" s="2">
        <v>0.9</v>
      </c>
      <c r="M4" s="24">
        <f>K4/L4</f>
        <v>1.1473026456693411E-2</v>
      </c>
      <c r="Q4" s="14" t="s">
        <v>9</v>
      </c>
      <c r="R4" s="10">
        <f>G11</f>
        <v>0.53961455022107463</v>
      </c>
      <c r="S4" s="10">
        <f>G17</f>
        <v>0.16342411856642791</v>
      </c>
      <c r="T4" s="10">
        <f>G23</f>
        <v>0.53961455022107463</v>
      </c>
      <c r="U4" s="10">
        <f>G34</f>
        <v>0.53961455022107463</v>
      </c>
      <c r="V4" s="15">
        <f>SUMPRODUCT($R$3:$U$3,R4:U4)</f>
        <v>0.47932380554458337</v>
      </c>
    </row>
    <row r="5" spans="1:22" ht="16">
      <c r="A5" s="11" t="s">
        <v>10</v>
      </c>
      <c r="B5" s="12">
        <f>1/A29</f>
        <v>0.5</v>
      </c>
      <c r="C5" s="12">
        <v>1</v>
      </c>
      <c r="D5" s="12">
        <v>2</v>
      </c>
      <c r="E5" s="12">
        <v>0.33333333333333331</v>
      </c>
      <c r="F5" s="13">
        <f t="shared" ref="F5:F7" si="0">PRODUCT(B5:E5)^(1/4)</f>
        <v>0.75983568565159254</v>
      </c>
      <c r="G5" s="2">
        <f t="shared" ref="G5:G7" si="1">F5/$F$8</f>
        <v>0.16026655545518995</v>
      </c>
      <c r="H5" s="2">
        <v>0.64526777980744232</v>
      </c>
      <c r="I5" s="2">
        <f t="shared" ref="I5:I7" si="2">H5/G5</f>
        <v>4.0262160622018062</v>
      </c>
      <c r="Q5" s="14" t="s">
        <v>11</v>
      </c>
      <c r="R5" s="10">
        <f>G12</f>
        <v>0.2969613312124974</v>
      </c>
      <c r="S5" s="10">
        <f>G18</f>
        <v>0.2969613312124974</v>
      </c>
      <c r="T5" s="10">
        <f>G24</f>
        <v>0.16342411856642791</v>
      </c>
      <c r="U5" s="10">
        <f>G35</f>
        <v>0.16342411856642791</v>
      </c>
      <c r="V5" s="15">
        <f>SUMPRODUCT($R$3:$U$3,R5:U5)</f>
        <v>0.22189423805703218</v>
      </c>
    </row>
    <row r="6" spans="1:22" ht="17" thickBot="1">
      <c r="A6" s="11" t="s">
        <v>12</v>
      </c>
      <c r="B6" s="12">
        <f t="shared" ref="B6:B7" si="3">1/A30</f>
        <v>0.33333333333333331</v>
      </c>
      <c r="C6" s="12">
        <f>1/B30</f>
        <v>0.5</v>
      </c>
      <c r="D6" s="12">
        <v>1</v>
      </c>
      <c r="E6" s="12">
        <v>0.25</v>
      </c>
      <c r="F6" s="13">
        <f t="shared" si="0"/>
        <v>0.45180100180492239</v>
      </c>
      <c r="G6" s="2">
        <f t="shared" si="1"/>
        <v>9.5295064022145021E-2</v>
      </c>
      <c r="H6" s="2">
        <v>0.38467042161394333</v>
      </c>
      <c r="I6" s="2">
        <f t="shared" si="2"/>
        <v>4.0366248300599512</v>
      </c>
      <c r="Q6" s="16" t="s">
        <v>13</v>
      </c>
      <c r="R6" s="17">
        <f>G13</f>
        <v>0.16342411856642791</v>
      </c>
      <c r="S6" s="17">
        <f>G19</f>
        <v>0.53961455022107463</v>
      </c>
      <c r="T6" s="17">
        <f>G25</f>
        <v>0.2969613312124974</v>
      </c>
      <c r="U6" s="17">
        <f>G36</f>
        <v>0.2969613312124974</v>
      </c>
      <c r="V6" s="18">
        <f>SUMPRODUCT($R$3:$U$3,R6:U6)</f>
        <v>0.29878195639838445</v>
      </c>
    </row>
    <row r="7" spans="1:22" ht="16">
      <c r="A7" s="11" t="s">
        <v>14</v>
      </c>
      <c r="B7" s="12">
        <f t="shared" si="3"/>
        <v>2</v>
      </c>
      <c r="C7" s="12">
        <f>1/B31</f>
        <v>3</v>
      </c>
      <c r="D7" s="12">
        <f>1/C31</f>
        <v>4</v>
      </c>
      <c r="E7" s="12">
        <v>1</v>
      </c>
      <c r="F7" s="13">
        <f t="shared" si="0"/>
        <v>2.2133638394006434</v>
      </c>
      <c r="G7" s="2">
        <f t="shared" si="1"/>
        <v>0.46684856372022104</v>
      </c>
      <c r="H7" s="2">
        <v>1.8840081197792593</v>
      </c>
      <c r="I7" s="2">
        <f t="shared" si="2"/>
        <v>4.0355872678840061</v>
      </c>
    </row>
    <row r="8" spans="1:22">
      <c r="F8" s="13">
        <f>SUM(F4:F7)</f>
        <v>4.7410745398096505</v>
      </c>
    </row>
    <row r="9" spans="1:22" ht="16">
      <c r="A9" s="19" t="s">
        <v>15</v>
      </c>
    </row>
    <row r="10" spans="1:22" ht="18">
      <c r="A10" s="1"/>
      <c r="B10" s="1" t="s">
        <v>16</v>
      </c>
      <c r="C10" s="1" t="s">
        <v>17</v>
      </c>
      <c r="D10" s="1" t="s">
        <v>18</v>
      </c>
      <c r="G10" s="1" t="s">
        <v>1</v>
      </c>
      <c r="H10" s="22" t="s">
        <v>0</v>
      </c>
      <c r="I10" s="22" t="s">
        <v>23</v>
      </c>
      <c r="J10" s="23" t="s">
        <v>24</v>
      </c>
      <c r="K10" s="22" t="s">
        <v>25</v>
      </c>
      <c r="L10" s="22" t="s">
        <v>26</v>
      </c>
      <c r="M10" s="22" t="s">
        <v>27</v>
      </c>
    </row>
    <row r="11" spans="1:22" ht="16">
      <c r="A11" s="11" t="s">
        <v>9</v>
      </c>
      <c r="B11" s="12">
        <v>1</v>
      </c>
      <c r="C11" s="12">
        <v>2</v>
      </c>
      <c r="D11" s="12">
        <v>3</v>
      </c>
      <c r="E11" s="13">
        <f>PRODUCT(B11:D11)^(1/3)</f>
        <v>1.8171205928321397</v>
      </c>
      <c r="G11" s="2">
        <f>E11/$E$14</f>
        <v>0.53961455022107463</v>
      </c>
      <c r="H11" s="2" cm="1">
        <f t="array" ref="H11:H13">MMULT(B11:D13,G11:G13)</f>
        <v>1.6238095683453531</v>
      </c>
      <c r="I11" s="2">
        <f>H11/G11</f>
        <v>3.0092027127142784</v>
      </c>
      <c r="J11" s="2">
        <f>SUM(I11:I13)/3</f>
        <v>3.0092027127142784</v>
      </c>
      <c r="K11" s="2">
        <f>(J11-3)/2</f>
        <v>4.601356357139208E-3</v>
      </c>
      <c r="L11" s="2">
        <v>0.57999999999999996</v>
      </c>
      <c r="M11" s="24">
        <f>K11/L11</f>
        <v>7.9333730295503592E-3</v>
      </c>
    </row>
    <row r="12" spans="1:22" ht="16">
      <c r="A12" s="11" t="s">
        <v>11</v>
      </c>
      <c r="B12" s="12">
        <f>1/E29</f>
        <v>0.5</v>
      </c>
      <c r="C12" s="12">
        <v>1</v>
      </c>
      <c r="D12" s="12">
        <v>2</v>
      </c>
      <c r="E12" s="13">
        <f t="shared" ref="E12:E13" si="4">PRODUCT(B12:D12)^(1/3)</f>
        <v>1</v>
      </c>
      <c r="G12" s="2">
        <f>E12/$E$14</f>
        <v>0.2969613312124974</v>
      </c>
      <c r="H12" s="2">
        <v>0.89361684345589054</v>
      </c>
      <c r="I12" s="2">
        <f t="shared" ref="I12:I13" si="5">H12/G12</f>
        <v>3.0092027127142784</v>
      </c>
    </row>
    <row r="13" spans="1:22" ht="16">
      <c r="A13" s="11" t="s">
        <v>13</v>
      </c>
      <c r="B13" s="12">
        <f>1/E30</f>
        <v>0.33333333333333331</v>
      </c>
      <c r="C13" s="12">
        <f>1/F30</f>
        <v>0.5</v>
      </c>
      <c r="D13" s="12">
        <v>1</v>
      </c>
      <c r="E13" s="13">
        <f t="shared" si="4"/>
        <v>0.55032120814910446</v>
      </c>
      <c r="G13" s="2">
        <f>E13/$E$14</f>
        <v>0.16342411856642791</v>
      </c>
      <c r="H13" s="2">
        <v>0.49177630091303481</v>
      </c>
      <c r="I13" s="2">
        <f t="shared" si="5"/>
        <v>3.0092027127142789</v>
      </c>
    </row>
    <row r="14" spans="1:22">
      <c r="E14" s="13">
        <f>SUM(E11:E13)</f>
        <v>3.3674418009812443</v>
      </c>
    </row>
    <row r="15" spans="1:22" ht="16">
      <c r="A15" s="19" t="s">
        <v>20</v>
      </c>
    </row>
    <row r="16" spans="1:22" ht="18">
      <c r="A16" s="1"/>
      <c r="B16" s="1" t="s">
        <v>16</v>
      </c>
      <c r="C16" s="1" t="s">
        <v>17</v>
      </c>
      <c r="D16" s="1" t="s">
        <v>18</v>
      </c>
      <c r="G16" s="1" t="s">
        <v>19</v>
      </c>
      <c r="H16" s="22" t="s">
        <v>0</v>
      </c>
      <c r="I16" s="22" t="s">
        <v>23</v>
      </c>
      <c r="J16" s="23" t="s">
        <v>24</v>
      </c>
      <c r="K16" s="22" t="s">
        <v>25</v>
      </c>
      <c r="L16" s="22" t="s">
        <v>26</v>
      </c>
      <c r="M16" s="22" t="s">
        <v>27</v>
      </c>
    </row>
    <row r="17" spans="1:13" ht="16">
      <c r="A17" s="11" t="s">
        <v>9</v>
      </c>
      <c r="B17" s="12">
        <v>1</v>
      </c>
      <c r="C17" s="12">
        <v>0.5</v>
      </c>
      <c r="D17" s="12">
        <v>0.33333333333333331</v>
      </c>
      <c r="E17" s="13">
        <f>PRODUCT(B17:D17)^(1/3)</f>
        <v>0.55032120814910446</v>
      </c>
      <c r="G17" s="2">
        <f>E17/$E$20</f>
        <v>0.16342411856642791</v>
      </c>
      <c r="H17" s="2" cm="1">
        <f t="array" ref="H17:H19">MMULT(B17:D19,G17:G19)</f>
        <v>0.49177630091303481</v>
      </c>
      <c r="I17" s="2">
        <f>H17/G17</f>
        <v>3.0092027127142789</v>
      </c>
      <c r="J17" s="2">
        <f>SUM(I17:I19)/3</f>
        <v>3.0092027127142789</v>
      </c>
      <c r="K17" s="2">
        <f>(J17-3)/2</f>
        <v>4.60135635713943E-3</v>
      </c>
      <c r="L17" s="2">
        <v>0.57999999999999996</v>
      </c>
      <c r="M17" s="24">
        <f>K17/L17</f>
        <v>7.9333730295507426E-3</v>
      </c>
    </row>
    <row r="18" spans="1:13" ht="16">
      <c r="A18" s="11" t="s">
        <v>11</v>
      </c>
      <c r="B18" s="12">
        <f>1/H29</f>
        <v>2</v>
      </c>
      <c r="C18" s="12">
        <f>1/I29</f>
        <v>1</v>
      </c>
      <c r="D18" s="12">
        <v>0.5</v>
      </c>
      <c r="E18" s="13">
        <f t="shared" ref="E18:E19" si="6">PRODUCT(B18:D18)^(1/3)</f>
        <v>1</v>
      </c>
      <c r="G18" s="2">
        <f>E18/$E$20</f>
        <v>0.2969613312124974</v>
      </c>
      <c r="H18" s="2">
        <v>0.89361684345589065</v>
      </c>
      <c r="I18" s="2">
        <f t="shared" ref="I18:I19" si="7">H18/G18</f>
        <v>3.0092027127142789</v>
      </c>
    </row>
    <row r="19" spans="1:13" ht="16">
      <c r="A19" s="11" t="s">
        <v>13</v>
      </c>
      <c r="B19" s="12">
        <f>1/H30</f>
        <v>3</v>
      </c>
      <c r="C19" s="12">
        <f>1/I30</f>
        <v>2</v>
      </c>
      <c r="D19" s="12">
        <v>1</v>
      </c>
      <c r="E19" s="13">
        <f t="shared" si="6"/>
        <v>1.8171205928321397</v>
      </c>
      <c r="G19" s="2">
        <f>E19/$E$20</f>
        <v>0.53961455022107463</v>
      </c>
      <c r="H19" s="2">
        <v>1.6238095683453531</v>
      </c>
      <c r="I19" s="2">
        <f t="shared" si="7"/>
        <v>3.0092027127142784</v>
      </c>
    </row>
    <row r="20" spans="1:13">
      <c r="E20" s="13">
        <f>SUM(E17:E19)</f>
        <v>3.3674418009812443</v>
      </c>
    </row>
    <row r="21" spans="1:13" ht="16">
      <c r="A21" s="19" t="s">
        <v>21</v>
      </c>
    </row>
    <row r="22" spans="1:13" ht="18">
      <c r="A22" s="1"/>
      <c r="B22" s="1" t="s">
        <v>16</v>
      </c>
      <c r="C22" s="1" t="s">
        <v>17</v>
      </c>
      <c r="D22" s="1" t="s">
        <v>18</v>
      </c>
      <c r="G22" s="1" t="s">
        <v>19</v>
      </c>
      <c r="H22" s="22" t="s">
        <v>0</v>
      </c>
      <c r="I22" s="22" t="s">
        <v>23</v>
      </c>
      <c r="J22" s="23" t="s">
        <v>24</v>
      </c>
      <c r="K22" s="22" t="s">
        <v>25</v>
      </c>
      <c r="L22" s="22" t="s">
        <v>26</v>
      </c>
      <c r="M22" s="22" t="s">
        <v>27</v>
      </c>
    </row>
    <row r="23" spans="1:13" ht="16">
      <c r="A23" s="11" t="s">
        <v>9</v>
      </c>
      <c r="B23" s="12">
        <v>1</v>
      </c>
      <c r="C23" s="12">
        <v>3</v>
      </c>
      <c r="D23" s="12">
        <v>2</v>
      </c>
      <c r="E23" s="13">
        <f>PRODUCT(B23:D23)^(1/3)</f>
        <v>1.8171205928321397</v>
      </c>
      <c r="G23" s="2">
        <f>E23/$E$26</f>
        <v>0.53961455022107463</v>
      </c>
      <c r="H23" s="2" cm="1">
        <f t="array" ref="H23:H25">MMULT(B23:D25,G23:G25)</f>
        <v>1.6238095683453531</v>
      </c>
      <c r="I23" s="2">
        <f>H23/G23</f>
        <v>3.0092027127142784</v>
      </c>
      <c r="J23" s="2">
        <f>SUM(I23:I25)/3</f>
        <v>3.0092027127142789</v>
      </c>
      <c r="K23" s="2">
        <f>(J23-3)/2</f>
        <v>4.60135635713943E-3</v>
      </c>
      <c r="L23" s="2">
        <v>0.57999999999999996</v>
      </c>
      <c r="M23" s="24">
        <f>K23/L23</f>
        <v>7.9333730295507426E-3</v>
      </c>
    </row>
    <row r="24" spans="1:13" ht="16">
      <c r="A24" s="11" t="s">
        <v>11</v>
      </c>
      <c r="B24" s="12">
        <f>1/K29</f>
        <v>0.33333333333333331</v>
      </c>
      <c r="C24" s="12">
        <f>1/L29</f>
        <v>1</v>
      </c>
      <c r="D24" s="12">
        <v>0.5</v>
      </c>
      <c r="E24" s="13">
        <f t="shared" ref="E24:E25" si="8">PRODUCT(B24:D24)^(1/3)</f>
        <v>0.55032120814910446</v>
      </c>
      <c r="G24" s="2">
        <f>E24/$E$26</f>
        <v>0.16342411856642791</v>
      </c>
      <c r="H24" s="2">
        <v>0.49177630091303481</v>
      </c>
      <c r="I24" s="2">
        <f t="shared" ref="I24:I25" si="9">H24/G24</f>
        <v>3.0092027127142789</v>
      </c>
    </row>
    <row r="25" spans="1:13" ht="16">
      <c r="A25" s="11" t="s">
        <v>13</v>
      </c>
      <c r="B25" s="12">
        <f>1/K30</f>
        <v>0.5</v>
      </c>
      <c r="C25" s="12">
        <f>1/L30</f>
        <v>2</v>
      </c>
      <c r="D25" s="12">
        <v>1</v>
      </c>
      <c r="E25" s="13">
        <f t="shared" si="8"/>
        <v>1</v>
      </c>
      <c r="G25" s="2">
        <f>E25/$E$26</f>
        <v>0.2969613312124974</v>
      </c>
      <c r="H25" s="2">
        <v>0.89361684345589065</v>
      </c>
      <c r="I25" s="2">
        <f t="shared" si="9"/>
        <v>3.0092027127142789</v>
      </c>
    </row>
    <row r="26" spans="1:13">
      <c r="E26" s="13">
        <f>SUM(E23:E25)</f>
        <v>3.3674418009812443</v>
      </c>
    </row>
    <row r="28" spans="1:13">
      <c r="A28" s="20">
        <v>1</v>
      </c>
      <c r="B28" s="20"/>
      <c r="C28" s="20"/>
      <c r="D28" s="20"/>
      <c r="E28" s="20">
        <v>1</v>
      </c>
      <c r="F28" s="20"/>
      <c r="G28" s="20"/>
      <c r="H28" s="20">
        <v>1</v>
      </c>
      <c r="I28" s="20"/>
      <c r="J28" s="20"/>
      <c r="K28" s="20">
        <v>1</v>
      </c>
      <c r="L28" s="20"/>
      <c r="M28" s="20"/>
    </row>
    <row r="29" spans="1:13">
      <c r="A29" s="20">
        <v>2</v>
      </c>
      <c r="B29" s="20">
        <v>1</v>
      </c>
      <c r="C29" s="20"/>
      <c r="D29" s="20"/>
      <c r="E29" s="20">
        <v>2</v>
      </c>
      <c r="F29" s="20">
        <v>1</v>
      </c>
      <c r="G29" s="20"/>
      <c r="H29" s="20">
        <v>0.5</v>
      </c>
      <c r="I29" s="20">
        <v>1</v>
      </c>
      <c r="J29" s="20"/>
      <c r="K29" s="20">
        <v>3</v>
      </c>
      <c r="L29" s="20">
        <v>1</v>
      </c>
      <c r="M29" s="20"/>
    </row>
    <row r="30" spans="1:13">
      <c r="A30" s="20">
        <v>3</v>
      </c>
      <c r="B30" s="20">
        <v>2</v>
      </c>
      <c r="C30" s="20">
        <v>1</v>
      </c>
      <c r="D30" s="20"/>
      <c r="E30" s="20">
        <v>3</v>
      </c>
      <c r="F30" s="20">
        <v>2</v>
      </c>
      <c r="G30" s="20">
        <v>1</v>
      </c>
      <c r="H30" s="20">
        <v>0.33333333333333331</v>
      </c>
      <c r="I30" s="20">
        <v>0.5</v>
      </c>
      <c r="J30" s="20">
        <v>1</v>
      </c>
      <c r="K30" s="20">
        <v>2</v>
      </c>
      <c r="L30" s="20">
        <v>0.5</v>
      </c>
      <c r="M30" s="20">
        <v>1</v>
      </c>
    </row>
    <row r="31" spans="1:13">
      <c r="A31" s="20">
        <v>0.5</v>
      </c>
      <c r="B31" s="20">
        <v>0.33333333333333331</v>
      </c>
      <c r="C31" s="20">
        <v>0.25</v>
      </c>
      <c r="D31" s="20">
        <v>1</v>
      </c>
      <c r="E31" s="21"/>
      <c r="F31" s="21"/>
      <c r="G31" s="21"/>
      <c r="H31" s="21"/>
      <c r="I31" s="21"/>
      <c r="J31" s="21"/>
      <c r="K31" s="21"/>
      <c r="L31" s="21"/>
      <c r="M31" s="21"/>
    </row>
    <row r="32" spans="1:13" ht="16">
      <c r="A32" s="19" t="s">
        <v>22</v>
      </c>
    </row>
    <row r="33" spans="1:13" ht="18">
      <c r="A33" s="1"/>
      <c r="B33" s="1" t="s">
        <v>16</v>
      </c>
      <c r="C33" s="1" t="s">
        <v>17</v>
      </c>
      <c r="D33" s="1" t="s">
        <v>18</v>
      </c>
      <c r="G33" s="1" t="s">
        <v>19</v>
      </c>
      <c r="H33" s="22" t="s">
        <v>0</v>
      </c>
      <c r="I33" s="22" t="s">
        <v>23</v>
      </c>
      <c r="J33" s="23" t="s">
        <v>24</v>
      </c>
      <c r="K33" s="22" t="s">
        <v>25</v>
      </c>
      <c r="L33" s="22" t="s">
        <v>26</v>
      </c>
      <c r="M33" s="22" t="s">
        <v>27</v>
      </c>
    </row>
    <row r="34" spans="1:13" ht="16">
      <c r="A34" s="11" t="s">
        <v>9</v>
      </c>
      <c r="B34" s="12">
        <v>1</v>
      </c>
      <c r="C34" s="12">
        <v>3</v>
      </c>
      <c r="D34" s="12">
        <v>2</v>
      </c>
      <c r="E34" s="13">
        <f>PRODUCT(B34:D34)^(1/3)</f>
        <v>1.8171205928321397</v>
      </c>
      <c r="G34" s="2">
        <f>E34/$E$26</f>
        <v>0.53961455022107463</v>
      </c>
      <c r="H34" s="2" cm="1">
        <f t="array" ref="H34:H36">MMULT(B34:D36,G34:G36)</f>
        <v>1.6238095683453531</v>
      </c>
      <c r="I34" s="2">
        <f>H34/G34</f>
        <v>3.0092027127142784</v>
      </c>
      <c r="J34" s="2">
        <f>SUM(I34:I36)/3</f>
        <v>3.0092027127142789</v>
      </c>
      <c r="K34" s="2">
        <f>(J34-3)/2</f>
        <v>4.60135635713943E-3</v>
      </c>
      <c r="L34" s="2">
        <v>0.57999999999999996</v>
      </c>
      <c r="M34" s="24">
        <f>K34/L34</f>
        <v>7.9333730295507426E-3</v>
      </c>
    </row>
    <row r="35" spans="1:13" ht="16">
      <c r="A35" s="11" t="s">
        <v>11</v>
      </c>
      <c r="B35" s="12">
        <f>1/C34</f>
        <v>0.33333333333333331</v>
      </c>
      <c r="C35" s="12">
        <v>1</v>
      </c>
      <c r="D35" s="12">
        <v>0.5</v>
      </c>
      <c r="E35" s="13">
        <f t="shared" ref="E35:E36" si="10">PRODUCT(B35:D35)^(1/3)</f>
        <v>0.55032120814910446</v>
      </c>
      <c r="G35" s="2">
        <f>E35/$E$26</f>
        <v>0.16342411856642791</v>
      </c>
      <c r="H35" s="2">
        <v>0.49177630091303481</v>
      </c>
      <c r="I35" s="2">
        <f t="shared" ref="I35:I36" si="11">H35/G35</f>
        <v>3.0092027127142789</v>
      </c>
    </row>
    <row r="36" spans="1:13" ht="16">
      <c r="A36" s="11" t="s">
        <v>13</v>
      </c>
      <c r="B36" s="12">
        <v>0.5</v>
      </c>
      <c r="C36" s="12">
        <f>1/D35</f>
        <v>2</v>
      </c>
      <c r="D36" s="12">
        <v>1</v>
      </c>
      <c r="E36" s="13">
        <f t="shared" si="10"/>
        <v>1</v>
      </c>
      <c r="G36" s="2">
        <f>E36/$E$26</f>
        <v>0.2969613312124974</v>
      </c>
      <c r="H36" s="2">
        <v>0.89361684345589065</v>
      </c>
      <c r="I36" s="2">
        <f t="shared" si="11"/>
        <v>3.0092027127142789</v>
      </c>
    </row>
    <row r="37" spans="1:13">
      <c r="E37" s="13">
        <f>SUM(E34:E36)</f>
        <v>3.3674418009812443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</dc:creator>
  <cp:lastModifiedBy>Frost Wong</cp:lastModifiedBy>
  <dcterms:created xsi:type="dcterms:W3CDTF">2015-06-05T18:19:34Z</dcterms:created>
  <dcterms:modified xsi:type="dcterms:W3CDTF">2024-08-21T09:45:29Z</dcterms:modified>
</cp:coreProperties>
</file>