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.sharepoint.com/sites/territorios/Projects/2025_Paper_Burundi/household_structure_burundi/out/old/"/>
    </mc:Choice>
  </mc:AlternateContent>
  <xr:revisionPtr revIDLastSave="1" documentId="13_ncr:1_{3A69B301-F7A8-C940-AF3D-E624A4DFD953}" xr6:coauthVersionLast="47" xr6:coauthVersionMax="47" xr10:uidLastSave="{707C528B-C7BD-9A46-AD09-A93B91D04699}"/>
  <bookViews>
    <workbookView xWindow="-36020" yWindow="500" windowWidth="31640" windowHeight="19000" activeTab="2" xr2:uid="{EA879BB8-2E3B-384D-9EFB-D62D0BD08C06}"/>
  </bookViews>
  <sheets>
    <sheet name="Table 1" sheetId="1" r:id="rId1"/>
    <sheet name="Table 2" sheetId="3" r:id="rId2"/>
    <sheet name="Table 3" sheetId="4" r:id="rId3"/>
    <sheet name="Tabl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5" l="1"/>
  <c r="B30" i="5"/>
  <c r="B28" i="5"/>
  <c r="B26" i="5"/>
  <c r="B24" i="5"/>
  <c r="B23" i="5"/>
  <c r="B22" i="5"/>
  <c r="B20" i="5"/>
  <c r="B19" i="5"/>
  <c r="B18" i="5"/>
  <c r="B16" i="5"/>
  <c r="B14" i="5"/>
  <c r="B10" i="5"/>
  <c r="D28" i="4"/>
  <c r="C28" i="4"/>
  <c r="D27" i="4"/>
  <c r="C27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K33" i="4" l="1"/>
  <c r="J33" i="4"/>
  <c r="I33" i="4"/>
  <c r="H33" i="4"/>
  <c r="G33" i="4"/>
  <c r="F33" i="4"/>
  <c r="E33" i="4"/>
  <c r="B19" i="4"/>
  <c r="B17" i="4"/>
  <c r="B16" i="4"/>
  <c r="B15" i="4"/>
  <c r="B14" i="4"/>
  <c r="B13" i="4"/>
  <c r="B12" i="4"/>
  <c r="B11" i="4"/>
  <c r="B8" i="4"/>
  <c r="AF58" i="3" l="1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L59" i="3"/>
  <c r="K59" i="3"/>
  <c r="J59" i="3"/>
  <c r="I59" i="3"/>
  <c r="H59" i="3"/>
  <c r="G59" i="3"/>
  <c r="F59" i="3"/>
  <c r="E59" i="3"/>
  <c r="D59" i="3"/>
  <c r="C59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33" i="3"/>
  <c r="C33" i="3"/>
  <c r="D32" i="3"/>
  <c r="C32" i="3"/>
  <c r="B32" i="3"/>
  <c r="D31" i="3"/>
  <c r="C31" i="3"/>
  <c r="D30" i="3"/>
  <c r="C30" i="3"/>
  <c r="B30" i="3"/>
  <c r="D29" i="3"/>
  <c r="C29" i="3"/>
  <c r="D28" i="3"/>
  <c r="C28" i="3"/>
  <c r="B28" i="3"/>
  <c r="D27" i="3"/>
  <c r="C27" i="3"/>
  <c r="D26" i="3"/>
  <c r="C26" i="3"/>
  <c r="B26" i="3"/>
  <c r="D25" i="3"/>
  <c r="C25" i="3"/>
  <c r="D24" i="3"/>
  <c r="C24" i="3"/>
  <c r="B24" i="3"/>
  <c r="D23" i="3"/>
  <c r="C23" i="3"/>
  <c r="B23" i="3"/>
  <c r="D22" i="3"/>
  <c r="C22" i="3"/>
  <c r="B22" i="3"/>
  <c r="D21" i="3"/>
  <c r="C21" i="3"/>
  <c r="D20" i="3"/>
  <c r="C20" i="3"/>
  <c r="B20" i="3"/>
  <c r="D19" i="3"/>
  <c r="C19" i="3"/>
  <c r="B19" i="3"/>
  <c r="D18" i="3"/>
  <c r="C18" i="3"/>
  <c r="B18" i="3"/>
  <c r="D17" i="3"/>
  <c r="C17" i="3"/>
  <c r="D16" i="3"/>
  <c r="C16" i="3"/>
  <c r="B16" i="3"/>
  <c r="D15" i="3"/>
  <c r="C15" i="3"/>
  <c r="D14" i="3"/>
  <c r="C14" i="3"/>
  <c r="B14" i="3"/>
  <c r="B10" i="3"/>
  <c r="AF35" i="1" l="1"/>
  <c r="AE35" i="1"/>
  <c r="AD35" i="1"/>
  <c r="AC35" i="1"/>
  <c r="AB35" i="1"/>
  <c r="AA35" i="1"/>
  <c r="Z35" i="1"/>
  <c r="Y35" i="1"/>
  <c r="X35" i="1"/>
  <c r="W35" i="1"/>
  <c r="AF34" i="1"/>
  <c r="AE34" i="1"/>
  <c r="AD34" i="1"/>
  <c r="AC34" i="1"/>
  <c r="AB34" i="1"/>
  <c r="AA34" i="1"/>
  <c r="Z34" i="1"/>
  <c r="Y34" i="1"/>
  <c r="X34" i="1"/>
  <c r="W34" i="1"/>
  <c r="V35" i="1"/>
  <c r="U35" i="1"/>
  <c r="T35" i="1"/>
  <c r="S35" i="1"/>
  <c r="R35" i="1"/>
  <c r="Q35" i="1"/>
  <c r="P35" i="1"/>
  <c r="O35" i="1"/>
  <c r="N35" i="1"/>
  <c r="M35" i="1"/>
  <c r="V34" i="1"/>
  <c r="U34" i="1"/>
  <c r="T34" i="1"/>
  <c r="S34" i="1"/>
  <c r="R34" i="1"/>
  <c r="Q34" i="1"/>
  <c r="P34" i="1"/>
  <c r="O34" i="1"/>
  <c r="N34" i="1"/>
  <c r="M34" i="1"/>
  <c r="AF32" i="1"/>
  <c r="AE32" i="1"/>
  <c r="AD32" i="1"/>
  <c r="AC32" i="1"/>
  <c r="AB32" i="1"/>
  <c r="AA32" i="1"/>
  <c r="Z32" i="1"/>
  <c r="Y32" i="1"/>
  <c r="X32" i="1"/>
  <c r="W32" i="1"/>
  <c r="AF31" i="1"/>
  <c r="AE31" i="1"/>
  <c r="AD31" i="1"/>
  <c r="AC31" i="1"/>
  <c r="AB31" i="1"/>
  <c r="AA31" i="1"/>
  <c r="Z31" i="1"/>
  <c r="Y31" i="1"/>
  <c r="X31" i="1"/>
  <c r="W31" i="1"/>
  <c r="AF30" i="1"/>
  <c r="AE30" i="1"/>
  <c r="AD30" i="1"/>
  <c r="AC30" i="1"/>
  <c r="AB30" i="1"/>
  <c r="AA30" i="1"/>
  <c r="Z30" i="1"/>
  <c r="Y30" i="1"/>
  <c r="X30" i="1"/>
  <c r="W30" i="1"/>
  <c r="AF29" i="1"/>
  <c r="AE29" i="1"/>
  <c r="AD29" i="1"/>
  <c r="AC29" i="1"/>
  <c r="AB29" i="1"/>
  <c r="AA29" i="1"/>
  <c r="Z29" i="1"/>
  <c r="Y29" i="1"/>
  <c r="X29" i="1"/>
  <c r="W29" i="1"/>
  <c r="AF28" i="1"/>
  <c r="AE28" i="1"/>
  <c r="AD28" i="1"/>
  <c r="AC28" i="1"/>
  <c r="AB28" i="1"/>
  <c r="AA28" i="1"/>
  <c r="Z28" i="1"/>
  <c r="Y28" i="1"/>
  <c r="X28" i="1"/>
  <c r="W28" i="1"/>
  <c r="AF27" i="1"/>
  <c r="AE27" i="1"/>
  <c r="AD27" i="1"/>
  <c r="AC27" i="1"/>
  <c r="AB27" i="1"/>
  <c r="AA27" i="1"/>
  <c r="Z27" i="1"/>
  <c r="Y27" i="1"/>
  <c r="X27" i="1"/>
  <c r="W27" i="1"/>
  <c r="AF26" i="1"/>
  <c r="AE26" i="1"/>
  <c r="AD26" i="1"/>
  <c r="AC26" i="1"/>
  <c r="AB26" i="1"/>
  <c r="AA26" i="1"/>
  <c r="Z26" i="1"/>
  <c r="Y26" i="1"/>
  <c r="X26" i="1"/>
  <c r="W26" i="1"/>
  <c r="AF25" i="1"/>
  <c r="AE25" i="1"/>
  <c r="AD25" i="1"/>
  <c r="AC25" i="1"/>
  <c r="AB25" i="1"/>
  <c r="AA25" i="1"/>
  <c r="Z25" i="1"/>
  <c r="Y25" i="1"/>
  <c r="X25" i="1"/>
  <c r="W25" i="1"/>
  <c r="AF24" i="1"/>
  <c r="AE24" i="1"/>
  <c r="AD24" i="1"/>
  <c r="AC24" i="1"/>
  <c r="AB24" i="1"/>
  <c r="AA24" i="1"/>
  <c r="Z24" i="1"/>
  <c r="Y24" i="1"/>
  <c r="X24" i="1"/>
  <c r="W24" i="1"/>
  <c r="AF23" i="1"/>
  <c r="AE23" i="1"/>
  <c r="AD23" i="1"/>
  <c r="AC23" i="1"/>
  <c r="AB23" i="1"/>
  <c r="AA23" i="1"/>
  <c r="Z23" i="1"/>
  <c r="Y23" i="1"/>
  <c r="X23" i="1"/>
  <c r="W23" i="1"/>
  <c r="AF22" i="1"/>
  <c r="AE22" i="1"/>
  <c r="AD22" i="1"/>
  <c r="AC22" i="1"/>
  <c r="AB22" i="1"/>
  <c r="AA22" i="1"/>
  <c r="Z22" i="1"/>
  <c r="Y22" i="1"/>
  <c r="X22" i="1"/>
  <c r="W22" i="1"/>
  <c r="AF21" i="1"/>
  <c r="AE21" i="1"/>
  <c r="AD21" i="1"/>
  <c r="AC21" i="1"/>
  <c r="AB21" i="1"/>
  <c r="AA21" i="1"/>
  <c r="Z21" i="1"/>
  <c r="Y21" i="1"/>
  <c r="X21" i="1"/>
  <c r="W21" i="1"/>
  <c r="AF20" i="1"/>
  <c r="AE20" i="1"/>
  <c r="AD20" i="1"/>
  <c r="AC20" i="1"/>
  <c r="AB20" i="1"/>
  <c r="AA20" i="1"/>
  <c r="Z20" i="1"/>
  <c r="Y20" i="1"/>
  <c r="X20" i="1"/>
  <c r="W20" i="1"/>
  <c r="AF19" i="1"/>
  <c r="AE19" i="1"/>
  <c r="AD19" i="1"/>
  <c r="AC19" i="1"/>
  <c r="AB19" i="1"/>
  <c r="AA19" i="1"/>
  <c r="Z19" i="1"/>
  <c r="Y19" i="1"/>
  <c r="X19" i="1"/>
  <c r="W19" i="1"/>
  <c r="AF18" i="1"/>
  <c r="AE18" i="1"/>
  <c r="AD18" i="1"/>
  <c r="AC18" i="1"/>
  <c r="AB18" i="1"/>
  <c r="AA18" i="1"/>
  <c r="Z18" i="1"/>
  <c r="Y18" i="1"/>
  <c r="X18" i="1"/>
  <c r="W18" i="1"/>
  <c r="AF17" i="1"/>
  <c r="AE17" i="1"/>
  <c r="AD17" i="1"/>
  <c r="AC17" i="1"/>
  <c r="AB17" i="1"/>
  <c r="AA17" i="1"/>
  <c r="Z17" i="1"/>
  <c r="Y17" i="1"/>
  <c r="X17" i="1"/>
  <c r="W17" i="1"/>
  <c r="AF16" i="1"/>
  <c r="AE16" i="1"/>
  <c r="AD16" i="1"/>
  <c r="AC16" i="1"/>
  <c r="AB16" i="1"/>
  <c r="AA16" i="1"/>
  <c r="Z16" i="1"/>
  <c r="Y16" i="1"/>
  <c r="X16" i="1"/>
  <c r="W16" i="1"/>
  <c r="AF15" i="1"/>
  <c r="AE15" i="1"/>
  <c r="AD15" i="1"/>
  <c r="AC15" i="1"/>
  <c r="AB15" i="1"/>
  <c r="AA15" i="1"/>
  <c r="Z15" i="1"/>
  <c r="Y15" i="1"/>
  <c r="X15" i="1"/>
  <c r="W15" i="1"/>
  <c r="AF14" i="1"/>
  <c r="AE14" i="1"/>
  <c r="AD14" i="1"/>
  <c r="AC14" i="1"/>
  <c r="AB14" i="1"/>
  <c r="AA14" i="1"/>
  <c r="Z14" i="1"/>
  <c r="Y14" i="1"/>
  <c r="X14" i="1"/>
  <c r="W14" i="1"/>
  <c r="AF13" i="1"/>
  <c r="AE13" i="1"/>
  <c r="AD13" i="1"/>
  <c r="AC13" i="1"/>
  <c r="AB13" i="1"/>
  <c r="AA13" i="1"/>
  <c r="Z13" i="1"/>
  <c r="Y13" i="1"/>
  <c r="X13" i="1"/>
  <c r="W13" i="1"/>
  <c r="AF12" i="1"/>
  <c r="AE12" i="1"/>
  <c r="AD12" i="1"/>
  <c r="AC12" i="1"/>
  <c r="AB12" i="1"/>
  <c r="AA12" i="1"/>
  <c r="Z12" i="1"/>
  <c r="Y12" i="1"/>
  <c r="X12" i="1"/>
  <c r="W12" i="1"/>
  <c r="AF11" i="1"/>
  <c r="AE11" i="1"/>
  <c r="AD11" i="1"/>
  <c r="AC11" i="1"/>
  <c r="AB11" i="1"/>
  <c r="AA11" i="1"/>
  <c r="Z11" i="1"/>
  <c r="Y11" i="1"/>
  <c r="X11" i="1"/>
  <c r="W11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8" i="1"/>
  <c r="B11" i="1"/>
  <c r="B12" i="1"/>
  <c r="B13" i="1"/>
  <c r="B14" i="1"/>
  <c r="B15" i="1"/>
  <c r="B16" i="1"/>
  <c r="B17" i="1"/>
  <c r="B19" i="1"/>
  <c r="E31" i="1"/>
  <c r="F31" i="1"/>
  <c r="G31" i="1"/>
  <c r="H31" i="1"/>
  <c r="I31" i="1"/>
  <c r="J31" i="1"/>
  <c r="K31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</calcChain>
</file>

<file path=xl/sharedStrings.xml><?xml version="1.0" encoding="utf-8"?>
<sst xmlns="http://schemas.openxmlformats.org/spreadsheetml/2006/main" count="2900" uniqueCount="142">
  <si>
    <t>Notes - This table presents our baseline regression for non-marital migration at individual level. Robust standard errors, clustered at VIllage level. * p&lt;0.10  ** p&lt;0.05 *** p&lt;0.01. The dependent variable, Migration outside of the household in a given year (yes=1) takes value one when a person migrates due to non-marital reasons in a given year. Sample includes all household members that either never migrate or migrate for non-marital reasons during 1998-2007. Violence in a given year (presence=1)   takes value one when the number of casualties in a given year is positive, 0 otherwise. Number of casualties in a given year includes the number of individuals killed or wounded in a given year, divided by 100 people. Index of Asset Related Losses refers - PCA -  refers to the first component from a Principal Component Analysis for Theft of money (yes=1), Theft or destruction of goods (yes=1), and Destruction of house (yes=1)  for a household in a given year.  Data Source: 2007 Burundi Priority Panel Survey. Data Source: 2007 Burundi Priority Panel Survey.</t>
  </si>
  <si>
    <t>Yes</t>
  </si>
  <si>
    <t>Province time-trend</t>
  </si>
  <si>
    <t>Year Fixed Effect</t>
  </si>
  <si>
    <t>Individual Fixed Effect</t>
  </si>
  <si>
    <t>Mean Dependent Variable</t>
  </si>
  <si>
    <t>Observations</t>
  </si>
  <si>
    <t>Index of  household Losss (all) - PCA</t>
  </si>
  <si>
    <t>Index of Asset Related Losses (money, goods and/or house) - PCA</t>
  </si>
  <si>
    <t>Index of  Agricultural Related Losses (land and/or crops) - PCA</t>
  </si>
  <si>
    <t>Conflict Exposure, Household level</t>
  </si>
  <si>
    <t>Number of casualties in a given year</t>
  </si>
  <si>
    <t>Violence in a given year (yes=1)</t>
  </si>
  <si>
    <t>Conflict exposure, Village level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</si>
  <si>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</si>
  <si>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</si>
  <si>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</si>
  <si>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</si>
  <si>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</si>
  <si>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</si>
  <si>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</si>
  <si>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</si>
  <si>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</si>
  <si>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</si>
  <si>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Dependent Variable: Migration outside household in a given year (yes=1)</t>
  </si>
  <si>
    <t>Index of  Natural Shocks (all) - PCA</t>
  </si>
  <si>
    <t>Index of  Weather Shocks  (ldroughts and extreme rain) - PCA</t>
  </si>
  <si>
    <t>Index of  Natural Related Schocks (low harvest, good harvest and erosion) - PCA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</si>
  <si>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</si>
  <si>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</si>
  <si>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</si>
  <si>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</si>
  <si>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</si>
  <si>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</si>
  <si>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</si>
  <si>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</si>
  <si>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</si>
  <si>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</si>
  <si>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</si>
  <si>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</si>
  <si>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</si>
  <si>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</si>
  <si>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</si>
  <si>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</si>
  <si>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</si>
  <si>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</si>
  <si>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</si>
  <si>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</si>
  <si>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/>
  </si>
  <si>
    <t>0.002</t>
  </si>
  <si>
    <t>[0.018]</t>
  </si>
  <si>
    <t>0.014*</t>
  </si>
  <si>
    <t>[0.008]</t>
  </si>
  <si>
    <t>0.046***</t>
  </si>
  <si>
    <t>[0.014]</t>
  </si>
  <si>
    <t>0.041***</t>
  </si>
  <si>
    <t>0.061***</t>
  </si>
  <si>
    <t>[0.023]</t>
  </si>
  <si>
    <t>0.003</t>
  </si>
  <si>
    <t>[0.002]</t>
  </si>
  <si>
    <t>0.008***</t>
  </si>
  <si>
    <t>0.007***</t>
  </si>
  <si>
    <t>-0.007***</t>
  </si>
  <si>
    <t>-0.000</t>
  </si>
  <si>
    <t>0.047***</t>
  </si>
  <si>
    <t>0.040***</t>
  </si>
  <si>
    <t>0.060**</t>
  </si>
  <si>
    <t>-0.010***</t>
  </si>
  <si>
    <t>[0.003]</t>
  </si>
  <si>
    <t>Lag Violence in a given year (yes=1)</t>
  </si>
  <si>
    <t>Lag Number of casualties in a given year</t>
  </si>
  <si>
    <t>Lag Index of  Agricultural Related Losses (land and/or crops) - PCA</t>
  </si>
  <si>
    <t>Lag Index of Asset Related Losses (money, goods and/or house) - PCA</t>
  </si>
  <si>
    <t>Lag Index of  household Losss (all) - PCA</t>
  </si>
  <si>
    <t>Lag Index of  Natural Shocks (all) - PCA</t>
  </si>
  <si>
    <t>Lag Index of  Weather Shocks  (ldroughts and extreme rain) - PCA</t>
  </si>
  <si>
    <t>Lag Index of  Natural Related Schocks (low harvest, good harvest and erosion) - PCA</t>
  </si>
  <si>
    <t>0.024*</t>
  </si>
  <si>
    <t>0.023</t>
  </si>
  <si>
    <t>0.025*</t>
  </si>
  <si>
    <t>0.035**</t>
  </si>
  <si>
    <t>0.036**</t>
  </si>
  <si>
    <t>[0.015]</t>
  </si>
  <si>
    <t>0.272**</t>
  </si>
  <si>
    <t>0.270**</t>
  </si>
  <si>
    <t>0.273**</t>
  </si>
  <si>
    <t>[0.110]</t>
  </si>
  <si>
    <t>[0.111]</t>
  </si>
  <si>
    <t>[0.107]</t>
  </si>
  <si>
    <t>0.335**</t>
  </si>
  <si>
    <t>0.336**</t>
  </si>
  <si>
    <t>0.338**</t>
  </si>
  <si>
    <t>[0.143]</t>
  </si>
  <si>
    <t>[0.141]</t>
  </si>
  <si>
    <t>Table 1. Baseline results. Armed Conflict and Non-Marital Migration, Individual-level Analysis</t>
  </si>
  <si>
    <t>Table 2. Armed Conflict and Non-Marital Migration using lags, Individual-level Analysis</t>
  </si>
  <si>
    <t>Dependent Variable: At least one household member migrates outside household in a given year (yes=1)</t>
  </si>
  <si>
    <t>Table 3. Baseline results. Armed Conflict and Non-Marital Migration, Household-level Analysis</t>
  </si>
  <si>
    <t>8720</t>
  </si>
  <si>
    <t>0.044</t>
  </si>
  <si>
    <t>Table 3. Armed Conflict and Non-Marital Migration using lags, Household-level Analysis</t>
  </si>
  <si>
    <t>0.025</t>
  </si>
  <si>
    <t>0.026*</t>
  </si>
  <si>
    <t>0.038**</t>
  </si>
  <si>
    <t>0.039**</t>
  </si>
  <si>
    <t>[0.016]</t>
  </si>
  <si>
    <t>0.317***</t>
  </si>
  <si>
    <t>0.316***</t>
  </si>
  <si>
    <t>[0.102]</t>
  </si>
  <si>
    <t>[0.103]</t>
  </si>
  <si>
    <t>[0.101]</t>
  </si>
  <si>
    <t>0.375***</t>
  </si>
  <si>
    <t>0.376***</t>
  </si>
  <si>
    <t>[0.116]</t>
  </si>
  <si>
    <t>[0.115]</t>
  </si>
  <si>
    <t>0.001</t>
  </si>
  <si>
    <t>[0.022]</t>
  </si>
  <si>
    <t>-0.040*</t>
  </si>
  <si>
    <t>-0.041*</t>
  </si>
  <si>
    <t>-0.042*</t>
  </si>
  <si>
    <t>[0.021]</t>
  </si>
  <si>
    <t>0.010</t>
  </si>
  <si>
    <t>[0.012]</t>
  </si>
  <si>
    <t>-0.009</t>
  </si>
  <si>
    <t>[0.011]</t>
  </si>
  <si>
    <t>0.065***</t>
  </si>
  <si>
    <t>0.066***</t>
  </si>
  <si>
    <t>-0.018</t>
  </si>
  <si>
    <t>0.060***</t>
  </si>
  <si>
    <t>-0.003</t>
  </si>
  <si>
    <t>-0.004</t>
  </si>
  <si>
    <t>0.088***</t>
  </si>
  <si>
    <t>[0.032]</t>
  </si>
  <si>
    <t>-0.024</t>
  </si>
  <si>
    <t>-0.025</t>
  </si>
  <si>
    <t>-0.005</t>
  </si>
  <si>
    <t>-0.005*</t>
  </si>
  <si>
    <t>0.012***</t>
  </si>
  <si>
    <t>0.010***</t>
  </si>
  <si>
    <t>-0.002</t>
  </si>
  <si>
    <t>-0.001</t>
  </si>
  <si>
    <t>7848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</si>
</sst>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"/>
  </numFmts>
  <fonts count="11" x14ac:knownFonts="1">
    <font>
      <sz val="12"/>
      <color theme="1"/>
      <name val="Calibri"/>
      <family val="2"/>
      <scheme val="minor"/>
    </font>
    <font>
      <sz val="10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i/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/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0" xfId="0" applyFont="1"/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49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2" xfId="0" applyFont="1" applyBorder="1"/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137C-E348-F943-9BC5-7A434A40E6C2}">
  <dimension ref="B2:AF39"/>
  <sheetViews>
    <sheetView showGridLines="0" topLeftCell="D7" workbookViewId="0">
      <selection activeCell="B27" sqref="B27:L28"/>
    </sheetView>
  </sheetViews>
  <sheetFormatPr baseColWidth="10" defaultColWidth="11" defaultRowHeight="16" x14ac:dyDescent="0.2"/>
  <cols>
    <col min="2" max="2" width="56.1640625" customWidth="1"/>
  </cols>
  <sheetData>
    <row r="2" spans="2:32" x14ac:dyDescent="0.2">
      <c r="B2" s="29" t="s">
        <v>94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32" ht="37" customHeight="1" thickBot="1" x14ac:dyDescent="0.25">
      <c r="B3" s="19" t="s">
        <v>24</v>
      </c>
      <c r="C3" s="18" t="s">
        <v>23</v>
      </c>
      <c r="D3" s="18" t="s">
        <v>22</v>
      </c>
      <c r="E3" s="18" t="s">
        <v>21</v>
      </c>
      <c r="F3" s="18" t="s">
        <v>20</v>
      </c>
      <c r="G3" s="18" t="s">
        <v>19</v>
      </c>
      <c r="H3" s="18" t="s">
        <v>18</v>
      </c>
      <c r="I3" s="18" t="s">
        <v>17</v>
      </c>
      <c r="J3" s="18" t="s">
        <v>16</v>
      </c>
      <c r="K3" s="18" t="s">
        <v>15</v>
      </c>
      <c r="L3" s="18" t="s">
        <v>14</v>
      </c>
      <c r="M3" s="18" t="s">
        <v>28</v>
      </c>
      <c r="N3" s="18" t="s">
        <v>29</v>
      </c>
      <c r="O3" s="18" t="s">
        <v>30</v>
      </c>
      <c r="P3" s="18" t="s">
        <v>31</v>
      </c>
      <c r="Q3" s="18" t="s">
        <v>32</v>
      </c>
      <c r="R3" s="18" t="s">
        <v>33</v>
      </c>
      <c r="S3" s="18" t="s">
        <v>34</v>
      </c>
      <c r="T3" s="18" t="s">
        <v>35</v>
      </c>
      <c r="U3" s="18" t="s">
        <v>36</v>
      </c>
      <c r="V3" s="18" t="s">
        <v>37</v>
      </c>
      <c r="W3" s="18" t="s">
        <v>38</v>
      </c>
      <c r="X3" s="18" t="s">
        <v>39</v>
      </c>
      <c r="Y3" s="18" t="s">
        <v>40</v>
      </c>
      <c r="Z3" s="18" t="s">
        <v>41</v>
      </c>
      <c r="AA3" s="18" t="s">
        <v>42</v>
      </c>
      <c r="AB3" s="18" t="s">
        <v>43</v>
      </c>
      <c r="AC3" s="18" t="s">
        <v>44</v>
      </c>
      <c r="AD3" s="18" t="s">
        <v>45</v>
      </c>
      <c r="AE3" s="18" t="s">
        <v>46</v>
      </c>
      <c r="AF3" s="18" t="s">
        <v>47</v>
      </c>
    </row>
    <row r="4" spans="2:32" ht="17" thickTop="1" x14ac:dyDescent="0.2">
      <c r="B4" s="17" t="s">
        <v>13</v>
      </c>
      <c r="C4" s="16"/>
      <c r="D4" s="16"/>
      <c r="E4" s="16"/>
      <c r="F4" s="16"/>
      <c r="G4" s="16"/>
      <c r="H4" s="16"/>
      <c r="I4" s="16"/>
      <c r="J4" s="16"/>
      <c r="K4" s="16"/>
    </row>
    <row r="5" spans="2:32" x14ac:dyDescent="0.2">
      <c r="B5" s="15" t="s">
        <v>12</v>
      </c>
      <c r="C5" t="str">
        <f>"0.030**"</f>
        <v>0.030**</v>
      </c>
      <c r="D5" t="str">
        <f>""</f>
        <v/>
      </c>
      <c r="E5" t="str">
        <f>""</f>
        <v/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  <c r="L5" t="str">
        <f>""</f>
        <v/>
      </c>
      <c r="M5" t="str">
        <f>"0.029**"</f>
        <v>0.029**</v>
      </c>
      <c r="N5" t="str">
        <f>""</f>
        <v/>
      </c>
      <c r="O5" t="str">
        <f>""</f>
        <v/>
      </c>
      <c r="P5" t="str">
        <f>""</f>
        <v/>
      </c>
      <c r="Q5" t="str">
        <f>""</f>
        <v/>
      </c>
      <c r="R5" t="str">
        <f>""</f>
        <v/>
      </c>
      <c r="S5" t="str">
        <f>""</f>
        <v/>
      </c>
      <c r="T5" t="str">
        <f>""</f>
        <v/>
      </c>
      <c r="U5" t="str">
        <f>""</f>
        <v/>
      </c>
      <c r="V5" t="str">
        <f>""</f>
        <v/>
      </c>
      <c r="W5" t="str">
        <f>"0.031**"</f>
        <v>0.031**</v>
      </c>
      <c r="X5" t="str">
        <f>""</f>
        <v/>
      </c>
      <c r="Y5" t="str">
        <f>""</f>
        <v/>
      </c>
      <c r="Z5" t="str">
        <f>""</f>
        <v/>
      </c>
      <c r="AA5" t="str">
        <f>""</f>
        <v/>
      </c>
      <c r="AB5" t="str">
        <f>""</f>
        <v/>
      </c>
      <c r="AC5" t="str">
        <f>""</f>
        <v/>
      </c>
      <c r="AD5" t="str">
        <f>""</f>
        <v/>
      </c>
      <c r="AE5" t="str">
        <f>""</f>
        <v/>
      </c>
      <c r="AF5" t="str">
        <f>""</f>
        <v/>
      </c>
    </row>
    <row r="6" spans="2:32" x14ac:dyDescent="0.2">
      <c r="B6" s="15"/>
      <c r="C6" t="str">
        <f>"[0.014]"</f>
        <v>[0.014]</v>
      </c>
      <c r="D6" t="str">
        <f>""</f>
        <v/>
      </c>
      <c r="E6" t="str">
        <f>""</f>
        <v/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  <c r="L6" t="str">
        <f>""</f>
        <v/>
      </c>
      <c r="M6" t="str">
        <f>"[0.014]"</f>
        <v>[0.014]</v>
      </c>
      <c r="N6" t="str">
        <f>""</f>
        <v/>
      </c>
      <c r="O6" t="str">
        <f>""</f>
        <v/>
      </c>
      <c r="P6" t="str">
        <f>""</f>
        <v/>
      </c>
      <c r="Q6" t="str">
        <f>""</f>
        <v/>
      </c>
      <c r="R6" t="str">
        <f>""</f>
        <v/>
      </c>
      <c r="S6" t="str">
        <f>""</f>
        <v/>
      </c>
      <c r="T6" t="str">
        <f>""</f>
        <v/>
      </c>
      <c r="U6" t="str">
        <f>""</f>
        <v/>
      </c>
      <c r="V6" t="str">
        <f>""</f>
        <v/>
      </c>
      <c r="W6" t="str">
        <f>"[0.014]"</f>
        <v>[0.014]</v>
      </c>
      <c r="X6" t="str">
        <f>""</f>
        <v/>
      </c>
      <c r="Y6" t="str">
        <f>""</f>
        <v/>
      </c>
      <c r="Z6" t="str">
        <f>""</f>
        <v/>
      </c>
      <c r="AA6" t="str">
        <f>""</f>
        <v/>
      </c>
      <c r="AB6" t="str">
        <f>""</f>
        <v/>
      </c>
      <c r="AC6" t="str">
        <f>""</f>
        <v/>
      </c>
      <c r="AD6" t="str">
        <f>""</f>
        <v/>
      </c>
      <c r="AE6" t="str">
        <f>""</f>
        <v/>
      </c>
      <c r="AF6" t="str">
        <f>""</f>
        <v/>
      </c>
    </row>
    <row r="7" spans="2:32" x14ac:dyDescent="0.2">
      <c r="B7" s="15" t="s">
        <v>11</v>
      </c>
      <c r="C7" t="str">
        <f>""</f>
        <v/>
      </c>
      <c r="D7" t="str">
        <f>"0.238**"</f>
        <v>0.238**</v>
      </c>
      <c r="E7" t="str">
        <f>""</f>
        <v/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  <c r="L7" t="str">
        <f>""</f>
        <v/>
      </c>
      <c r="M7" t="str">
        <f>""</f>
        <v/>
      </c>
      <c r="N7" t="str">
        <f>"0.239**"</f>
        <v>0.239**</v>
      </c>
      <c r="O7" t="str">
        <f>""</f>
        <v/>
      </c>
      <c r="P7" t="str">
        <f>""</f>
        <v/>
      </c>
      <c r="Q7" t="str">
        <f>""</f>
        <v/>
      </c>
      <c r="R7" t="str">
        <f>""</f>
        <v/>
      </c>
      <c r="S7" t="str">
        <f>""</f>
        <v/>
      </c>
      <c r="T7" t="str">
        <f>""</f>
        <v/>
      </c>
      <c r="U7" t="str">
        <f>""</f>
        <v/>
      </c>
      <c r="V7" t="str">
        <f>""</f>
        <v/>
      </c>
      <c r="W7" t="str">
        <f>""</f>
        <v/>
      </c>
      <c r="X7" t="str">
        <f>"0.239**"</f>
        <v>0.239**</v>
      </c>
      <c r="Y7" t="str">
        <f>""</f>
        <v/>
      </c>
      <c r="Z7" t="str">
        <f>""</f>
        <v/>
      </c>
      <c r="AA7" t="str">
        <f>""</f>
        <v/>
      </c>
      <c r="AB7" t="str">
        <f>""</f>
        <v/>
      </c>
      <c r="AC7" t="str">
        <f>""</f>
        <v/>
      </c>
      <c r="AD7" t="str">
        <f>""</f>
        <v/>
      </c>
      <c r="AE7" t="str">
        <f>""</f>
        <v/>
      </c>
      <c r="AF7" t="str">
        <f>""</f>
        <v/>
      </c>
    </row>
    <row r="8" spans="2:32" x14ac:dyDescent="0.2">
      <c r="B8" s="15" t="str">
        <f>""</f>
        <v/>
      </c>
      <c r="C8" t="str">
        <f>""</f>
        <v/>
      </c>
      <c r="D8" t="str">
        <f>"[0.093]"</f>
        <v>[0.093]</v>
      </c>
      <c r="E8" t="str">
        <f>""</f>
        <v/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  <c r="L8" t="str">
        <f>""</f>
        <v/>
      </c>
      <c r="M8" t="str">
        <f>""</f>
        <v/>
      </c>
      <c r="N8" t="str">
        <f>"[0.092]"</f>
        <v>[0.092]</v>
      </c>
      <c r="O8" t="str">
        <f>""</f>
        <v/>
      </c>
      <c r="P8" t="str">
        <f>""</f>
        <v/>
      </c>
      <c r="Q8" t="str">
        <f>""</f>
        <v/>
      </c>
      <c r="R8" t="str">
        <f>""</f>
        <v/>
      </c>
      <c r="S8" t="str">
        <f>""</f>
        <v/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"[0.091]"</f>
        <v>[0.091]</v>
      </c>
      <c r="Y8" t="str">
        <f>""</f>
        <v/>
      </c>
      <c r="Z8" t="str">
        <f>""</f>
        <v/>
      </c>
      <c r="AA8" t="str">
        <f>""</f>
        <v/>
      </c>
      <c r="AB8" t="str">
        <f>""</f>
        <v/>
      </c>
      <c r="AC8" t="str">
        <f>""</f>
        <v/>
      </c>
      <c r="AD8" t="str">
        <f>""</f>
        <v/>
      </c>
      <c r="AE8" t="str">
        <f>""</f>
        <v/>
      </c>
      <c r="AF8" t="str">
        <f>""</f>
        <v/>
      </c>
    </row>
    <row r="9" spans="2:32" x14ac:dyDescent="0.2">
      <c r="B9" s="15"/>
      <c r="C9" s="8"/>
      <c r="D9" s="8"/>
      <c r="E9" s="8"/>
      <c r="F9" s="8"/>
      <c r="G9" s="8"/>
      <c r="H9" s="8"/>
      <c r="I9" s="8"/>
      <c r="J9" s="8"/>
      <c r="K9" s="8"/>
    </row>
    <row r="10" spans="2:32" x14ac:dyDescent="0.2">
      <c r="B10" s="14" t="s">
        <v>10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2:32" x14ac:dyDescent="0.2">
      <c r="B11" s="10" t="str">
        <f>"Loss of land (yes=1) for a household in a given year"</f>
        <v>Loss of land (yes=1) for a household in a given year</v>
      </c>
      <c r="C11" s="8" t="s">
        <v>48</v>
      </c>
      <c r="D11" s="8" t="s">
        <v>48</v>
      </c>
      <c r="E11" t="s">
        <v>49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48</v>
      </c>
      <c r="O11" t="s">
        <v>63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tr">
        <f>""</f>
        <v/>
      </c>
      <c r="X11" t="str">
        <f>""</f>
        <v/>
      </c>
      <c r="Y11" t="str">
        <f>"0.000"</f>
        <v>0.000</v>
      </c>
      <c r="Z11" t="str">
        <f>""</f>
        <v/>
      </c>
      <c r="AA11" t="str">
        <f>""</f>
        <v/>
      </c>
      <c r="AB11" t="str">
        <f>""</f>
        <v/>
      </c>
      <c r="AC11" t="str">
        <f>""</f>
        <v/>
      </c>
      <c r="AD11" t="str">
        <f>""</f>
        <v/>
      </c>
      <c r="AE11" t="str">
        <f>""</f>
        <v/>
      </c>
      <c r="AF11" t="str">
        <f>""</f>
        <v/>
      </c>
    </row>
    <row r="12" spans="2:32" x14ac:dyDescent="0.2">
      <c r="B12" s="10" t="str">
        <f>""</f>
        <v/>
      </c>
      <c r="C12" s="8" t="s">
        <v>48</v>
      </c>
      <c r="D12" s="8" t="s">
        <v>48</v>
      </c>
      <c r="E12" t="s">
        <v>50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50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tr">
        <f>""</f>
        <v/>
      </c>
      <c r="X12" t="str">
        <f>""</f>
        <v/>
      </c>
      <c r="Y12" t="str">
        <f>"[0.018]"</f>
        <v>[0.018]</v>
      </c>
      <c r="Z12" t="str">
        <f>""</f>
        <v/>
      </c>
      <c r="AA12" t="str">
        <f>""</f>
        <v/>
      </c>
      <c r="AB12" t="str">
        <f>""</f>
        <v/>
      </c>
      <c r="AC12" t="str">
        <f>""</f>
        <v/>
      </c>
      <c r="AD12" t="str">
        <f>""</f>
        <v/>
      </c>
      <c r="AE12" t="str">
        <f>""</f>
        <v/>
      </c>
      <c r="AF12" t="str">
        <f>""</f>
        <v/>
      </c>
    </row>
    <row r="13" spans="2:32" x14ac:dyDescent="0.2">
      <c r="B13" s="10" t="str">
        <f>"Theft of crops (yes=1) for a household in a given year"</f>
        <v>Theft of crops (yes=1) for a household in a given year</v>
      </c>
      <c r="C13" s="8" t="s">
        <v>48</v>
      </c>
      <c r="D13" s="8" t="s">
        <v>48</v>
      </c>
      <c r="E13" t="s">
        <v>48</v>
      </c>
      <c r="F13" t="s">
        <v>51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51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tr">
        <f>""</f>
        <v/>
      </c>
      <c r="X13" t="str">
        <f>""</f>
        <v/>
      </c>
      <c r="Y13" t="str">
        <f>""</f>
        <v/>
      </c>
      <c r="Z13" t="str">
        <f>"0.014*"</f>
        <v>0.014*</v>
      </c>
      <c r="AA13" t="str">
        <f>""</f>
        <v/>
      </c>
      <c r="AB13" t="str">
        <f>""</f>
        <v/>
      </c>
      <c r="AC13" t="str">
        <f>""</f>
        <v/>
      </c>
      <c r="AD13" t="str">
        <f>""</f>
        <v/>
      </c>
      <c r="AE13" t="str">
        <f>""</f>
        <v/>
      </c>
      <c r="AF13" t="str">
        <f>""</f>
        <v/>
      </c>
    </row>
    <row r="14" spans="2:32" x14ac:dyDescent="0.2">
      <c r="B14" s="10" t="str">
        <f>""</f>
        <v/>
      </c>
      <c r="C14" s="8" t="s">
        <v>48</v>
      </c>
      <c r="D14" s="8" t="s">
        <v>48</v>
      </c>
      <c r="E14" t="s">
        <v>48</v>
      </c>
      <c r="F14" t="s">
        <v>52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52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tr">
        <f>""</f>
        <v/>
      </c>
      <c r="X14" t="str">
        <f>""</f>
        <v/>
      </c>
      <c r="Y14" t="str">
        <f>""</f>
        <v/>
      </c>
      <c r="Z14" t="str">
        <f>"[0.008]"</f>
        <v>[0.008]</v>
      </c>
      <c r="AA14" t="str">
        <f>""</f>
        <v/>
      </c>
      <c r="AB14" t="str">
        <f>""</f>
        <v/>
      </c>
      <c r="AC14" t="str">
        <f>""</f>
        <v/>
      </c>
      <c r="AD14" t="str">
        <f>""</f>
        <v/>
      </c>
      <c r="AE14" t="str">
        <f>""</f>
        <v/>
      </c>
      <c r="AF14" t="str">
        <f>""</f>
        <v/>
      </c>
    </row>
    <row r="15" spans="2:32" x14ac:dyDescent="0.2">
      <c r="B15" s="12" t="str">
        <f>"Theft of money (yes=1) for a household in a given year"</f>
        <v>Theft of money (yes=1) for a household in a given year</v>
      </c>
      <c r="C15" s="11" t="s">
        <v>48</v>
      </c>
      <c r="D15" s="11" t="s">
        <v>48</v>
      </c>
      <c r="E15" t="s">
        <v>48</v>
      </c>
      <c r="F15" t="s">
        <v>48</v>
      </c>
      <c r="G15" t="s">
        <v>53</v>
      </c>
      <c r="H15" t="s">
        <v>48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64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tr">
        <f>""</f>
        <v/>
      </c>
      <c r="X15" t="str">
        <f>""</f>
        <v/>
      </c>
      <c r="Y15" t="str">
        <f>""</f>
        <v/>
      </c>
      <c r="Z15" t="str">
        <f>""</f>
        <v/>
      </c>
      <c r="AA15" t="str">
        <f>"0.046***"</f>
        <v>0.046***</v>
      </c>
      <c r="AB15" t="str">
        <f>""</f>
        <v/>
      </c>
      <c r="AC15" t="str">
        <f>""</f>
        <v/>
      </c>
      <c r="AD15" t="str">
        <f>""</f>
        <v/>
      </c>
      <c r="AE15" t="str">
        <f>""</f>
        <v/>
      </c>
      <c r="AF15" t="str">
        <f>""</f>
        <v/>
      </c>
    </row>
    <row r="16" spans="2:32" x14ac:dyDescent="0.2">
      <c r="B16" s="10" t="str">
        <f>""</f>
        <v/>
      </c>
      <c r="C16" s="8" t="s">
        <v>48</v>
      </c>
      <c r="D16" s="8" t="s">
        <v>48</v>
      </c>
      <c r="E16" t="s">
        <v>48</v>
      </c>
      <c r="F16" t="s">
        <v>48</v>
      </c>
      <c r="G16" t="s">
        <v>54</v>
      </c>
      <c r="H16" t="s">
        <v>48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54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tr">
        <f>""</f>
        <v/>
      </c>
      <c r="X16" t="str">
        <f>""</f>
        <v/>
      </c>
      <c r="Y16" t="str">
        <f>""</f>
        <v/>
      </c>
      <c r="Z16" t="str">
        <f>""</f>
        <v/>
      </c>
      <c r="AA16" t="str">
        <f>"[0.014]"</f>
        <v>[0.014]</v>
      </c>
      <c r="AB16" t="str">
        <f>""</f>
        <v/>
      </c>
      <c r="AC16" t="str">
        <f>""</f>
        <v/>
      </c>
      <c r="AD16" t="str">
        <f>""</f>
        <v/>
      </c>
      <c r="AE16" t="str">
        <f>""</f>
        <v/>
      </c>
      <c r="AF16" t="str">
        <f>""</f>
        <v/>
      </c>
    </row>
    <row r="17" spans="2:32" x14ac:dyDescent="0.2">
      <c r="B17" s="10" t="str">
        <f>"Theft or destruction of goods (yes=1) for a household in a given year"</f>
        <v>Theft or destruction of goods (yes=1) for a household in a given year</v>
      </c>
      <c r="C17" s="8" t="s">
        <v>48</v>
      </c>
      <c r="D17" s="8" t="s">
        <v>48</v>
      </c>
      <c r="E17" t="s">
        <v>48</v>
      </c>
      <c r="F17" t="s">
        <v>48</v>
      </c>
      <c r="G17" t="s">
        <v>48</v>
      </c>
      <c r="H17" t="s">
        <v>55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65</v>
      </c>
      <c r="S17" t="s">
        <v>48</v>
      </c>
      <c r="T17" t="s">
        <v>48</v>
      </c>
      <c r="U17" t="s">
        <v>48</v>
      </c>
      <c r="V17" t="s">
        <v>48</v>
      </c>
      <c r="W17" t="str">
        <f>""</f>
        <v/>
      </c>
      <c r="X17" t="str">
        <f>""</f>
        <v/>
      </c>
      <c r="Y17" t="str">
        <f>""</f>
        <v/>
      </c>
      <c r="Z17" t="str">
        <f>""</f>
        <v/>
      </c>
      <c r="AA17" t="str">
        <f>""</f>
        <v/>
      </c>
      <c r="AB17" t="str">
        <f>"0.041***"</f>
        <v>0.041***</v>
      </c>
      <c r="AC17" t="str">
        <f>""</f>
        <v/>
      </c>
      <c r="AD17" t="str">
        <f>""</f>
        <v/>
      </c>
      <c r="AE17" t="str">
        <f>""</f>
        <v/>
      </c>
      <c r="AF17" t="str">
        <f>""</f>
        <v/>
      </c>
    </row>
    <row r="18" spans="2:32" x14ac:dyDescent="0.2">
      <c r="B18" s="10"/>
      <c r="C18" s="8" t="s">
        <v>48</v>
      </c>
      <c r="D18" s="8" t="s">
        <v>48</v>
      </c>
      <c r="E18" t="s">
        <v>48</v>
      </c>
      <c r="F18" t="s">
        <v>48</v>
      </c>
      <c r="G18" t="s">
        <v>48</v>
      </c>
      <c r="H18" t="s">
        <v>54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54</v>
      </c>
      <c r="S18" t="s">
        <v>48</v>
      </c>
      <c r="T18" t="s">
        <v>48</v>
      </c>
      <c r="U18" t="s">
        <v>48</v>
      </c>
      <c r="V18" t="s">
        <v>48</v>
      </c>
      <c r="W18" t="str">
        <f>""</f>
        <v/>
      </c>
      <c r="X18" t="str">
        <f>""</f>
        <v/>
      </c>
      <c r="Y18" t="str">
        <f>""</f>
        <v/>
      </c>
      <c r="Z18" t="str">
        <f>""</f>
        <v/>
      </c>
      <c r="AA18" t="str">
        <f>""</f>
        <v/>
      </c>
      <c r="AB18" t="str">
        <f>"[0.014]"</f>
        <v>[0.014]</v>
      </c>
      <c r="AC18" t="str">
        <f>""</f>
        <v/>
      </c>
      <c r="AD18" t="str">
        <f>""</f>
        <v/>
      </c>
      <c r="AE18" t="str">
        <f>""</f>
        <v/>
      </c>
      <c r="AF18" t="str">
        <f>""</f>
        <v/>
      </c>
    </row>
    <row r="19" spans="2:32" x14ac:dyDescent="0.2">
      <c r="B19" s="10" t="str">
        <f>"Destruction of house (yes=1) for a household in a given year"</f>
        <v>Destruction of house (yes=1) for a household in a given year</v>
      </c>
      <c r="C19" s="8" t="s">
        <v>48</v>
      </c>
      <c r="D19" s="8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56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66</v>
      </c>
      <c r="T19" t="s">
        <v>48</v>
      </c>
      <c r="U19" t="s">
        <v>48</v>
      </c>
      <c r="V19" t="s">
        <v>48</v>
      </c>
      <c r="W19" t="str">
        <f>""</f>
        <v/>
      </c>
      <c r="X19" t="str">
        <f>""</f>
        <v/>
      </c>
      <c r="Y19" t="str">
        <f>""</f>
        <v/>
      </c>
      <c r="Z19" t="str">
        <f>""</f>
        <v/>
      </c>
      <c r="AA19" t="str">
        <f>""</f>
        <v/>
      </c>
      <c r="AB19" t="str">
        <f>""</f>
        <v/>
      </c>
      <c r="AC19" t="str">
        <f>"0.061**"</f>
        <v>0.061**</v>
      </c>
      <c r="AD19" t="str">
        <f>""</f>
        <v/>
      </c>
      <c r="AE19" t="str">
        <f>""</f>
        <v/>
      </c>
      <c r="AF19" t="str">
        <f>""</f>
        <v/>
      </c>
    </row>
    <row r="20" spans="2:32" x14ac:dyDescent="0.2">
      <c r="B20" s="10"/>
      <c r="C20" s="8" t="s">
        <v>48</v>
      </c>
      <c r="D20" s="8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57</v>
      </c>
      <c r="J20" t="s">
        <v>48</v>
      </c>
      <c r="K20" t="s">
        <v>48</v>
      </c>
      <c r="L20" t="s">
        <v>48</v>
      </c>
      <c r="M20" t="s">
        <v>48</v>
      </c>
      <c r="N20" t="s">
        <v>48</v>
      </c>
      <c r="O20" t="s">
        <v>48</v>
      </c>
      <c r="P20" t="s">
        <v>48</v>
      </c>
      <c r="Q20" t="s">
        <v>48</v>
      </c>
      <c r="R20" t="s">
        <v>48</v>
      </c>
      <c r="S20" t="s">
        <v>57</v>
      </c>
      <c r="T20" t="s">
        <v>48</v>
      </c>
      <c r="U20" t="s">
        <v>48</v>
      </c>
      <c r="V20" t="s">
        <v>48</v>
      </c>
      <c r="W20" t="str">
        <f>""</f>
        <v/>
      </c>
      <c r="X20" t="str">
        <f>""</f>
        <v/>
      </c>
      <c r="Y20" t="str">
        <f>""</f>
        <v/>
      </c>
      <c r="Z20" t="str">
        <f>""</f>
        <v/>
      </c>
      <c r="AA20" t="str">
        <f>""</f>
        <v/>
      </c>
      <c r="AB20" t="str">
        <f>""</f>
        <v/>
      </c>
      <c r="AC20" t="str">
        <f>"[0.023]"</f>
        <v>[0.023]</v>
      </c>
      <c r="AD20" t="str">
        <f>""</f>
        <v/>
      </c>
      <c r="AE20" t="str">
        <f>""</f>
        <v/>
      </c>
      <c r="AF20" t="str">
        <f>""</f>
        <v/>
      </c>
    </row>
    <row r="21" spans="2:32" x14ac:dyDescent="0.2">
      <c r="B21" s="9" t="s">
        <v>9</v>
      </c>
      <c r="C21" s="8" t="s">
        <v>48</v>
      </c>
      <c r="D21" s="8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58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49</v>
      </c>
      <c r="U21" t="s">
        <v>48</v>
      </c>
      <c r="V21" t="s">
        <v>48</v>
      </c>
      <c r="W21" t="str">
        <f>""</f>
        <v/>
      </c>
      <c r="X21" t="str">
        <f>""</f>
        <v/>
      </c>
      <c r="Y21" t="str">
        <f>""</f>
        <v/>
      </c>
      <c r="Z21" t="str">
        <f>""</f>
        <v/>
      </c>
      <c r="AA21" t="str">
        <f>""</f>
        <v/>
      </c>
      <c r="AB21" t="str">
        <f>""</f>
        <v/>
      </c>
      <c r="AC21" t="str">
        <f>""</f>
        <v/>
      </c>
      <c r="AD21" t="str">
        <f>"0.002"</f>
        <v>0.002</v>
      </c>
      <c r="AE21" t="str">
        <f>""</f>
        <v/>
      </c>
      <c r="AF21" t="str">
        <f>""</f>
        <v/>
      </c>
    </row>
    <row r="22" spans="2:32" x14ac:dyDescent="0.2">
      <c r="C22" s="8" t="s">
        <v>48</v>
      </c>
      <c r="D22" s="8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59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59</v>
      </c>
      <c r="U22" t="s">
        <v>48</v>
      </c>
      <c r="V22" t="s">
        <v>48</v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>""</f>
        <v/>
      </c>
      <c r="AB22" t="str">
        <f>""</f>
        <v/>
      </c>
      <c r="AC22" t="str">
        <f>""</f>
        <v/>
      </c>
      <c r="AD22" t="str">
        <f>"[0.002]"</f>
        <v>[0.002]</v>
      </c>
      <c r="AE22" t="str">
        <f>""</f>
        <v/>
      </c>
      <c r="AF22" t="str">
        <f>""</f>
        <v/>
      </c>
    </row>
    <row r="23" spans="2:32" x14ac:dyDescent="0.2">
      <c r="B23" s="9" t="s">
        <v>8</v>
      </c>
      <c r="C23" s="8" t="s">
        <v>48</v>
      </c>
      <c r="D23" s="8" t="s">
        <v>48</v>
      </c>
      <c r="E23" t="s">
        <v>48</v>
      </c>
      <c r="F23" t="s">
        <v>48</v>
      </c>
      <c r="G23" t="s">
        <v>48</v>
      </c>
      <c r="H23" t="s">
        <v>48</v>
      </c>
      <c r="I23" t="s">
        <v>48</v>
      </c>
      <c r="J23" t="s">
        <v>48</v>
      </c>
      <c r="K23" t="s">
        <v>60</v>
      </c>
      <c r="L23" t="s">
        <v>48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60</v>
      </c>
      <c r="V23" t="s">
        <v>48</v>
      </c>
      <c r="W23" t="str">
        <f>""</f>
        <v/>
      </c>
      <c r="X23" t="str">
        <f>""</f>
        <v/>
      </c>
      <c r="Y23" t="str">
        <f>""</f>
        <v/>
      </c>
      <c r="Z23" t="str">
        <f>""</f>
        <v/>
      </c>
      <c r="AA23" t="str">
        <f>""</f>
        <v/>
      </c>
      <c r="AB23" t="str">
        <f>""</f>
        <v/>
      </c>
      <c r="AC23" t="str">
        <f>""</f>
        <v/>
      </c>
      <c r="AD23" t="str">
        <f>""</f>
        <v/>
      </c>
      <c r="AE23" t="str">
        <f>"0.008***"</f>
        <v>0.008***</v>
      </c>
      <c r="AF23" t="str">
        <f>""</f>
        <v/>
      </c>
    </row>
    <row r="24" spans="2:32" x14ac:dyDescent="0.2">
      <c r="C24" s="8" t="s">
        <v>48</v>
      </c>
      <c r="D24" s="8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59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59</v>
      </c>
      <c r="V24" t="s">
        <v>48</v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>""</f>
        <v/>
      </c>
      <c r="AB24" t="str">
        <f>""</f>
        <v/>
      </c>
      <c r="AC24" t="str">
        <f>""</f>
        <v/>
      </c>
      <c r="AD24" t="str">
        <f>""</f>
        <v/>
      </c>
      <c r="AE24" t="str">
        <f>"[0.002]"</f>
        <v>[0.002]</v>
      </c>
      <c r="AF24" t="str">
        <f>""</f>
        <v/>
      </c>
    </row>
    <row r="25" spans="2:32" x14ac:dyDescent="0.2">
      <c r="B25" s="9" t="s">
        <v>7</v>
      </c>
      <c r="C25" s="8" t="s">
        <v>48</v>
      </c>
      <c r="D25" s="8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48</v>
      </c>
      <c r="K25" t="s">
        <v>48</v>
      </c>
      <c r="L25" t="s">
        <v>61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61</v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t="str">
        <f>""</f>
        <v/>
      </c>
      <c r="AC25" t="str">
        <f>""</f>
        <v/>
      </c>
      <c r="AD25" t="str">
        <f>""</f>
        <v/>
      </c>
      <c r="AE25" t="str">
        <f>""</f>
        <v/>
      </c>
      <c r="AF25" t="str">
        <f>"0.007***"</f>
        <v>0.007***</v>
      </c>
    </row>
    <row r="26" spans="2:32" x14ac:dyDescent="0.2">
      <c r="B26" s="9"/>
      <c r="C26" s="8" t="s">
        <v>48</v>
      </c>
      <c r="D26" s="8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48</v>
      </c>
      <c r="K26" t="s">
        <v>48</v>
      </c>
      <c r="L26" t="s">
        <v>59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59</v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t="str">
        <f>""</f>
        <v/>
      </c>
      <c r="AC26" t="str">
        <f>""</f>
        <v/>
      </c>
      <c r="AD26" t="str">
        <f>""</f>
        <v/>
      </c>
      <c r="AE26" t="str">
        <f>""</f>
        <v/>
      </c>
      <c r="AF26" t="str">
        <f>"[0.002]"</f>
        <v>[0.002]</v>
      </c>
    </row>
    <row r="27" spans="2:32" x14ac:dyDescent="0.2">
      <c r="B27" s="9" t="s">
        <v>25</v>
      </c>
      <c r="C27" s="8" t="s">
        <v>62</v>
      </c>
      <c r="D27" s="8" t="s">
        <v>62</v>
      </c>
      <c r="E27" t="s">
        <v>62</v>
      </c>
      <c r="F27" t="s">
        <v>62</v>
      </c>
      <c r="G27" t="s">
        <v>62</v>
      </c>
      <c r="H27" t="s">
        <v>62</v>
      </c>
      <c r="I27" t="s">
        <v>62</v>
      </c>
      <c r="J27" t="s">
        <v>62</v>
      </c>
      <c r="K27" t="s">
        <v>62</v>
      </c>
      <c r="L27" t="s">
        <v>62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tr">
        <f>""</f>
        <v/>
      </c>
      <c r="X27" t="str">
        <f>""</f>
        <v/>
      </c>
      <c r="Y27" t="str">
        <f>""</f>
        <v/>
      </c>
      <c r="Z27" t="str">
        <f>""</f>
        <v/>
      </c>
      <c r="AA27" t="str">
        <f>""</f>
        <v/>
      </c>
      <c r="AB27" t="str">
        <f>""</f>
        <v/>
      </c>
      <c r="AC27" t="str">
        <f>""</f>
        <v/>
      </c>
      <c r="AD27" t="str">
        <f>""</f>
        <v/>
      </c>
      <c r="AE27" t="str">
        <f>""</f>
        <v/>
      </c>
      <c r="AF27" t="str">
        <f>""</f>
        <v/>
      </c>
    </row>
    <row r="28" spans="2:32" x14ac:dyDescent="0.2">
      <c r="C28" s="8" t="s">
        <v>59</v>
      </c>
      <c r="D28" s="8" t="s">
        <v>59</v>
      </c>
      <c r="E28" t="s">
        <v>59</v>
      </c>
      <c r="F28" t="s">
        <v>59</v>
      </c>
      <c r="G28" t="s">
        <v>59</v>
      </c>
      <c r="H28" t="s">
        <v>59</v>
      </c>
      <c r="I28" t="s">
        <v>59</v>
      </c>
      <c r="J28" t="s">
        <v>59</v>
      </c>
      <c r="K28" t="s">
        <v>59</v>
      </c>
      <c r="L28" t="s">
        <v>59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>""</f>
        <v/>
      </c>
      <c r="AB28" t="str">
        <f>""</f>
        <v/>
      </c>
      <c r="AC28" t="str">
        <f>""</f>
        <v/>
      </c>
      <c r="AD28" t="str">
        <f>""</f>
        <v/>
      </c>
      <c r="AE28" t="str">
        <f>""</f>
        <v/>
      </c>
      <c r="AF28" t="str">
        <f>""</f>
        <v/>
      </c>
    </row>
    <row r="29" spans="2:32" x14ac:dyDescent="0.2">
      <c r="C29" s="8"/>
      <c r="D29" s="8"/>
      <c r="M29" t="s">
        <v>67</v>
      </c>
      <c r="N29" t="s">
        <v>67</v>
      </c>
      <c r="O29" t="s">
        <v>67</v>
      </c>
      <c r="P29" t="s">
        <v>67</v>
      </c>
      <c r="Q29" t="s">
        <v>67</v>
      </c>
      <c r="R29" t="s">
        <v>67</v>
      </c>
      <c r="S29" t="s">
        <v>67</v>
      </c>
      <c r="T29" t="s">
        <v>67</v>
      </c>
      <c r="U29" t="s">
        <v>67</v>
      </c>
      <c r="V29" t="s">
        <v>67</v>
      </c>
      <c r="W29" t="str">
        <f>""</f>
        <v/>
      </c>
      <c r="X29" t="str">
        <f>""</f>
        <v/>
      </c>
      <c r="Y29" t="str">
        <f>""</f>
        <v/>
      </c>
      <c r="Z29" t="str">
        <f>""</f>
        <v/>
      </c>
      <c r="AA29" t="str">
        <f>""</f>
        <v/>
      </c>
      <c r="AB29" t="str">
        <f>""</f>
        <v/>
      </c>
      <c r="AC29" t="str">
        <f>""</f>
        <v/>
      </c>
      <c r="AD29" t="str">
        <f>""</f>
        <v/>
      </c>
      <c r="AE29" t="str">
        <f>""</f>
        <v/>
      </c>
      <c r="AF29" t="str">
        <f>""</f>
        <v/>
      </c>
    </row>
    <row r="30" spans="2:32" x14ac:dyDescent="0.2">
      <c r="B30" s="9" t="s">
        <v>26</v>
      </c>
      <c r="D30" s="8"/>
      <c r="M30" t="s">
        <v>68</v>
      </c>
      <c r="N30" t="s">
        <v>68</v>
      </c>
      <c r="O30" t="s">
        <v>68</v>
      </c>
      <c r="P30" t="s">
        <v>68</v>
      </c>
      <c r="Q30" t="s">
        <v>68</v>
      </c>
      <c r="R30" t="s">
        <v>68</v>
      </c>
      <c r="S30" t="s">
        <v>68</v>
      </c>
      <c r="T30" t="s">
        <v>68</v>
      </c>
      <c r="U30" t="s">
        <v>68</v>
      </c>
      <c r="V30" t="s">
        <v>68</v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>""</f>
        <v/>
      </c>
      <c r="AB30" t="str">
        <f>""</f>
        <v/>
      </c>
      <c r="AC30" t="str">
        <f>""</f>
        <v/>
      </c>
      <c r="AD30" t="str">
        <f>""</f>
        <v/>
      </c>
      <c r="AE30" t="str">
        <f>""</f>
        <v/>
      </c>
      <c r="AF30" t="str">
        <f>""</f>
        <v/>
      </c>
    </row>
    <row r="31" spans="2:32" x14ac:dyDescent="0.2">
      <c r="B31" s="9"/>
      <c r="C31" s="8"/>
      <c r="D31" s="8"/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  <c r="W31" t="str">
        <f t="shared" ref="W31:AF31" si="0">"-0.005***"</f>
        <v>-0.005***</v>
      </c>
      <c r="X31" t="str">
        <f t="shared" si="0"/>
        <v>-0.005***</v>
      </c>
      <c r="Y31" t="str">
        <f t="shared" si="0"/>
        <v>-0.005***</v>
      </c>
      <c r="Z31" t="str">
        <f t="shared" si="0"/>
        <v>-0.005***</v>
      </c>
      <c r="AA31" t="str">
        <f t="shared" si="0"/>
        <v>-0.005***</v>
      </c>
      <c r="AB31" t="str">
        <f t="shared" si="0"/>
        <v>-0.005***</v>
      </c>
      <c r="AC31" t="str">
        <f t="shared" si="0"/>
        <v>-0.005***</v>
      </c>
      <c r="AD31" t="str">
        <f t="shared" si="0"/>
        <v>-0.005***</v>
      </c>
      <c r="AE31" t="str">
        <f t="shared" si="0"/>
        <v>-0.005***</v>
      </c>
      <c r="AF31" t="str">
        <f t="shared" si="0"/>
        <v>-0.005***</v>
      </c>
    </row>
    <row r="32" spans="2:32" x14ac:dyDescent="0.2">
      <c r="B32" s="9" t="s">
        <v>27</v>
      </c>
      <c r="C32" s="8"/>
      <c r="D32" s="8"/>
      <c r="W32" t="str">
        <f t="shared" ref="W32:AF32" si="1">"[0.001]"</f>
        <v>[0.001]</v>
      </c>
      <c r="X32" t="str">
        <f t="shared" si="1"/>
        <v>[0.001]</v>
      </c>
      <c r="Y32" t="str">
        <f t="shared" si="1"/>
        <v>[0.001]</v>
      </c>
      <c r="Z32" t="str">
        <f t="shared" si="1"/>
        <v>[0.001]</v>
      </c>
      <c r="AA32" t="str">
        <f t="shared" si="1"/>
        <v>[0.001]</v>
      </c>
      <c r="AB32" t="str">
        <f t="shared" si="1"/>
        <v>[0.001]</v>
      </c>
      <c r="AC32" t="str">
        <f t="shared" si="1"/>
        <v>[0.001]</v>
      </c>
      <c r="AD32" t="str">
        <f t="shared" si="1"/>
        <v>[0.001]</v>
      </c>
      <c r="AE32" t="str">
        <f t="shared" si="1"/>
        <v>[0.001]</v>
      </c>
      <c r="AF32" t="str">
        <f t="shared" si="1"/>
        <v>[0.001]</v>
      </c>
    </row>
    <row r="33" spans="2:32" x14ac:dyDescent="0.2">
      <c r="B33" s="9"/>
      <c r="C33" s="8"/>
      <c r="D33" s="8"/>
      <c r="E33" t="str">
        <f>""</f>
        <v/>
      </c>
      <c r="F33" t="str">
        <f>""</f>
        <v/>
      </c>
      <c r="G33" t="str">
        <f>""</f>
        <v/>
      </c>
      <c r="H33" t="str">
        <f>""</f>
        <v/>
      </c>
      <c r="I33" t="str">
        <f>""</f>
        <v/>
      </c>
      <c r="J33" t="str">
        <f>""</f>
        <v/>
      </c>
      <c r="K33" t="str">
        <f>""</f>
        <v/>
      </c>
    </row>
    <row r="34" spans="2:32" x14ac:dyDescent="0.2">
      <c r="B34" s="7" t="s">
        <v>6</v>
      </c>
      <c r="C34" s="6" t="str">
        <f t="shared" ref="C34:AF34" si="2">"34800"</f>
        <v>34800</v>
      </c>
      <c r="D34" s="6" t="str">
        <f t="shared" si="2"/>
        <v>34800</v>
      </c>
      <c r="E34" s="6" t="str">
        <f t="shared" si="2"/>
        <v>34800</v>
      </c>
      <c r="F34" s="6" t="str">
        <f t="shared" si="2"/>
        <v>34800</v>
      </c>
      <c r="G34" s="6" t="str">
        <f t="shared" si="2"/>
        <v>34800</v>
      </c>
      <c r="H34" s="6" t="str">
        <f t="shared" si="2"/>
        <v>34800</v>
      </c>
      <c r="I34" s="6" t="str">
        <f t="shared" si="2"/>
        <v>34800</v>
      </c>
      <c r="J34" s="6" t="str">
        <f t="shared" si="2"/>
        <v>34800</v>
      </c>
      <c r="K34" s="6" t="str">
        <f t="shared" si="2"/>
        <v>34800</v>
      </c>
      <c r="L34" s="6" t="str">
        <f t="shared" si="2"/>
        <v>34800</v>
      </c>
      <c r="M34" s="6" t="str">
        <f t="shared" si="2"/>
        <v>34800</v>
      </c>
      <c r="N34" s="6" t="str">
        <f t="shared" si="2"/>
        <v>34800</v>
      </c>
      <c r="O34" s="6" t="str">
        <f t="shared" si="2"/>
        <v>34800</v>
      </c>
      <c r="P34" s="6" t="str">
        <f t="shared" si="2"/>
        <v>34800</v>
      </c>
      <c r="Q34" s="6" t="str">
        <f t="shared" si="2"/>
        <v>34800</v>
      </c>
      <c r="R34" s="6" t="str">
        <f t="shared" si="2"/>
        <v>34800</v>
      </c>
      <c r="S34" s="6" t="str">
        <f t="shared" si="2"/>
        <v>34800</v>
      </c>
      <c r="T34" s="6" t="str">
        <f t="shared" si="2"/>
        <v>34800</v>
      </c>
      <c r="U34" s="6" t="str">
        <f t="shared" si="2"/>
        <v>34800</v>
      </c>
      <c r="V34" s="6" t="str">
        <f t="shared" si="2"/>
        <v>34800</v>
      </c>
      <c r="W34" s="6" t="str">
        <f t="shared" si="2"/>
        <v>34800</v>
      </c>
      <c r="X34" s="6" t="str">
        <f t="shared" si="2"/>
        <v>34800</v>
      </c>
      <c r="Y34" s="6" t="str">
        <f t="shared" si="2"/>
        <v>34800</v>
      </c>
      <c r="Z34" s="6" t="str">
        <f t="shared" si="2"/>
        <v>34800</v>
      </c>
      <c r="AA34" s="6" t="str">
        <f t="shared" si="2"/>
        <v>34800</v>
      </c>
      <c r="AB34" s="6" t="str">
        <f t="shared" si="2"/>
        <v>34800</v>
      </c>
      <c r="AC34" s="6" t="str">
        <f t="shared" si="2"/>
        <v>34800</v>
      </c>
      <c r="AD34" s="6" t="str">
        <f t="shared" si="2"/>
        <v>34800</v>
      </c>
      <c r="AE34" s="6" t="str">
        <f t="shared" si="2"/>
        <v>34800</v>
      </c>
      <c r="AF34" s="6" t="str">
        <f t="shared" si="2"/>
        <v>34800</v>
      </c>
    </row>
    <row r="35" spans="2:32" x14ac:dyDescent="0.2">
      <c r="B35" s="4" t="s">
        <v>5</v>
      </c>
      <c r="C35" s="5" t="str">
        <f t="shared" ref="C35:AF35" si="3">"0.045"</f>
        <v>0.045</v>
      </c>
      <c r="D35" s="5" t="str">
        <f t="shared" si="3"/>
        <v>0.045</v>
      </c>
      <c r="E35" s="5" t="str">
        <f t="shared" si="3"/>
        <v>0.045</v>
      </c>
      <c r="F35" s="5" t="str">
        <f t="shared" si="3"/>
        <v>0.045</v>
      </c>
      <c r="G35" s="5" t="str">
        <f t="shared" si="3"/>
        <v>0.045</v>
      </c>
      <c r="H35" s="5" t="str">
        <f t="shared" si="3"/>
        <v>0.045</v>
      </c>
      <c r="I35" s="5" t="str">
        <f t="shared" si="3"/>
        <v>0.045</v>
      </c>
      <c r="J35" s="5" t="str">
        <f t="shared" si="3"/>
        <v>0.045</v>
      </c>
      <c r="K35" s="5" t="str">
        <f t="shared" si="3"/>
        <v>0.045</v>
      </c>
      <c r="L35" s="5" t="str">
        <f t="shared" si="3"/>
        <v>0.045</v>
      </c>
      <c r="M35" s="5" t="str">
        <f t="shared" si="3"/>
        <v>0.045</v>
      </c>
      <c r="N35" s="5" t="str">
        <f t="shared" si="3"/>
        <v>0.045</v>
      </c>
      <c r="O35" s="5" t="str">
        <f t="shared" si="3"/>
        <v>0.045</v>
      </c>
      <c r="P35" s="5" t="str">
        <f t="shared" si="3"/>
        <v>0.045</v>
      </c>
      <c r="Q35" s="5" t="str">
        <f t="shared" si="3"/>
        <v>0.045</v>
      </c>
      <c r="R35" s="5" t="str">
        <f t="shared" si="3"/>
        <v>0.045</v>
      </c>
      <c r="S35" s="5" t="str">
        <f t="shared" si="3"/>
        <v>0.045</v>
      </c>
      <c r="T35" s="5" t="str">
        <f t="shared" si="3"/>
        <v>0.045</v>
      </c>
      <c r="U35" s="5" t="str">
        <f t="shared" si="3"/>
        <v>0.045</v>
      </c>
      <c r="V35" s="5" t="str">
        <f t="shared" si="3"/>
        <v>0.045</v>
      </c>
      <c r="W35" s="5" t="str">
        <f t="shared" si="3"/>
        <v>0.045</v>
      </c>
      <c r="X35" s="5" t="str">
        <f t="shared" si="3"/>
        <v>0.045</v>
      </c>
      <c r="Y35" s="5" t="str">
        <f t="shared" si="3"/>
        <v>0.045</v>
      </c>
      <c r="Z35" s="5" t="str">
        <f t="shared" si="3"/>
        <v>0.045</v>
      </c>
      <c r="AA35" s="5" t="str">
        <f t="shared" si="3"/>
        <v>0.045</v>
      </c>
      <c r="AB35" s="5" t="str">
        <f t="shared" si="3"/>
        <v>0.045</v>
      </c>
      <c r="AC35" s="5" t="str">
        <f t="shared" si="3"/>
        <v>0.045</v>
      </c>
      <c r="AD35" s="5" t="str">
        <f t="shared" si="3"/>
        <v>0.045</v>
      </c>
      <c r="AE35" s="5" t="str">
        <f t="shared" si="3"/>
        <v>0.045</v>
      </c>
      <c r="AF35" s="5" t="str">
        <f t="shared" si="3"/>
        <v>0.045</v>
      </c>
    </row>
    <row r="36" spans="2:32" x14ac:dyDescent="0.2">
      <c r="B36" s="4" t="s">
        <v>4</v>
      </c>
      <c r="C36" s="3" t="s">
        <v>1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3" t="s">
        <v>1</v>
      </c>
      <c r="N36" s="3" t="s">
        <v>1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3" t="s">
        <v>1</v>
      </c>
      <c r="Y36" s="3" t="s">
        <v>1</v>
      </c>
      <c r="Z36" s="3" t="s">
        <v>1</v>
      </c>
      <c r="AA36" s="3" t="s">
        <v>1</v>
      </c>
      <c r="AB36" s="3" t="s">
        <v>1</v>
      </c>
      <c r="AC36" s="3" t="s">
        <v>1</v>
      </c>
      <c r="AD36" s="3" t="s">
        <v>1</v>
      </c>
      <c r="AE36" s="3" t="s">
        <v>1</v>
      </c>
      <c r="AF36" s="3" t="s">
        <v>1</v>
      </c>
    </row>
    <row r="37" spans="2:32" x14ac:dyDescent="0.2">
      <c r="B37" s="4" t="s">
        <v>3</v>
      </c>
      <c r="C37" s="3" t="s">
        <v>1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3" t="s">
        <v>1</v>
      </c>
      <c r="N37" s="3" t="s">
        <v>1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3" t="s">
        <v>1</v>
      </c>
      <c r="Y37" s="3" t="s">
        <v>1</v>
      </c>
      <c r="Z37" s="3" t="s">
        <v>1</v>
      </c>
      <c r="AA37" s="3" t="s">
        <v>1</v>
      </c>
      <c r="AB37" s="3" t="s">
        <v>1</v>
      </c>
      <c r="AC37" s="3" t="s">
        <v>1</v>
      </c>
      <c r="AD37" s="3" t="s">
        <v>1</v>
      </c>
      <c r="AE37" s="3" t="s">
        <v>1</v>
      </c>
      <c r="AF37" s="3" t="s">
        <v>1</v>
      </c>
    </row>
    <row r="38" spans="2:32" x14ac:dyDescent="0.2">
      <c r="B38" s="2" t="s">
        <v>2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</v>
      </c>
    </row>
    <row r="39" spans="2:32" ht="56" customHeight="1" x14ac:dyDescent="0.2">
      <c r="B39" s="30" t="s">
        <v>0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</sheetData>
  <mergeCells count="2">
    <mergeCell ref="B2:L2"/>
    <mergeCell ref="B39:AF39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296B-A785-E648-BCBD-4CF8BF9FFB70}">
  <dimension ref="B2:AF63"/>
  <sheetViews>
    <sheetView showGridLines="0" topLeftCell="A16" workbookViewId="0">
      <selection activeCell="B50" sqref="B50"/>
    </sheetView>
  </sheetViews>
  <sheetFormatPr baseColWidth="10" defaultColWidth="11" defaultRowHeight="16" x14ac:dyDescent="0.2"/>
  <cols>
    <col min="2" max="2" width="71.6640625" customWidth="1"/>
  </cols>
  <sheetData>
    <row r="2" spans="2:32" x14ac:dyDescent="0.2">
      <c r="B2" s="29" t="s">
        <v>95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32" ht="37" customHeight="1" thickBot="1" x14ac:dyDescent="0.25">
      <c r="B3" s="19" t="s">
        <v>24</v>
      </c>
      <c r="C3" s="18" t="s">
        <v>23</v>
      </c>
      <c r="D3" s="18" t="s">
        <v>22</v>
      </c>
      <c r="E3" s="18" t="s">
        <v>21</v>
      </c>
      <c r="F3" s="18" t="s">
        <v>20</v>
      </c>
      <c r="G3" s="18" t="s">
        <v>19</v>
      </c>
      <c r="H3" s="18" t="s">
        <v>18</v>
      </c>
      <c r="I3" s="18" t="s">
        <v>17</v>
      </c>
      <c r="J3" s="18" t="s">
        <v>16</v>
      </c>
      <c r="K3" s="18" t="s">
        <v>15</v>
      </c>
      <c r="L3" s="18" t="s">
        <v>14</v>
      </c>
      <c r="M3" s="18" t="s">
        <v>28</v>
      </c>
      <c r="N3" s="18" t="s">
        <v>29</v>
      </c>
      <c r="O3" s="18" t="s">
        <v>30</v>
      </c>
      <c r="P3" s="18" t="s">
        <v>31</v>
      </c>
      <c r="Q3" s="18" t="s">
        <v>32</v>
      </c>
      <c r="R3" s="18" t="s">
        <v>33</v>
      </c>
      <c r="S3" s="18" t="s">
        <v>34</v>
      </c>
      <c r="T3" s="18" t="s">
        <v>35</v>
      </c>
      <c r="U3" s="18" t="s">
        <v>36</v>
      </c>
      <c r="V3" s="18" t="s">
        <v>37</v>
      </c>
      <c r="W3" s="18" t="s">
        <v>38</v>
      </c>
      <c r="X3" s="18" t="s">
        <v>39</v>
      </c>
      <c r="Y3" s="18" t="s">
        <v>40</v>
      </c>
      <c r="Z3" s="18" t="s">
        <v>41</v>
      </c>
      <c r="AA3" s="18" t="s">
        <v>42</v>
      </c>
      <c r="AB3" s="18" t="s">
        <v>43</v>
      </c>
      <c r="AC3" s="18" t="s">
        <v>44</v>
      </c>
      <c r="AD3" s="18" t="s">
        <v>45</v>
      </c>
      <c r="AE3" s="18" t="s">
        <v>46</v>
      </c>
      <c r="AF3" s="18" t="s">
        <v>47</v>
      </c>
    </row>
    <row r="4" spans="2:32" ht="17" thickTop="1" x14ac:dyDescent="0.2">
      <c r="B4" s="17" t="s">
        <v>13</v>
      </c>
      <c r="C4" s="16"/>
      <c r="D4" s="16"/>
      <c r="E4" s="16"/>
      <c r="F4" s="16"/>
      <c r="G4" s="16"/>
      <c r="H4" s="16"/>
      <c r="I4" s="16"/>
      <c r="J4" s="16"/>
      <c r="K4" s="16"/>
    </row>
    <row r="5" spans="2:32" x14ac:dyDescent="0.2">
      <c r="B5" s="15" t="s">
        <v>12</v>
      </c>
      <c r="C5" s="20" t="s">
        <v>77</v>
      </c>
      <c r="D5" s="20" t="s">
        <v>48</v>
      </c>
      <c r="E5" s="20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t="s">
        <v>78</v>
      </c>
      <c r="N5" t="s">
        <v>48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79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</row>
    <row r="6" spans="2:32" x14ac:dyDescent="0.2">
      <c r="B6" s="15"/>
      <c r="C6" s="20" t="s">
        <v>54</v>
      </c>
      <c r="D6" s="20" t="s">
        <v>48</v>
      </c>
      <c r="E6" s="20" t="s">
        <v>48</v>
      </c>
      <c r="F6" s="21" t="s">
        <v>48</v>
      </c>
      <c r="G6" s="21" t="s">
        <v>48</v>
      </c>
      <c r="H6" s="21" t="s">
        <v>48</v>
      </c>
      <c r="I6" s="21" t="s">
        <v>48</v>
      </c>
      <c r="J6" s="21" t="s">
        <v>48</v>
      </c>
      <c r="K6" s="21" t="s">
        <v>48</v>
      </c>
      <c r="L6" s="21" t="s">
        <v>48</v>
      </c>
      <c r="M6" t="s">
        <v>54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54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</row>
    <row r="7" spans="2:32" x14ac:dyDescent="0.2">
      <c r="B7" s="15" t="s">
        <v>69</v>
      </c>
      <c r="C7" s="20" t="s">
        <v>80</v>
      </c>
      <c r="D7" s="20" t="s">
        <v>48</v>
      </c>
      <c r="E7" s="20" t="s">
        <v>48</v>
      </c>
      <c r="F7" s="21" t="s">
        <v>48</v>
      </c>
      <c r="G7" s="21" t="s">
        <v>48</v>
      </c>
      <c r="H7" s="21" t="s">
        <v>48</v>
      </c>
      <c r="I7" s="21" t="s">
        <v>48</v>
      </c>
      <c r="J7" s="21" t="s">
        <v>48</v>
      </c>
      <c r="K7" s="21" t="s">
        <v>48</v>
      </c>
      <c r="L7" s="21" t="s">
        <v>48</v>
      </c>
      <c r="M7" t="s">
        <v>80</v>
      </c>
      <c r="N7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81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</row>
    <row r="8" spans="2:32" x14ac:dyDescent="0.2">
      <c r="B8" s="15"/>
      <c r="C8" s="20" t="s">
        <v>82</v>
      </c>
      <c r="D8" s="20" t="s">
        <v>48</v>
      </c>
      <c r="E8" s="20" t="s">
        <v>48</v>
      </c>
      <c r="F8" s="21" t="s">
        <v>48</v>
      </c>
      <c r="G8" s="21" t="s">
        <v>48</v>
      </c>
      <c r="H8" s="21" t="s">
        <v>48</v>
      </c>
      <c r="I8" s="21" t="s">
        <v>48</v>
      </c>
      <c r="J8" s="21" t="s">
        <v>48</v>
      </c>
      <c r="K8" s="21" t="s">
        <v>48</v>
      </c>
      <c r="L8" s="21" t="s">
        <v>48</v>
      </c>
      <c r="M8" t="s">
        <v>82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82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</row>
    <row r="9" spans="2:32" x14ac:dyDescent="0.2">
      <c r="B9" s="15" t="s">
        <v>11</v>
      </c>
      <c r="C9" s="20" t="s">
        <v>48</v>
      </c>
      <c r="D9" s="8" t="s">
        <v>83</v>
      </c>
      <c r="E9" s="20" t="s">
        <v>48</v>
      </c>
      <c r="F9" s="21" t="s">
        <v>48</v>
      </c>
      <c r="G9" s="21" t="s">
        <v>48</v>
      </c>
      <c r="H9" s="21" t="s">
        <v>48</v>
      </c>
      <c r="I9" s="21" t="s">
        <v>48</v>
      </c>
      <c r="J9" s="21" t="s">
        <v>48</v>
      </c>
      <c r="K9" s="21" t="s">
        <v>48</v>
      </c>
      <c r="L9" s="21" t="s">
        <v>48</v>
      </c>
      <c r="M9" t="s">
        <v>48</v>
      </c>
      <c r="N9" t="s">
        <v>84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85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</row>
    <row r="10" spans="2:32" x14ac:dyDescent="0.2">
      <c r="B10" s="15" t="str">
        <f>""</f>
        <v/>
      </c>
      <c r="C10" s="20" t="s">
        <v>48</v>
      </c>
      <c r="D10" s="8" t="s">
        <v>86</v>
      </c>
      <c r="E10" s="20" t="s">
        <v>48</v>
      </c>
      <c r="F10" s="21" t="s">
        <v>48</v>
      </c>
      <c r="G10" s="21" t="s">
        <v>48</v>
      </c>
      <c r="H10" s="21" t="s">
        <v>48</v>
      </c>
      <c r="I10" s="21" t="s">
        <v>48</v>
      </c>
      <c r="J10" s="21" t="s">
        <v>48</v>
      </c>
      <c r="K10" s="21" t="s">
        <v>48</v>
      </c>
      <c r="L10" s="21" t="s">
        <v>48</v>
      </c>
      <c r="M10" t="s">
        <v>48</v>
      </c>
      <c r="N10" t="s">
        <v>87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88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</row>
    <row r="11" spans="2:32" x14ac:dyDescent="0.2">
      <c r="B11" s="15" t="s">
        <v>70</v>
      </c>
      <c r="C11" s="20" t="s">
        <v>48</v>
      </c>
      <c r="D11" s="8" t="s">
        <v>89</v>
      </c>
      <c r="E11" s="20" t="s">
        <v>48</v>
      </c>
      <c r="F11" s="21" t="s">
        <v>48</v>
      </c>
      <c r="G11" s="21" t="s">
        <v>48</v>
      </c>
      <c r="H11" s="21" t="s">
        <v>48</v>
      </c>
      <c r="I11" s="21" t="s">
        <v>48</v>
      </c>
      <c r="J11" s="21" t="s">
        <v>48</v>
      </c>
      <c r="K11" s="21" t="s">
        <v>48</v>
      </c>
      <c r="L11" s="21" t="s">
        <v>48</v>
      </c>
      <c r="M11" t="s">
        <v>48</v>
      </c>
      <c r="N11" t="s">
        <v>90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91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</row>
    <row r="12" spans="2:32" x14ac:dyDescent="0.2">
      <c r="B12" s="22"/>
      <c r="C12" s="23" t="s">
        <v>48</v>
      </c>
      <c r="D12" s="24" t="s">
        <v>92</v>
      </c>
      <c r="E12" s="23" t="s">
        <v>48</v>
      </c>
      <c r="F12" s="25" t="s">
        <v>48</v>
      </c>
      <c r="G12" s="25" t="s">
        <v>48</v>
      </c>
      <c r="H12" s="25" t="s">
        <v>48</v>
      </c>
      <c r="I12" s="25" t="s">
        <v>48</v>
      </c>
      <c r="J12" s="25" t="s">
        <v>48</v>
      </c>
      <c r="K12" s="25" t="s">
        <v>48</v>
      </c>
      <c r="L12" s="25" t="s">
        <v>48</v>
      </c>
      <c r="M12" s="23" t="s">
        <v>48</v>
      </c>
      <c r="N12" s="25" t="s">
        <v>93</v>
      </c>
      <c r="O12" s="25" t="s">
        <v>48</v>
      </c>
      <c r="P12" s="25" t="s">
        <v>48</v>
      </c>
      <c r="Q12" s="25" t="s">
        <v>48</v>
      </c>
      <c r="R12" s="25" t="s">
        <v>48</v>
      </c>
      <c r="S12" s="25" t="s">
        <v>48</v>
      </c>
      <c r="T12" s="25" t="s">
        <v>48</v>
      </c>
      <c r="U12" s="23" t="s">
        <v>48</v>
      </c>
      <c r="V12" s="25" t="s">
        <v>48</v>
      </c>
      <c r="W12" s="25" t="s">
        <v>48</v>
      </c>
      <c r="X12" s="25" t="s">
        <v>93</v>
      </c>
      <c r="Y12" s="25" t="s">
        <v>48</v>
      </c>
      <c r="Z12" s="25" t="s">
        <v>48</v>
      </c>
      <c r="AA12" s="25" t="s">
        <v>48</v>
      </c>
      <c r="AB12" s="25" t="s">
        <v>48</v>
      </c>
      <c r="AC12" s="25" t="s">
        <v>48</v>
      </c>
      <c r="AD12" s="25" t="s">
        <v>48</v>
      </c>
      <c r="AE12" s="25" t="s">
        <v>48</v>
      </c>
      <c r="AF12" s="25" t="s">
        <v>48</v>
      </c>
    </row>
    <row r="13" spans="2:32" x14ac:dyDescent="0.2">
      <c r="B13" s="26" t="s">
        <v>10</v>
      </c>
      <c r="C13" s="20"/>
      <c r="D13" s="20"/>
      <c r="E13" s="20"/>
      <c r="F13" s="27"/>
      <c r="G13" s="27"/>
      <c r="H13" s="27"/>
      <c r="I13" s="27"/>
      <c r="J13" s="27"/>
      <c r="K13" s="27"/>
      <c r="L13" s="27"/>
      <c r="M13" s="20"/>
      <c r="N13" s="20"/>
      <c r="O13" s="20"/>
      <c r="P13" s="27"/>
      <c r="Q13" s="27"/>
      <c r="R13" s="27"/>
      <c r="S13" s="27"/>
      <c r="T13" s="27"/>
      <c r="U13" s="27"/>
      <c r="V13" s="27"/>
      <c r="W13" s="20"/>
      <c r="X13" s="20"/>
      <c r="Y13" s="20"/>
      <c r="Z13" s="27"/>
      <c r="AA13" s="27"/>
      <c r="AB13" s="27"/>
      <c r="AC13" s="27"/>
      <c r="AD13" s="27"/>
      <c r="AE13" s="27"/>
      <c r="AF13" s="27"/>
    </row>
    <row r="14" spans="2:32" x14ac:dyDescent="0.2">
      <c r="B14" s="10" t="str">
        <f>"Loss of land (yes=1) for a household in a given year"</f>
        <v>Loss of land (yes=1) for a household in a given year</v>
      </c>
      <c r="C14" s="20" t="str">
        <f>""</f>
        <v/>
      </c>
      <c r="D14" s="20" t="str">
        <f>""</f>
        <v/>
      </c>
      <c r="E14" s="20" t="str">
        <f>"0.010"</f>
        <v>0.010</v>
      </c>
      <c r="F14" s="20" t="str">
        <f>""</f>
        <v/>
      </c>
      <c r="G14" s="20" t="str">
        <f>""</f>
        <v/>
      </c>
      <c r="H14" s="20" t="str">
        <f>""</f>
        <v/>
      </c>
      <c r="I14" s="20" t="str">
        <f>""</f>
        <v/>
      </c>
      <c r="J14" s="20" t="str">
        <f>""</f>
        <v/>
      </c>
      <c r="K14" s="20" t="str">
        <f>""</f>
        <v/>
      </c>
      <c r="L14" s="20" t="str">
        <f>""</f>
        <v/>
      </c>
      <c r="M14" t="str">
        <f>""</f>
        <v/>
      </c>
      <c r="N14" t="str">
        <f>""</f>
        <v/>
      </c>
      <c r="O14" t="str">
        <f>"0.008"</f>
        <v>0.008</v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  <c r="U14" t="str">
        <f>""</f>
        <v/>
      </c>
      <c r="V14" t="str">
        <f>""</f>
        <v/>
      </c>
      <c r="W14" t="str">
        <f>""</f>
        <v/>
      </c>
      <c r="X14" t="str">
        <f>""</f>
        <v/>
      </c>
      <c r="Y14" t="str">
        <f>"0.008"</f>
        <v>0.008</v>
      </c>
      <c r="Z14" t="str">
        <f>""</f>
        <v/>
      </c>
      <c r="AA14" t="str">
        <f>""</f>
        <v/>
      </c>
      <c r="AB14" t="str">
        <f>""</f>
        <v/>
      </c>
      <c r="AC14" t="str">
        <f>""</f>
        <v/>
      </c>
      <c r="AD14" t="str">
        <f>""</f>
        <v/>
      </c>
      <c r="AE14" t="str">
        <f>""</f>
        <v/>
      </c>
      <c r="AF14" t="str">
        <f>""</f>
        <v/>
      </c>
    </row>
    <row r="15" spans="2:32" x14ac:dyDescent="0.2">
      <c r="B15" s="10"/>
      <c r="C15" s="20" t="str">
        <f>""</f>
        <v/>
      </c>
      <c r="D15" s="20" t="str">
        <f>""</f>
        <v/>
      </c>
      <c r="E15" s="20" t="str">
        <f>"[0.016]"</f>
        <v>[0.016]</v>
      </c>
      <c r="F15" s="20" t="str">
        <f>""</f>
        <v/>
      </c>
      <c r="G15" s="20" t="str">
        <f>""</f>
        <v/>
      </c>
      <c r="H15" s="20" t="str">
        <f>""</f>
        <v/>
      </c>
      <c r="I15" s="20" t="str">
        <f>""</f>
        <v/>
      </c>
      <c r="J15" s="20" t="str">
        <f>""</f>
        <v/>
      </c>
      <c r="K15" s="20" t="str">
        <f>""</f>
        <v/>
      </c>
      <c r="L15" s="20" t="str">
        <f>""</f>
        <v/>
      </c>
      <c r="M15" t="str">
        <f>""</f>
        <v/>
      </c>
      <c r="N15" t="str">
        <f>""</f>
        <v/>
      </c>
      <c r="O15" t="str">
        <f>"[0.016]"</f>
        <v>[0.016]</v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  <c r="U15" t="str">
        <f>""</f>
        <v/>
      </c>
      <c r="V15" t="str">
        <f>""</f>
        <v/>
      </c>
      <c r="W15" t="str">
        <f>""</f>
        <v/>
      </c>
      <c r="X15" t="str">
        <f>""</f>
        <v/>
      </c>
      <c r="Y15" t="str">
        <f>"[0.016]"</f>
        <v>[0.016]</v>
      </c>
      <c r="Z15" t="str">
        <f>""</f>
        <v/>
      </c>
      <c r="AA15" t="str">
        <f>""</f>
        <v/>
      </c>
      <c r="AB15" t="str">
        <f>""</f>
        <v/>
      </c>
      <c r="AC15" t="str">
        <f>""</f>
        <v/>
      </c>
      <c r="AD15" t="str">
        <f>""</f>
        <v/>
      </c>
      <c r="AE15" t="str">
        <f>""</f>
        <v/>
      </c>
      <c r="AF15" t="str">
        <f>""</f>
        <v/>
      </c>
    </row>
    <row r="16" spans="2:32" x14ac:dyDescent="0.2">
      <c r="B16" s="10" t="str">
        <f>"Lag Loss of land (yes=1) for a household in a given year"</f>
        <v>Lag Loss of land (yes=1) for a household in a given year</v>
      </c>
      <c r="C16" s="20" t="str">
        <f>""</f>
        <v/>
      </c>
      <c r="D16" s="20" t="str">
        <f>""</f>
        <v/>
      </c>
      <c r="E16" s="20" t="str">
        <f>"-0.017"</f>
        <v>-0.017</v>
      </c>
      <c r="F16" s="20" t="str">
        <f>""</f>
        <v/>
      </c>
      <c r="G16" s="20" t="str">
        <f>""</f>
        <v/>
      </c>
      <c r="H16" s="20" t="str">
        <f>""</f>
        <v/>
      </c>
      <c r="I16" s="20" t="str">
        <f>""</f>
        <v/>
      </c>
      <c r="J16" s="20" t="str">
        <f>""</f>
        <v/>
      </c>
      <c r="K16" s="20" t="str">
        <f>""</f>
        <v/>
      </c>
      <c r="L16" s="20" t="str">
        <f>""</f>
        <v/>
      </c>
      <c r="M16" t="str">
        <f>""</f>
        <v/>
      </c>
      <c r="N16" t="str">
        <f>""</f>
        <v/>
      </c>
      <c r="O16" t="str">
        <f>"-0.020*"</f>
        <v>-0.020*</v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  <c r="U16" t="str">
        <f>""</f>
        <v/>
      </c>
      <c r="V16" t="str">
        <f>""</f>
        <v/>
      </c>
      <c r="W16" t="str">
        <f>""</f>
        <v/>
      </c>
      <c r="X16" t="str">
        <f>""</f>
        <v/>
      </c>
      <c r="Y16" t="str">
        <f>"-0.019"</f>
        <v>-0.019</v>
      </c>
      <c r="Z16" t="str">
        <f>""</f>
        <v/>
      </c>
      <c r="AA16" t="str">
        <f>""</f>
        <v/>
      </c>
      <c r="AB16" t="str">
        <f>""</f>
        <v/>
      </c>
      <c r="AC16" t="str">
        <f>""</f>
        <v/>
      </c>
      <c r="AD16" t="str">
        <f>""</f>
        <v/>
      </c>
      <c r="AE16" t="str">
        <f>""</f>
        <v/>
      </c>
      <c r="AF16" t="str">
        <f>""</f>
        <v/>
      </c>
    </row>
    <row r="17" spans="2:32" x14ac:dyDescent="0.2">
      <c r="B17" s="10"/>
      <c r="C17" s="20" t="str">
        <f>""</f>
        <v/>
      </c>
      <c r="D17" s="20" t="str">
        <f>""</f>
        <v/>
      </c>
      <c r="E17" s="20" t="str">
        <f>"[0.012]"</f>
        <v>[0.012]</v>
      </c>
      <c r="F17" s="20" t="str">
        <f>""</f>
        <v/>
      </c>
      <c r="G17" s="20" t="str">
        <f>""</f>
        <v/>
      </c>
      <c r="H17" s="20" t="str">
        <f>""</f>
        <v/>
      </c>
      <c r="I17" s="20" t="str">
        <f>""</f>
        <v/>
      </c>
      <c r="J17" s="20" t="str">
        <f>""</f>
        <v/>
      </c>
      <c r="K17" s="20" t="str">
        <f>""</f>
        <v/>
      </c>
      <c r="L17" s="20" t="str">
        <f>""</f>
        <v/>
      </c>
      <c r="M17" t="str">
        <f>""</f>
        <v/>
      </c>
      <c r="N17" t="str">
        <f>""</f>
        <v/>
      </c>
      <c r="O17" t="str">
        <f>"[0.012]"</f>
        <v>[0.012]</v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  <c r="U17" t="str">
        <f>""</f>
        <v/>
      </c>
      <c r="V17" t="str">
        <f>""</f>
        <v/>
      </c>
      <c r="W17" t="str">
        <f>""</f>
        <v/>
      </c>
      <c r="X17" t="str">
        <f>""</f>
        <v/>
      </c>
      <c r="Y17" t="str">
        <f>"[0.012]"</f>
        <v>[0.012]</v>
      </c>
      <c r="Z17" t="str">
        <f>""</f>
        <v/>
      </c>
      <c r="AA17" t="str">
        <f>""</f>
        <v/>
      </c>
      <c r="AB17" t="str">
        <f>""</f>
        <v/>
      </c>
      <c r="AC17" t="str">
        <f>""</f>
        <v/>
      </c>
      <c r="AD17" t="str">
        <f>""</f>
        <v/>
      </c>
      <c r="AE17" t="str">
        <f>""</f>
        <v/>
      </c>
      <c r="AF17" t="str">
        <f>""</f>
        <v/>
      </c>
    </row>
    <row r="18" spans="2:32" x14ac:dyDescent="0.2">
      <c r="B18" s="10" t="str">
        <f>"Theft of crops (yes=1) for a household in a given year"</f>
        <v>Theft of crops (yes=1) for a household in a given year</v>
      </c>
      <c r="C18" s="20" t="str">
        <f>""</f>
        <v/>
      </c>
      <c r="D18" s="20" t="str">
        <f>""</f>
        <v/>
      </c>
      <c r="E18" s="20" t="str">
        <f>""</f>
        <v/>
      </c>
      <c r="F18" s="20" t="str">
        <f>"0.014*"</f>
        <v>0.014*</v>
      </c>
      <c r="G18" s="20" t="str">
        <f>""</f>
        <v/>
      </c>
      <c r="H18" s="20" t="str">
        <f>""</f>
        <v/>
      </c>
      <c r="I18" s="20" t="str">
        <f>""</f>
        <v/>
      </c>
      <c r="J18" s="20" t="str">
        <f>""</f>
        <v/>
      </c>
      <c r="K18" s="20" t="str">
        <f>""</f>
        <v/>
      </c>
      <c r="L18" s="20" t="str">
        <f>""</f>
        <v/>
      </c>
      <c r="M18" t="str">
        <f>""</f>
        <v/>
      </c>
      <c r="N18" t="str">
        <f>""</f>
        <v/>
      </c>
      <c r="O18" t="str">
        <f>""</f>
        <v/>
      </c>
      <c r="P18" t="str">
        <f>"0.015*"</f>
        <v>0.015*</v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  <c r="U18" t="str">
        <f>""</f>
        <v/>
      </c>
      <c r="V18" t="str">
        <f>""</f>
        <v/>
      </c>
      <c r="W18" t="str">
        <f>""</f>
        <v/>
      </c>
      <c r="X18" t="str">
        <f>""</f>
        <v/>
      </c>
      <c r="Y18" t="str">
        <f>""</f>
        <v/>
      </c>
      <c r="Z18" t="str">
        <f>"0.014*"</f>
        <v>0.014*</v>
      </c>
      <c r="AA18" t="str">
        <f>""</f>
        <v/>
      </c>
      <c r="AB18" t="str">
        <f>""</f>
        <v/>
      </c>
      <c r="AC18" t="str">
        <f>""</f>
        <v/>
      </c>
      <c r="AD18" t="str">
        <f>""</f>
        <v/>
      </c>
      <c r="AE18" t="str">
        <f>""</f>
        <v/>
      </c>
      <c r="AF18" t="str">
        <f>""</f>
        <v/>
      </c>
    </row>
    <row r="19" spans="2:32" x14ac:dyDescent="0.2">
      <c r="B19" s="10" t="str">
        <f>""</f>
        <v/>
      </c>
      <c r="C19" s="20" t="str">
        <f>""</f>
        <v/>
      </c>
      <c r="D19" s="20" t="str">
        <f>""</f>
        <v/>
      </c>
      <c r="E19" s="20" t="str">
        <f>""</f>
        <v/>
      </c>
      <c r="F19" s="20" t="str">
        <f>"[0.008]"</f>
        <v>[0.008]</v>
      </c>
      <c r="G19" s="20" t="str">
        <f>""</f>
        <v/>
      </c>
      <c r="H19" s="20" t="str">
        <f>""</f>
        <v/>
      </c>
      <c r="I19" s="20" t="str">
        <f>""</f>
        <v/>
      </c>
      <c r="J19" s="20" t="str">
        <f>""</f>
        <v/>
      </c>
      <c r="K19" s="20" t="str">
        <f>""</f>
        <v/>
      </c>
      <c r="L19" s="20" t="str">
        <f>""</f>
        <v/>
      </c>
      <c r="M19" t="str">
        <f>""</f>
        <v/>
      </c>
      <c r="N19" t="str">
        <f>""</f>
        <v/>
      </c>
      <c r="O19" t="str">
        <f>""</f>
        <v/>
      </c>
      <c r="P19" t="str">
        <f>"[0.008]"</f>
        <v>[0.008]</v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  <c r="U19" t="str">
        <f>""</f>
        <v/>
      </c>
      <c r="V19" t="str">
        <f>""</f>
        <v/>
      </c>
      <c r="W19" t="str">
        <f>""</f>
        <v/>
      </c>
      <c r="X19" t="str">
        <f>""</f>
        <v/>
      </c>
      <c r="Y19" t="str">
        <f>""</f>
        <v/>
      </c>
      <c r="Z19" t="str">
        <f>"[0.008]"</f>
        <v>[0.008]</v>
      </c>
      <c r="AA19" t="str">
        <f>""</f>
        <v/>
      </c>
      <c r="AB19" t="str">
        <f>""</f>
        <v/>
      </c>
      <c r="AC19" t="str">
        <f>""</f>
        <v/>
      </c>
      <c r="AD19" t="str">
        <f>""</f>
        <v/>
      </c>
      <c r="AE19" t="str">
        <f>""</f>
        <v/>
      </c>
      <c r="AF19" t="str">
        <f>""</f>
        <v/>
      </c>
    </row>
    <row r="20" spans="2:32" x14ac:dyDescent="0.2">
      <c r="B20" s="10" t="str">
        <f>"Lag Theft of crops (yes=1) for a household in a given year"</f>
        <v>Lag Theft of crops (yes=1) for a household in a given year</v>
      </c>
      <c r="C20" s="20" t="str">
        <f>""</f>
        <v/>
      </c>
      <c r="D20" s="20" t="str">
        <f>""</f>
        <v/>
      </c>
      <c r="E20" s="20" t="str">
        <f>""</f>
        <v/>
      </c>
      <c r="F20" s="20" t="str">
        <f>"-0.002"</f>
        <v>-0.002</v>
      </c>
      <c r="G20" s="20" t="str">
        <f>""</f>
        <v/>
      </c>
      <c r="H20" s="20" t="str">
        <f>""</f>
        <v/>
      </c>
      <c r="I20" s="20" t="str">
        <f>""</f>
        <v/>
      </c>
      <c r="J20" s="20" t="str">
        <f>""</f>
        <v/>
      </c>
      <c r="K20" s="20" t="str">
        <f>""</f>
        <v/>
      </c>
      <c r="L20" s="20" t="str">
        <f>""</f>
        <v/>
      </c>
      <c r="M20" t="str">
        <f>""</f>
        <v/>
      </c>
      <c r="N20" t="str">
        <f>""</f>
        <v/>
      </c>
      <c r="O20" t="str">
        <f>""</f>
        <v/>
      </c>
      <c r="P20" t="str">
        <f>"-0.002"</f>
        <v>-0.002</v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  <c r="U20" t="str">
        <f>""</f>
        <v/>
      </c>
      <c r="V20" t="str">
        <f>""</f>
        <v/>
      </c>
      <c r="W20" t="str">
        <f>""</f>
        <v/>
      </c>
      <c r="X20" t="str">
        <f>""</f>
        <v/>
      </c>
      <c r="Y20" t="str">
        <f>""</f>
        <v/>
      </c>
      <c r="Z20" t="str">
        <f>"-0.002"</f>
        <v>-0.002</v>
      </c>
      <c r="AA20" t="str">
        <f>""</f>
        <v/>
      </c>
      <c r="AB20" t="str">
        <f>""</f>
        <v/>
      </c>
      <c r="AC20" t="str">
        <f>""</f>
        <v/>
      </c>
      <c r="AD20" t="str">
        <f>""</f>
        <v/>
      </c>
      <c r="AE20" t="str">
        <f>""</f>
        <v/>
      </c>
      <c r="AF20" t="str">
        <f>""</f>
        <v/>
      </c>
    </row>
    <row r="21" spans="2:32" x14ac:dyDescent="0.2">
      <c r="B21" s="10"/>
      <c r="C21" s="20" t="str">
        <f>""</f>
        <v/>
      </c>
      <c r="D21" s="20" t="str">
        <f>""</f>
        <v/>
      </c>
      <c r="E21" s="20" t="str">
        <f>""</f>
        <v/>
      </c>
      <c r="F21" s="20" t="str">
        <f>"[0.005]"</f>
        <v>[0.005]</v>
      </c>
      <c r="G21" s="20" t="str">
        <f>""</f>
        <v/>
      </c>
      <c r="H21" s="20" t="str">
        <f>""</f>
        <v/>
      </c>
      <c r="I21" s="20" t="str">
        <f>""</f>
        <v/>
      </c>
      <c r="J21" s="20" t="str">
        <f>""</f>
        <v/>
      </c>
      <c r="K21" s="20" t="str">
        <f>""</f>
        <v/>
      </c>
      <c r="L21" s="20" t="str">
        <f>""</f>
        <v/>
      </c>
      <c r="M21" t="str">
        <f>""</f>
        <v/>
      </c>
      <c r="N21" t="str">
        <f>""</f>
        <v/>
      </c>
      <c r="O21" t="str">
        <f>""</f>
        <v/>
      </c>
      <c r="P21" t="str">
        <f>"[0.005]"</f>
        <v>[0.005]</v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  <c r="U21" t="str">
        <f>""</f>
        <v/>
      </c>
      <c r="V21" t="str">
        <f>""</f>
        <v/>
      </c>
      <c r="W21" t="str">
        <f>""</f>
        <v/>
      </c>
      <c r="X21" t="str">
        <f>""</f>
        <v/>
      </c>
      <c r="Y21" t="str">
        <f>""</f>
        <v/>
      </c>
      <c r="Z21" t="str">
        <f>"[0.005]"</f>
        <v>[0.005]</v>
      </c>
      <c r="AA21" t="str">
        <f>""</f>
        <v/>
      </c>
      <c r="AB21" t="str">
        <f>""</f>
        <v/>
      </c>
      <c r="AC21" t="str">
        <f>""</f>
        <v/>
      </c>
      <c r="AD21" t="str">
        <f>""</f>
        <v/>
      </c>
      <c r="AE21" t="str">
        <f>""</f>
        <v/>
      </c>
      <c r="AF21" t="str">
        <f>""</f>
        <v/>
      </c>
    </row>
    <row r="22" spans="2:32" x14ac:dyDescent="0.2">
      <c r="B22" s="12" t="str">
        <f>"Theft of money (yes=1) for a household in a given year"</f>
        <v>Theft of money (yes=1) for a household in a given year</v>
      </c>
      <c r="C22" s="20" t="str">
        <f>""</f>
        <v/>
      </c>
      <c r="D22" s="20" t="str">
        <f>""</f>
        <v/>
      </c>
      <c r="E22" s="20" t="str">
        <f>""</f>
        <v/>
      </c>
      <c r="F22" s="20" t="str">
        <f>""</f>
        <v/>
      </c>
      <c r="G22" s="20" t="str">
        <f>"0.050***"</f>
        <v>0.050***</v>
      </c>
      <c r="H22" s="20" t="str">
        <f>""</f>
        <v/>
      </c>
      <c r="I22" s="20" t="str">
        <f>""</f>
        <v/>
      </c>
      <c r="J22" s="20" t="str">
        <f>""</f>
        <v/>
      </c>
      <c r="K22" s="20" t="str">
        <f>""</f>
        <v/>
      </c>
      <c r="L22" s="20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"0.051***"</f>
        <v>0.051***</v>
      </c>
      <c r="R22" t="str">
        <f>""</f>
        <v/>
      </c>
      <c r="S22" t="str">
        <f>""</f>
        <v/>
      </c>
      <c r="T22" t="str">
        <f>""</f>
        <v/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>"0.050***"</f>
        <v>0.050***</v>
      </c>
      <c r="AB22" t="str">
        <f>""</f>
        <v/>
      </c>
      <c r="AC22" t="str">
        <f>""</f>
        <v/>
      </c>
      <c r="AD22" t="str">
        <f>""</f>
        <v/>
      </c>
      <c r="AE22" t="str">
        <f>""</f>
        <v/>
      </c>
      <c r="AF22" t="str">
        <f>""</f>
        <v/>
      </c>
    </row>
    <row r="23" spans="2:32" x14ac:dyDescent="0.2">
      <c r="B23" s="10" t="str">
        <f>""</f>
        <v/>
      </c>
      <c r="C23" s="20" t="str">
        <f>""</f>
        <v/>
      </c>
      <c r="D23" s="20" t="str">
        <f>""</f>
        <v/>
      </c>
      <c r="E23" s="20" t="str">
        <f>""</f>
        <v/>
      </c>
      <c r="F23" s="20" t="str">
        <f>""</f>
        <v/>
      </c>
      <c r="G23" s="20" t="str">
        <f>"[0.015]"</f>
        <v>[0.015]</v>
      </c>
      <c r="H23" s="20" t="str">
        <f>""</f>
        <v/>
      </c>
      <c r="I23" s="20" t="str">
        <f>""</f>
        <v/>
      </c>
      <c r="J23" s="20" t="str">
        <f>""</f>
        <v/>
      </c>
      <c r="K23" s="20" t="str">
        <f>""</f>
        <v/>
      </c>
      <c r="L23" s="20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"[0.015]"</f>
        <v>[0.015]</v>
      </c>
      <c r="R23" t="str">
        <f>""</f>
        <v/>
      </c>
      <c r="S23" t="str">
        <f>""</f>
        <v/>
      </c>
      <c r="T23" t="str">
        <f>""</f>
        <v/>
      </c>
      <c r="U23" t="str">
        <f>""</f>
        <v/>
      </c>
      <c r="V23" t="str">
        <f>""</f>
        <v/>
      </c>
      <c r="W23" t="str">
        <f>""</f>
        <v/>
      </c>
      <c r="X23" t="str">
        <f>""</f>
        <v/>
      </c>
      <c r="Y23" t="str">
        <f>""</f>
        <v/>
      </c>
      <c r="Z23" t="str">
        <f>""</f>
        <v/>
      </c>
      <c r="AA23" t="str">
        <f>"[0.015]"</f>
        <v>[0.015]</v>
      </c>
      <c r="AB23" t="str">
        <f>""</f>
        <v/>
      </c>
      <c r="AC23" t="str">
        <f>""</f>
        <v/>
      </c>
      <c r="AD23" t="str">
        <f>""</f>
        <v/>
      </c>
      <c r="AE23" t="str">
        <f>""</f>
        <v/>
      </c>
      <c r="AF23" t="str">
        <f>""</f>
        <v/>
      </c>
    </row>
    <row r="24" spans="2:32" x14ac:dyDescent="0.2">
      <c r="B24" s="12" t="str">
        <f>"Lag Theft of money (yes=1) for a household in a given year"</f>
        <v>Lag Theft of money (yes=1) for a household in a given year</v>
      </c>
      <c r="C24" s="20" t="str">
        <f>""</f>
        <v/>
      </c>
      <c r="D24" s="20" t="str">
        <f>""</f>
        <v/>
      </c>
      <c r="E24" s="20" t="str">
        <f>""</f>
        <v/>
      </c>
      <c r="F24" s="20" t="str">
        <f>""</f>
        <v/>
      </c>
      <c r="G24" s="20" t="str">
        <f>"-0.005"</f>
        <v>-0.005</v>
      </c>
      <c r="H24" s="20" t="str">
        <f>""</f>
        <v/>
      </c>
      <c r="I24" s="20" t="str">
        <f>""</f>
        <v/>
      </c>
      <c r="J24" s="20" t="str">
        <f>""</f>
        <v/>
      </c>
      <c r="K24" s="20" t="str">
        <f>""</f>
        <v/>
      </c>
      <c r="L24" s="20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"-0.005"</f>
        <v>-0.005</v>
      </c>
      <c r="R24" t="str">
        <f>""</f>
        <v/>
      </c>
      <c r="S24" t="str">
        <f>""</f>
        <v/>
      </c>
      <c r="T24" t="str">
        <f>""</f>
        <v/>
      </c>
      <c r="U24" t="str">
        <f>""</f>
        <v/>
      </c>
      <c r="V24" t="str">
        <f>""</f>
        <v/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>"-0.005"</f>
        <v>-0.005</v>
      </c>
      <c r="AB24" t="str">
        <f>""</f>
        <v/>
      </c>
      <c r="AC24" t="str">
        <f>""</f>
        <v/>
      </c>
      <c r="AD24" t="str">
        <f>""</f>
        <v/>
      </c>
      <c r="AE24" t="str">
        <f>""</f>
        <v/>
      </c>
      <c r="AF24" t="str">
        <f>""</f>
        <v/>
      </c>
    </row>
    <row r="25" spans="2:32" x14ac:dyDescent="0.2">
      <c r="B25" s="10"/>
      <c r="C25" s="20" t="str">
        <f>""</f>
        <v/>
      </c>
      <c r="D25" s="20" t="str">
        <f>""</f>
        <v/>
      </c>
      <c r="E25" s="20" t="str">
        <f>""</f>
        <v/>
      </c>
      <c r="F25" s="20" t="str">
        <f>""</f>
        <v/>
      </c>
      <c r="G25" s="20" t="str">
        <f>"[0.009]"</f>
        <v>[0.009]</v>
      </c>
      <c r="H25" s="20" t="str">
        <f>""</f>
        <v/>
      </c>
      <c r="I25" s="20" t="str">
        <f>""</f>
        <v/>
      </c>
      <c r="J25" s="20" t="str">
        <f>""</f>
        <v/>
      </c>
      <c r="K25" s="20" t="str">
        <f>""</f>
        <v/>
      </c>
      <c r="L25" s="20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"[0.009]"</f>
        <v>[0.009]</v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"[0.009]"</f>
        <v>[0.009]</v>
      </c>
      <c r="AB25" t="str">
        <f>""</f>
        <v/>
      </c>
      <c r="AC25" t="str">
        <f>""</f>
        <v/>
      </c>
      <c r="AD25" t="str">
        <f>""</f>
        <v/>
      </c>
      <c r="AE25" t="str">
        <f>""</f>
        <v/>
      </c>
      <c r="AF25" t="str">
        <f>""</f>
        <v/>
      </c>
    </row>
    <row r="26" spans="2:32" x14ac:dyDescent="0.2">
      <c r="B26" s="10" t="str">
        <f>"Theft or destruction of goods (yes=1) for a household in a given year"</f>
        <v>Theft or destruction of goods (yes=1) for a household in a given year</v>
      </c>
      <c r="C26" s="20" t="str">
        <f>""</f>
        <v/>
      </c>
      <c r="D26" s="20" t="str">
        <f>""</f>
        <v/>
      </c>
      <c r="E26" s="20" t="str">
        <f>""</f>
        <v/>
      </c>
      <c r="F26" s="20" t="str">
        <f>""</f>
        <v/>
      </c>
      <c r="G26" s="20" t="str">
        <f>""</f>
        <v/>
      </c>
      <c r="H26" s="20" t="str">
        <f>"0.041***"</f>
        <v>0.041***</v>
      </c>
      <c r="I26" s="20" t="str">
        <f>""</f>
        <v/>
      </c>
      <c r="J26" s="20" t="str">
        <f>""</f>
        <v/>
      </c>
      <c r="K26" s="20" t="str">
        <f>""</f>
        <v/>
      </c>
      <c r="L26" s="20" t="str">
        <f>""</f>
        <v/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"0.041***"</f>
        <v>0.041***</v>
      </c>
      <c r="S26" t="str">
        <f>""</f>
        <v/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t="str">
        <f>"0.042***"</f>
        <v>0.042***</v>
      </c>
      <c r="AC26" t="str">
        <f>""</f>
        <v/>
      </c>
      <c r="AD26" t="str">
        <f>""</f>
        <v/>
      </c>
      <c r="AE26" t="str">
        <f>""</f>
        <v/>
      </c>
      <c r="AF26" t="str">
        <f>""</f>
        <v/>
      </c>
    </row>
    <row r="27" spans="2:32" x14ac:dyDescent="0.2">
      <c r="B27" s="10"/>
      <c r="C27" s="20" t="str">
        <f>""</f>
        <v/>
      </c>
      <c r="D27" s="20" t="str">
        <f>""</f>
        <v/>
      </c>
      <c r="E27" s="20" t="str">
        <f>""</f>
        <v/>
      </c>
      <c r="F27" s="20" t="str">
        <f>""</f>
        <v/>
      </c>
      <c r="G27" s="20" t="str">
        <f>""</f>
        <v/>
      </c>
      <c r="H27" s="20" t="str">
        <f>"[0.014]"</f>
        <v>[0.014]</v>
      </c>
      <c r="I27" s="20" t="str">
        <f>""</f>
        <v/>
      </c>
      <c r="J27" s="20" t="str">
        <f>""</f>
        <v/>
      </c>
      <c r="K27" s="20" t="str">
        <f>""</f>
        <v/>
      </c>
      <c r="L27" s="20" t="str">
        <f>""</f>
        <v/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 t="str">
        <f>"[0.014]"</f>
        <v>[0.014]</v>
      </c>
      <c r="S27" t="str">
        <f>""</f>
        <v/>
      </c>
      <c r="T27" t="str">
        <f>""</f>
        <v/>
      </c>
      <c r="U27" t="str">
        <f>""</f>
        <v/>
      </c>
      <c r="V27" t="str">
        <f>""</f>
        <v/>
      </c>
      <c r="W27" t="str">
        <f>""</f>
        <v/>
      </c>
      <c r="X27" t="str">
        <f>""</f>
        <v/>
      </c>
      <c r="Y27" t="str">
        <f>""</f>
        <v/>
      </c>
      <c r="Z27" t="str">
        <f>""</f>
        <v/>
      </c>
      <c r="AA27" t="str">
        <f>""</f>
        <v/>
      </c>
      <c r="AB27" t="str">
        <f>"[0.014]"</f>
        <v>[0.014]</v>
      </c>
      <c r="AC27" t="str">
        <f>""</f>
        <v/>
      </c>
      <c r="AD27" t="str">
        <f>""</f>
        <v/>
      </c>
      <c r="AE27" t="str">
        <f>""</f>
        <v/>
      </c>
      <c r="AF27" t="str">
        <f>""</f>
        <v/>
      </c>
    </row>
    <row r="28" spans="2:32" x14ac:dyDescent="0.2">
      <c r="B28" s="10" t="str">
        <f>"Lag Theft or destruction of goods (yes=1) for a household in a given year"</f>
        <v>Lag Theft or destruction of goods (yes=1) for a household in a given year</v>
      </c>
      <c r="C28" s="20" t="str">
        <f>""</f>
        <v/>
      </c>
      <c r="D28" s="20" t="str">
        <f>""</f>
        <v/>
      </c>
      <c r="E28" s="20" t="str">
        <f>""</f>
        <v/>
      </c>
      <c r="F28" s="20" t="str">
        <f>""</f>
        <v/>
      </c>
      <c r="G28" s="20" t="str">
        <f>""</f>
        <v/>
      </c>
      <c r="H28" s="20" t="str">
        <f>"0.010"</f>
        <v>0.010</v>
      </c>
      <c r="I28" s="20" t="str">
        <f>""</f>
        <v/>
      </c>
      <c r="J28" s="20" t="str">
        <f>""</f>
        <v/>
      </c>
      <c r="K28" s="20" t="str">
        <f>""</f>
        <v/>
      </c>
      <c r="L28" s="20" t="str">
        <f>""</f>
        <v/>
      </c>
      <c r="M28" t="str">
        <f>""</f>
        <v/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"0.009"</f>
        <v>0.009</v>
      </c>
      <c r="S28" t="str">
        <f>""</f>
        <v/>
      </c>
      <c r="T28" t="str">
        <f>""</f>
        <v/>
      </c>
      <c r="U28" t="str">
        <f>""</f>
        <v/>
      </c>
      <c r="V28" t="str">
        <f>""</f>
        <v/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>""</f>
        <v/>
      </c>
      <c r="AB28" t="str">
        <f>"0.010"</f>
        <v>0.010</v>
      </c>
      <c r="AC28" t="str">
        <f>""</f>
        <v/>
      </c>
      <c r="AD28" t="str">
        <f>""</f>
        <v/>
      </c>
      <c r="AE28" t="str">
        <f>""</f>
        <v/>
      </c>
      <c r="AF28" t="str">
        <f>""</f>
        <v/>
      </c>
    </row>
    <row r="29" spans="2:32" x14ac:dyDescent="0.2">
      <c r="B29" s="10"/>
      <c r="C29" s="20" t="str">
        <f>""</f>
        <v/>
      </c>
      <c r="D29" s="20" t="str">
        <f>""</f>
        <v/>
      </c>
      <c r="E29" s="20" t="str">
        <f>""</f>
        <v/>
      </c>
      <c r="F29" s="20" t="str">
        <f>""</f>
        <v/>
      </c>
      <c r="G29" s="20" t="str">
        <f>""</f>
        <v/>
      </c>
      <c r="H29" s="20" t="str">
        <f>"[0.012]"</f>
        <v>[0.012]</v>
      </c>
      <c r="I29" s="20" t="str">
        <f>""</f>
        <v/>
      </c>
      <c r="J29" s="20" t="str">
        <f>""</f>
        <v/>
      </c>
      <c r="K29" s="20" t="str">
        <f>""</f>
        <v/>
      </c>
      <c r="L29" s="20" t="str">
        <f>""</f>
        <v/>
      </c>
      <c r="M29" t="str">
        <f>""</f>
        <v/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"[0.012]"</f>
        <v>[0.012]</v>
      </c>
      <c r="S29" t="str">
        <f>""</f>
        <v/>
      </c>
      <c r="T29" t="str">
        <f>""</f>
        <v/>
      </c>
      <c r="U29" t="str">
        <f>""</f>
        <v/>
      </c>
      <c r="V29" t="str">
        <f>""</f>
        <v/>
      </c>
      <c r="W29" t="str">
        <f>""</f>
        <v/>
      </c>
      <c r="X29" t="str">
        <f>""</f>
        <v/>
      </c>
      <c r="Y29" t="str">
        <f>""</f>
        <v/>
      </c>
      <c r="Z29" t="str">
        <f>""</f>
        <v/>
      </c>
      <c r="AA29" t="str">
        <f>""</f>
        <v/>
      </c>
      <c r="AB29" t="str">
        <f>"[0.012]"</f>
        <v>[0.012]</v>
      </c>
      <c r="AC29" t="str">
        <f>""</f>
        <v/>
      </c>
      <c r="AD29" t="str">
        <f>""</f>
        <v/>
      </c>
      <c r="AE29" t="str">
        <f>""</f>
        <v/>
      </c>
      <c r="AF29" t="str">
        <f>""</f>
        <v/>
      </c>
    </row>
    <row r="30" spans="2:32" x14ac:dyDescent="0.2">
      <c r="B30" s="10" t="str">
        <f>"Destruction of house (yes=1) for a household in a given year"</f>
        <v>Destruction of house (yes=1) for a household in a given year</v>
      </c>
      <c r="C30" s="20" t="str">
        <f>""</f>
        <v/>
      </c>
      <c r="D30" s="20" t="str">
        <f>""</f>
        <v/>
      </c>
      <c r="E30" s="20" t="str">
        <f>""</f>
        <v/>
      </c>
      <c r="F30" s="20" t="str">
        <f>""</f>
        <v/>
      </c>
      <c r="G30" s="20" t="str">
        <f>""</f>
        <v/>
      </c>
      <c r="H30" s="20" t="str">
        <f>""</f>
        <v/>
      </c>
      <c r="I30" s="20" t="str">
        <f>"0.064***"</f>
        <v>0.064***</v>
      </c>
      <c r="J30" s="20" t="str">
        <f>""</f>
        <v/>
      </c>
      <c r="K30" s="20" t="str">
        <f>""</f>
        <v/>
      </c>
      <c r="L30" s="20" t="str">
        <f>""</f>
        <v/>
      </c>
      <c r="M30" t="str">
        <f>""</f>
        <v/>
      </c>
      <c r="N30" t="str">
        <f>""</f>
        <v/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"0.063***"</f>
        <v>0.063***</v>
      </c>
      <c r="T30" t="str">
        <f>""</f>
        <v/>
      </c>
      <c r="U30" t="str">
        <f>""</f>
        <v/>
      </c>
      <c r="V30" t="str">
        <f>""</f>
        <v/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>""</f>
        <v/>
      </c>
      <c r="AB30" t="str">
        <f>""</f>
        <v/>
      </c>
      <c r="AC30" t="str">
        <f>"0.064***"</f>
        <v>0.064***</v>
      </c>
      <c r="AD30" t="str">
        <f>""</f>
        <v/>
      </c>
      <c r="AE30" t="str">
        <f>""</f>
        <v/>
      </c>
      <c r="AF30" t="str">
        <f>""</f>
        <v/>
      </c>
    </row>
    <row r="31" spans="2:32" x14ac:dyDescent="0.2">
      <c r="B31" s="10"/>
      <c r="C31" s="20" t="str">
        <f>""</f>
        <v/>
      </c>
      <c r="D31" s="20" t="str">
        <f>""</f>
        <v/>
      </c>
      <c r="E31" s="20" t="str">
        <f>""</f>
        <v/>
      </c>
      <c r="F31" s="20" t="str">
        <f>""</f>
        <v/>
      </c>
      <c r="G31" s="20" t="str">
        <f>""</f>
        <v/>
      </c>
      <c r="H31" s="20" t="str">
        <f>""</f>
        <v/>
      </c>
      <c r="I31" s="20" t="str">
        <f>"[0.024]"</f>
        <v>[0.024]</v>
      </c>
      <c r="J31" s="20" t="str">
        <f>""</f>
        <v/>
      </c>
      <c r="K31" s="20" t="str">
        <f>""</f>
        <v/>
      </c>
      <c r="L31" s="20" t="str">
        <f>""</f>
        <v/>
      </c>
      <c r="M31" t="str">
        <f>""</f>
        <v/>
      </c>
      <c r="N31" t="str">
        <f>""</f>
        <v/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"[0.023]"</f>
        <v>[0.023]</v>
      </c>
      <c r="T31" t="str">
        <f>""</f>
        <v/>
      </c>
      <c r="U31" t="str">
        <f>""</f>
        <v/>
      </c>
      <c r="V31" t="str">
        <f>""</f>
        <v/>
      </c>
      <c r="W31" t="str">
        <f>""</f>
        <v/>
      </c>
      <c r="X31" t="str">
        <f>""</f>
        <v/>
      </c>
      <c r="Y31" t="str">
        <f>""</f>
        <v/>
      </c>
      <c r="Z31" t="str">
        <f>""</f>
        <v/>
      </c>
      <c r="AA31" t="str">
        <f>""</f>
        <v/>
      </c>
      <c r="AB31" t="str">
        <f>""</f>
        <v/>
      </c>
      <c r="AC31" t="str">
        <f>"[0.023]"</f>
        <v>[0.023]</v>
      </c>
      <c r="AD31" t="str">
        <f>""</f>
        <v/>
      </c>
      <c r="AE31" t="str">
        <f>""</f>
        <v/>
      </c>
      <c r="AF31" t="str">
        <f>""</f>
        <v/>
      </c>
    </row>
    <row r="32" spans="2:32" ht="23" customHeight="1" x14ac:dyDescent="0.2">
      <c r="B32" s="10" t="str">
        <f>"Lag Destruction of house (yes=1) for a household in a given year"</f>
        <v>Lag Destruction of house (yes=1) for a household in a given year</v>
      </c>
      <c r="C32" s="20" t="str">
        <f>""</f>
        <v/>
      </c>
      <c r="D32" s="20" t="str">
        <f>""</f>
        <v/>
      </c>
      <c r="E32" s="20" t="str">
        <f>""</f>
        <v/>
      </c>
      <c r="F32" s="20" t="str">
        <f>""</f>
        <v/>
      </c>
      <c r="G32" s="20" t="str">
        <f>""</f>
        <v/>
      </c>
      <c r="H32" s="20" t="str">
        <f>""</f>
        <v/>
      </c>
      <c r="I32" s="20" t="str">
        <f>"-0.009"</f>
        <v>-0.009</v>
      </c>
      <c r="J32" s="20" t="str">
        <f>""</f>
        <v/>
      </c>
      <c r="K32" s="20" t="str">
        <f>""</f>
        <v/>
      </c>
      <c r="L32" s="20" t="str">
        <f>""</f>
        <v/>
      </c>
      <c r="M32" t="str">
        <f>""</f>
        <v/>
      </c>
      <c r="N32" t="str">
        <f>""</f>
        <v/>
      </c>
      <c r="O32" t="str">
        <f>""</f>
        <v/>
      </c>
      <c r="P32" t="str">
        <f>""</f>
        <v/>
      </c>
      <c r="Q32" t="str">
        <f>""</f>
        <v/>
      </c>
      <c r="R32" t="str">
        <f>""</f>
        <v/>
      </c>
      <c r="S32" t="str">
        <f>"-0.009"</f>
        <v>-0.009</v>
      </c>
      <c r="T32" t="str">
        <f>""</f>
        <v/>
      </c>
      <c r="U32" t="str">
        <f>""</f>
        <v/>
      </c>
      <c r="V32" t="str">
        <f>""</f>
        <v/>
      </c>
      <c r="W32" t="str">
        <f>""</f>
        <v/>
      </c>
      <c r="X32" t="str">
        <f>""</f>
        <v/>
      </c>
      <c r="Y32" t="str">
        <f>""</f>
        <v/>
      </c>
      <c r="Z32" t="str">
        <f>""</f>
        <v/>
      </c>
      <c r="AA32" t="str">
        <f>""</f>
        <v/>
      </c>
      <c r="AB32" t="str">
        <f>""</f>
        <v/>
      </c>
      <c r="AC32" t="str">
        <f>"-0.011"</f>
        <v>-0.011</v>
      </c>
      <c r="AD32" t="str">
        <f>""</f>
        <v/>
      </c>
      <c r="AE32" t="str">
        <f>""</f>
        <v/>
      </c>
      <c r="AF32" t="str">
        <f>""</f>
        <v/>
      </c>
    </row>
    <row r="33" spans="2:32" x14ac:dyDescent="0.2">
      <c r="B33" s="10"/>
      <c r="C33" s="20" t="str">
        <f>""</f>
        <v/>
      </c>
      <c r="D33" s="20" t="str">
        <f>""</f>
        <v/>
      </c>
      <c r="E33" s="20" t="str">
        <f>""</f>
        <v/>
      </c>
      <c r="F33" s="20" t="str">
        <f>""</f>
        <v/>
      </c>
      <c r="G33" s="20" t="str">
        <f>""</f>
        <v/>
      </c>
      <c r="H33" s="20" t="str">
        <f>""</f>
        <v/>
      </c>
      <c r="I33" s="20" t="str">
        <f>"[0.008]"</f>
        <v>[0.008]</v>
      </c>
      <c r="J33" s="20" t="str">
        <f>""</f>
        <v/>
      </c>
      <c r="K33" s="20" t="str">
        <f>""</f>
        <v/>
      </c>
      <c r="L33" s="20" t="str">
        <f>""</f>
        <v/>
      </c>
      <c r="M33" t="str">
        <f>""</f>
        <v/>
      </c>
      <c r="N33" t="str">
        <f>""</f>
        <v/>
      </c>
      <c r="O33" t="str">
        <f>""</f>
        <v/>
      </c>
      <c r="P33" t="str">
        <f>""</f>
        <v/>
      </c>
      <c r="Q33" t="str">
        <f>""</f>
        <v/>
      </c>
      <c r="R33" t="str">
        <f>""</f>
        <v/>
      </c>
      <c r="S33" t="str">
        <f>"[0.008]"</f>
        <v>[0.008]</v>
      </c>
      <c r="T33" t="str">
        <f>""</f>
        <v/>
      </c>
      <c r="U33" t="str">
        <f>""</f>
        <v/>
      </c>
      <c r="V33" t="str">
        <f>""</f>
        <v/>
      </c>
      <c r="W33" t="str">
        <f>""</f>
        <v/>
      </c>
      <c r="X33" t="str">
        <f>""</f>
        <v/>
      </c>
      <c r="Y33" t="str">
        <f>""</f>
        <v/>
      </c>
      <c r="Z33" t="str">
        <f>""</f>
        <v/>
      </c>
      <c r="AA33" t="str">
        <f>""</f>
        <v/>
      </c>
      <c r="AB33" t="str">
        <f>""</f>
        <v/>
      </c>
      <c r="AC33" t="str">
        <f>"[0.008]"</f>
        <v>[0.008]</v>
      </c>
      <c r="AD33" t="str">
        <f>""</f>
        <v/>
      </c>
      <c r="AE33" t="str">
        <f>""</f>
        <v/>
      </c>
      <c r="AF33" t="str">
        <f>""</f>
        <v/>
      </c>
    </row>
    <row r="34" spans="2:32" x14ac:dyDescent="0.2">
      <c r="B34" s="9" t="s">
        <v>9</v>
      </c>
      <c r="C34" s="20" t="str">
        <f>""</f>
        <v/>
      </c>
      <c r="D34" s="20" t="str">
        <f>""</f>
        <v/>
      </c>
      <c r="E34" s="20" t="str">
        <f>""</f>
        <v/>
      </c>
      <c r="F34" s="20" t="str">
        <f>""</f>
        <v/>
      </c>
      <c r="G34" s="20" t="str">
        <f>""</f>
        <v/>
      </c>
      <c r="H34" s="20" t="str">
        <f>""</f>
        <v/>
      </c>
      <c r="I34" s="20" t="str">
        <f>""</f>
        <v/>
      </c>
      <c r="J34" s="20" t="str">
        <f>"0.003"</f>
        <v>0.003</v>
      </c>
      <c r="K34" s="20" t="str">
        <f>""</f>
        <v/>
      </c>
      <c r="L34" s="20" t="str">
        <f>""</f>
        <v/>
      </c>
      <c r="M34" t="str">
        <f>""</f>
        <v/>
      </c>
      <c r="N34" t="str">
        <f>""</f>
        <v/>
      </c>
      <c r="O34" t="str">
        <f>""</f>
        <v/>
      </c>
      <c r="P34" t="str">
        <f>""</f>
        <v/>
      </c>
      <c r="Q34" t="str">
        <f>""</f>
        <v/>
      </c>
      <c r="R34" t="str">
        <f>""</f>
        <v/>
      </c>
      <c r="S34" t="str">
        <f>""</f>
        <v/>
      </c>
      <c r="T34" t="str">
        <f>"0.003"</f>
        <v>0.003</v>
      </c>
      <c r="U34" t="str">
        <f>""</f>
        <v/>
      </c>
      <c r="V34" t="str">
        <f>""</f>
        <v/>
      </c>
      <c r="W34" t="str">
        <f>""</f>
        <v/>
      </c>
      <c r="X34" t="str">
        <f>""</f>
        <v/>
      </c>
      <c r="Y34" t="str">
        <f>""</f>
        <v/>
      </c>
      <c r="Z34" t="str">
        <f>""</f>
        <v/>
      </c>
      <c r="AA34" t="str">
        <f>""</f>
        <v/>
      </c>
      <c r="AB34" t="str">
        <f>""</f>
        <v/>
      </c>
      <c r="AC34" t="str">
        <f>""</f>
        <v/>
      </c>
      <c r="AD34" t="str">
        <f>"0.003"</f>
        <v>0.003</v>
      </c>
      <c r="AE34" t="str">
        <f>""</f>
        <v/>
      </c>
      <c r="AF34" t="str">
        <f>""</f>
        <v/>
      </c>
    </row>
    <row r="35" spans="2:32" x14ac:dyDescent="0.2">
      <c r="C35" s="20" t="str">
        <f>""</f>
        <v/>
      </c>
      <c r="D35" s="20" t="str">
        <f>""</f>
        <v/>
      </c>
      <c r="E35" s="20" t="str">
        <f>""</f>
        <v/>
      </c>
      <c r="F35" s="20" t="str">
        <f>""</f>
        <v/>
      </c>
      <c r="G35" s="20" t="str">
        <f>""</f>
        <v/>
      </c>
      <c r="H35" s="20" t="str">
        <f>""</f>
        <v/>
      </c>
      <c r="I35" s="20" t="str">
        <f>""</f>
        <v/>
      </c>
      <c r="J35" s="20" t="str">
        <f>"[0.002]"</f>
        <v>[0.002]</v>
      </c>
      <c r="K35" s="20" t="str">
        <f>""</f>
        <v/>
      </c>
      <c r="L35" s="20" t="str">
        <f>""</f>
        <v/>
      </c>
      <c r="M35" t="str">
        <f>""</f>
        <v/>
      </c>
      <c r="N35" t="str">
        <f>""</f>
        <v/>
      </c>
      <c r="O35" t="str">
        <f>""</f>
        <v/>
      </c>
      <c r="P35" t="str">
        <f>""</f>
        <v/>
      </c>
      <c r="Q35" t="str">
        <f>""</f>
        <v/>
      </c>
      <c r="R35" t="str">
        <f>""</f>
        <v/>
      </c>
      <c r="S35" t="str">
        <f>""</f>
        <v/>
      </c>
      <c r="T35" t="str">
        <f>"[0.002]"</f>
        <v>[0.002]</v>
      </c>
      <c r="U35" t="str">
        <f>""</f>
        <v/>
      </c>
      <c r="V35" t="str">
        <f>""</f>
        <v/>
      </c>
      <c r="W35" t="str">
        <f>""</f>
        <v/>
      </c>
      <c r="X35" t="str">
        <f>""</f>
        <v/>
      </c>
      <c r="Y35" t="str">
        <f>""</f>
        <v/>
      </c>
      <c r="Z35" t="str">
        <f>""</f>
        <v/>
      </c>
      <c r="AA35" t="str">
        <f>""</f>
        <v/>
      </c>
      <c r="AB35" t="str">
        <f>""</f>
        <v/>
      </c>
      <c r="AC35" t="str">
        <f>""</f>
        <v/>
      </c>
      <c r="AD35" t="str">
        <f>"[0.002]"</f>
        <v>[0.002]</v>
      </c>
      <c r="AE35" t="str">
        <f>""</f>
        <v/>
      </c>
      <c r="AF35" t="str">
        <f>""</f>
        <v/>
      </c>
    </row>
    <row r="36" spans="2:32" x14ac:dyDescent="0.2">
      <c r="B36" s="9" t="s">
        <v>71</v>
      </c>
      <c r="C36" s="20" t="str">
        <f>""</f>
        <v/>
      </c>
      <c r="D36" s="20" t="str">
        <f>""</f>
        <v/>
      </c>
      <c r="E36" s="20" t="str">
        <f>""</f>
        <v/>
      </c>
      <c r="F36" s="20" t="str">
        <f>""</f>
        <v/>
      </c>
      <c r="G36" s="20" t="str">
        <f>""</f>
        <v/>
      </c>
      <c r="H36" s="20" t="str">
        <f>""</f>
        <v/>
      </c>
      <c r="I36" s="20" t="str">
        <f>""</f>
        <v/>
      </c>
      <c r="J36" s="20" t="str">
        <f>"-0.002"</f>
        <v>-0.002</v>
      </c>
      <c r="K36" s="20" t="str">
        <f>""</f>
        <v/>
      </c>
      <c r="L36" s="20" t="str">
        <f>""</f>
        <v/>
      </c>
      <c r="M36" t="str">
        <f>""</f>
        <v/>
      </c>
      <c r="N36" t="str">
        <f>""</f>
        <v/>
      </c>
      <c r="O36" t="str">
        <f>""</f>
        <v/>
      </c>
      <c r="P36" t="str">
        <f>""</f>
        <v/>
      </c>
      <c r="Q36" t="str">
        <f>""</f>
        <v/>
      </c>
      <c r="R36" t="str">
        <f>""</f>
        <v/>
      </c>
      <c r="S36" t="str">
        <f>""</f>
        <v/>
      </c>
      <c r="T36" t="str">
        <f>"-0.002"</f>
        <v>-0.002</v>
      </c>
      <c r="U36" t="str">
        <f>""</f>
        <v/>
      </c>
      <c r="V36" t="str">
        <f>""</f>
        <v/>
      </c>
      <c r="W36" t="str">
        <f>""</f>
        <v/>
      </c>
      <c r="X36" t="str">
        <f>""</f>
        <v/>
      </c>
      <c r="Y36" t="str">
        <f>""</f>
        <v/>
      </c>
      <c r="Z36" t="str">
        <f>""</f>
        <v/>
      </c>
      <c r="AA36" t="str">
        <f>""</f>
        <v/>
      </c>
      <c r="AB36" t="str">
        <f>""</f>
        <v/>
      </c>
      <c r="AC36" t="str">
        <f>""</f>
        <v/>
      </c>
      <c r="AD36" t="str">
        <f>"-0.002"</f>
        <v>-0.002</v>
      </c>
      <c r="AE36" t="str">
        <f>""</f>
        <v/>
      </c>
      <c r="AF36" t="str">
        <f>""</f>
        <v/>
      </c>
    </row>
    <row r="37" spans="2:32" x14ac:dyDescent="0.2">
      <c r="C37" s="20" t="str">
        <f>""</f>
        <v/>
      </c>
      <c r="D37" s="20" t="str">
        <f>""</f>
        <v/>
      </c>
      <c r="E37" s="20" t="str">
        <f>""</f>
        <v/>
      </c>
      <c r="F37" s="20" t="str">
        <f>""</f>
        <v/>
      </c>
      <c r="G37" s="20" t="str">
        <f>""</f>
        <v/>
      </c>
      <c r="H37" s="20" t="str">
        <f>""</f>
        <v/>
      </c>
      <c r="I37" s="20" t="str">
        <f>""</f>
        <v/>
      </c>
      <c r="J37" s="20" t="str">
        <f>"[0.001]"</f>
        <v>[0.001]</v>
      </c>
      <c r="K37" s="20" t="str">
        <f>""</f>
        <v/>
      </c>
      <c r="L37" s="20" t="str">
        <f>""</f>
        <v/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""</f>
        <v/>
      </c>
      <c r="R37" t="str">
        <f>""</f>
        <v/>
      </c>
      <c r="S37" t="str">
        <f>""</f>
        <v/>
      </c>
      <c r="T37" t="str">
        <f>"[0.001]"</f>
        <v>[0.001]</v>
      </c>
      <c r="U37" t="str">
        <f>""</f>
        <v/>
      </c>
      <c r="V37" t="str">
        <f>""</f>
        <v/>
      </c>
      <c r="W37" t="str">
        <f>""</f>
        <v/>
      </c>
      <c r="X37" t="str">
        <f>""</f>
        <v/>
      </c>
      <c r="Y37" t="str">
        <f>""</f>
        <v/>
      </c>
      <c r="Z37" t="str">
        <f>""</f>
        <v/>
      </c>
      <c r="AA37" t="str">
        <f>""</f>
        <v/>
      </c>
      <c r="AB37" t="str">
        <f>""</f>
        <v/>
      </c>
      <c r="AC37" t="str">
        <f>""</f>
        <v/>
      </c>
      <c r="AD37" t="str">
        <f>"[0.001]"</f>
        <v>[0.001]</v>
      </c>
      <c r="AE37" t="str">
        <f>""</f>
        <v/>
      </c>
      <c r="AF37" t="str">
        <f>""</f>
        <v/>
      </c>
    </row>
    <row r="38" spans="2:32" x14ac:dyDescent="0.2">
      <c r="B38" s="9" t="s">
        <v>8</v>
      </c>
      <c r="C38" s="20" t="str">
        <f>""</f>
        <v/>
      </c>
      <c r="D38" s="20" t="str">
        <f>""</f>
        <v/>
      </c>
      <c r="E38" s="20" t="str">
        <f>""</f>
        <v/>
      </c>
      <c r="F38" s="20" t="str">
        <f>""</f>
        <v/>
      </c>
      <c r="G38" s="20" t="str">
        <f>""</f>
        <v/>
      </c>
      <c r="H38" s="20" t="str">
        <f>""</f>
        <v/>
      </c>
      <c r="I38" s="20" t="str">
        <f>""</f>
        <v/>
      </c>
      <c r="J38" s="20" t="str">
        <f>""</f>
        <v/>
      </c>
      <c r="K38" s="20" t="str">
        <f>"0.009***"</f>
        <v>0.009***</v>
      </c>
      <c r="L38" s="20" t="str">
        <f>""</f>
        <v/>
      </c>
      <c r="M38" t="str">
        <f>""</f>
        <v/>
      </c>
      <c r="N38" t="str">
        <f>""</f>
        <v/>
      </c>
      <c r="O38" t="str">
        <f>""</f>
        <v/>
      </c>
      <c r="P38" t="str">
        <f>""</f>
        <v/>
      </c>
      <c r="Q38" t="str">
        <f>""</f>
        <v/>
      </c>
      <c r="R38" t="str">
        <f>""</f>
        <v/>
      </c>
      <c r="S38" t="str">
        <f>""</f>
        <v/>
      </c>
      <c r="T38" t="str">
        <f>""</f>
        <v/>
      </c>
      <c r="U38" t="str">
        <f>"0.009***"</f>
        <v>0.009***</v>
      </c>
      <c r="V38" t="str">
        <f>""</f>
        <v/>
      </c>
      <c r="W38" t="str">
        <f>""</f>
        <v/>
      </c>
      <c r="X38" t="str">
        <f>""</f>
        <v/>
      </c>
      <c r="Y38" t="str">
        <f>""</f>
        <v/>
      </c>
      <c r="Z38" t="str">
        <f>""</f>
        <v/>
      </c>
      <c r="AA38" t="str">
        <f>""</f>
        <v/>
      </c>
      <c r="AB38" t="str">
        <f>""</f>
        <v/>
      </c>
      <c r="AC38" t="str">
        <f>""</f>
        <v/>
      </c>
      <c r="AD38" t="str">
        <f>""</f>
        <v/>
      </c>
      <c r="AE38" t="str">
        <f>"0.009***"</f>
        <v>0.009***</v>
      </c>
      <c r="AF38" t="str">
        <f>""</f>
        <v/>
      </c>
    </row>
    <row r="39" spans="2:32" x14ac:dyDescent="0.2">
      <c r="B39" s="9"/>
      <c r="C39" s="20" t="str">
        <f>""</f>
        <v/>
      </c>
      <c r="D39" s="20" t="str">
        <f>""</f>
        <v/>
      </c>
      <c r="E39" s="20" t="str">
        <f>""</f>
        <v/>
      </c>
      <c r="F39" s="20" t="str">
        <f>""</f>
        <v/>
      </c>
      <c r="G39" s="20" t="str">
        <f>""</f>
        <v/>
      </c>
      <c r="H39" s="20" t="str">
        <f>""</f>
        <v/>
      </c>
      <c r="I39" s="20" t="str">
        <f>""</f>
        <v/>
      </c>
      <c r="J39" s="20" t="str">
        <f>""</f>
        <v/>
      </c>
      <c r="K39" s="20" t="str">
        <f>"[0.002]"</f>
        <v>[0.002]</v>
      </c>
      <c r="L39" s="20" t="str">
        <f>""</f>
        <v/>
      </c>
      <c r="M39" t="str">
        <f>""</f>
        <v/>
      </c>
      <c r="N39" t="str">
        <f>""</f>
        <v/>
      </c>
      <c r="O39" t="str">
        <f>""</f>
        <v/>
      </c>
      <c r="P39" t="str">
        <f>""</f>
        <v/>
      </c>
      <c r="Q39" t="str">
        <f>""</f>
        <v/>
      </c>
      <c r="R39" t="str">
        <f>""</f>
        <v/>
      </c>
      <c r="S39" t="str">
        <f>""</f>
        <v/>
      </c>
      <c r="T39" t="str">
        <f>""</f>
        <v/>
      </c>
      <c r="U39" t="str">
        <f>"[0.002]"</f>
        <v>[0.002]</v>
      </c>
      <c r="V39" t="str">
        <f>""</f>
        <v/>
      </c>
      <c r="W39" t="str">
        <f>""</f>
        <v/>
      </c>
      <c r="X39" t="str">
        <f>""</f>
        <v/>
      </c>
      <c r="Y39" t="str">
        <f>""</f>
        <v/>
      </c>
      <c r="Z39" t="str">
        <f>""</f>
        <v/>
      </c>
      <c r="AA39" t="str">
        <f>""</f>
        <v/>
      </c>
      <c r="AB39" t="str">
        <f>""</f>
        <v/>
      </c>
      <c r="AC39" t="str">
        <f>""</f>
        <v/>
      </c>
      <c r="AD39" t="str">
        <f>""</f>
        <v/>
      </c>
      <c r="AE39" t="str">
        <f>"[0.002]"</f>
        <v>[0.002]</v>
      </c>
      <c r="AF39" t="str">
        <f>""</f>
        <v/>
      </c>
    </row>
    <row r="40" spans="2:32" x14ac:dyDescent="0.2">
      <c r="B40" s="9" t="s">
        <v>72</v>
      </c>
      <c r="C40" s="20" t="str">
        <f>""</f>
        <v/>
      </c>
      <c r="D40" s="20" t="str">
        <f>""</f>
        <v/>
      </c>
      <c r="E40" s="20" t="str">
        <f>""</f>
        <v/>
      </c>
      <c r="F40" s="20" t="str">
        <f>""</f>
        <v/>
      </c>
      <c r="G40" s="20" t="str">
        <f>""</f>
        <v/>
      </c>
      <c r="H40" s="20" t="str">
        <f>""</f>
        <v/>
      </c>
      <c r="I40" s="20" t="str">
        <f>""</f>
        <v/>
      </c>
      <c r="J40" s="20" t="str">
        <f>""</f>
        <v/>
      </c>
      <c r="K40" s="20" t="str">
        <f>"-0.000"</f>
        <v>-0.000</v>
      </c>
      <c r="L40" s="20" t="str">
        <f>""</f>
        <v/>
      </c>
      <c r="M40" t="str">
        <f>""</f>
        <v/>
      </c>
      <c r="N40" t="str">
        <f>""</f>
        <v/>
      </c>
      <c r="O40" t="str">
        <f>""</f>
        <v/>
      </c>
      <c r="P40" t="str">
        <f>""</f>
        <v/>
      </c>
      <c r="Q40" t="str">
        <f>""</f>
        <v/>
      </c>
      <c r="R40" t="str">
        <f>""</f>
        <v/>
      </c>
      <c r="S40" t="str">
        <f>""</f>
        <v/>
      </c>
      <c r="T40" t="str">
        <f>""</f>
        <v/>
      </c>
      <c r="U40" t="str">
        <f>"-0.000"</f>
        <v>-0.000</v>
      </c>
      <c r="V40" t="str">
        <f>""</f>
        <v/>
      </c>
      <c r="W40" t="str">
        <f>""</f>
        <v/>
      </c>
      <c r="X40" t="str">
        <f>""</f>
        <v/>
      </c>
      <c r="Y40" t="str">
        <f>""</f>
        <v/>
      </c>
      <c r="Z40" t="str">
        <f>""</f>
        <v/>
      </c>
      <c r="AA40" t="str">
        <f>""</f>
        <v/>
      </c>
      <c r="AB40" t="str">
        <f>""</f>
        <v/>
      </c>
      <c r="AC40" t="str">
        <f>""</f>
        <v/>
      </c>
      <c r="AD40" t="str">
        <f>""</f>
        <v/>
      </c>
      <c r="AE40" t="str">
        <f>"-0.000"</f>
        <v>-0.000</v>
      </c>
      <c r="AF40" t="str">
        <f>""</f>
        <v/>
      </c>
    </row>
    <row r="41" spans="2:32" x14ac:dyDescent="0.2">
      <c r="B41" s="9"/>
      <c r="C41" s="20" t="str">
        <f>""</f>
        <v/>
      </c>
      <c r="D41" s="20" t="str">
        <f>""</f>
        <v/>
      </c>
      <c r="E41" s="20" t="str">
        <f>""</f>
        <v/>
      </c>
      <c r="F41" s="20" t="str">
        <f>""</f>
        <v/>
      </c>
      <c r="G41" s="20" t="str">
        <f>""</f>
        <v/>
      </c>
      <c r="H41" s="20" t="str">
        <f>""</f>
        <v/>
      </c>
      <c r="I41" s="20" t="str">
        <f>""</f>
        <v/>
      </c>
      <c r="J41" s="20" t="str">
        <f>""</f>
        <v/>
      </c>
      <c r="K41" s="20" t="str">
        <f>"[0.001]"</f>
        <v>[0.001]</v>
      </c>
      <c r="L41" s="20" t="str">
        <f>""</f>
        <v/>
      </c>
      <c r="M41" t="str">
        <f>""</f>
        <v/>
      </c>
      <c r="N41" t="str">
        <f>""</f>
        <v/>
      </c>
      <c r="O41" t="str">
        <f>""</f>
        <v/>
      </c>
      <c r="P41" t="str">
        <f>""</f>
        <v/>
      </c>
      <c r="Q41" t="str">
        <f>""</f>
        <v/>
      </c>
      <c r="R41" t="str">
        <f>""</f>
        <v/>
      </c>
      <c r="S41" t="str">
        <f>""</f>
        <v/>
      </c>
      <c r="T41" t="str">
        <f>""</f>
        <v/>
      </c>
      <c r="U41" t="str">
        <f>"[0.001]"</f>
        <v>[0.001]</v>
      </c>
      <c r="V41" t="str">
        <f>""</f>
        <v/>
      </c>
      <c r="W41" t="str">
        <f>""</f>
        <v/>
      </c>
      <c r="X41" t="str">
        <f>""</f>
        <v/>
      </c>
      <c r="Y41" t="str">
        <f>""</f>
        <v/>
      </c>
      <c r="Z41" t="str">
        <f>""</f>
        <v/>
      </c>
      <c r="AA41" t="str">
        <f>""</f>
        <v/>
      </c>
      <c r="AB41" t="str">
        <f>""</f>
        <v/>
      </c>
      <c r="AC41" t="str">
        <f>""</f>
        <v/>
      </c>
      <c r="AD41" t="str">
        <f>""</f>
        <v/>
      </c>
      <c r="AE41" t="str">
        <f>"[0.001]"</f>
        <v>[0.001]</v>
      </c>
      <c r="AF41" t="str">
        <f>""</f>
        <v/>
      </c>
    </row>
    <row r="42" spans="2:32" x14ac:dyDescent="0.2">
      <c r="B42" s="9" t="s">
        <v>7</v>
      </c>
      <c r="C42" s="20" t="str">
        <f>""</f>
        <v/>
      </c>
      <c r="D42" s="20" t="str">
        <f>""</f>
        <v/>
      </c>
      <c r="E42" s="20" t="str">
        <f>""</f>
        <v/>
      </c>
      <c r="F42" s="20" t="str">
        <f>""</f>
        <v/>
      </c>
      <c r="G42" s="20" t="str">
        <f>""</f>
        <v/>
      </c>
      <c r="H42" s="20" t="str">
        <f>""</f>
        <v/>
      </c>
      <c r="I42" s="20" t="str">
        <f>""</f>
        <v/>
      </c>
      <c r="J42" s="20" t="str">
        <f>""</f>
        <v/>
      </c>
      <c r="K42" s="20" t="str">
        <f>""</f>
        <v/>
      </c>
      <c r="L42" s="20" t="str">
        <f>"0.008***"</f>
        <v>0.008***</v>
      </c>
      <c r="M42" t="str">
        <f>""</f>
        <v/>
      </c>
      <c r="N42" t="str">
        <f>""</f>
        <v/>
      </c>
      <c r="O42" t="str">
        <f>""</f>
        <v/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""</f>
        <v/>
      </c>
      <c r="U42" t="str">
        <f>""</f>
        <v/>
      </c>
      <c r="V42" t="str">
        <f>"0.008***"</f>
        <v>0.008***</v>
      </c>
      <c r="W42" t="str">
        <f>""</f>
        <v/>
      </c>
      <c r="X42" t="str">
        <f>""</f>
        <v/>
      </c>
      <c r="Y42" t="str">
        <f>""</f>
        <v/>
      </c>
      <c r="Z42" t="str">
        <f>""</f>
        <v/>
      </c>
      <c r="AA42" t="str">
        <f>""</f>
        <v/>
      </c>
      <c r="AB42" t="str">
        <f>""</f>
        <v/>
      </c>
      <c r="AC42" t="str">
        <f>""</f>
        <v/>
      </c>
      <c r="AD42" t="str">
        <f>""</f>
        <v/>
      </c>
      <c r="AE42" t="str">
        <f>""</f>
        <v/>
      </c>
      <c r="AF42" t="str">
        <f>"0.007***"</f>
        <v>0.007***</v>
      </c>
    </row>
    <row r="43" spans="2:32" x14ac:dyDescent="0.2">
      <c r="B43" s="9"/>
      <c r="C43" s="20" t="str">
        <f>""</f>
        <v/>
      </c>
      <c r="D43" s="20" t="str">
        <f>""</f>
        <v/>
      </c>
      <c r="E43" s="20" t="str">
        <f>""</f>
        <v/>
      </c>
      <c r="F43" s="20" t="str">
        <f>""</f>
        <v/>
      </c>
      <c r="G43" s="20" t="str">
        <f>""</f>
        <v/>
      </c>
      <c r="H43" s="20" t="str">
        <f>""</f>
        <v/>
      </c>
      <c r="I43" s="20" t="str">
        <f>""</f>
        <v/>
      </c>
      <c r="J43" s="20" t="str">
        <f>""</f>
        <v/>
      </c>
      <c r="K43" s="20" t="str">
        <f>""</f>
        <v/>
      </c>
      <c r="L43" s="20" t="str">
        <f>"[0.002]"</f>
        <v>[0.002]</v>
      </c>
      <c r="M43" t="str">
        <f>""</f>
        <v/>
      </c>
      <c r="N43" t="str">
        <f>""</f>
        <v/>
      </c>
      <c r="O43" t="str">
        <f>""</f>
        <v/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""</f>
        <v/>
      </c>
      <c r="U43" t="str">
        <f>""</f>
        <v/>
      </c>
      <c r="V43" t="str">
        <f>"[0.002]"</f>
        <v>[0.002]</v>
      </c>
      <c r="W43" t="str">
        <f>""</f>
        <v/>
      </c>
      <c r="X43" t="str">
        <f>""</f>
        <v/>
      </c>
      <c r="Y43" t="str">
        <f>""</f>
        <v/>
      </c>
      <c r="Z43" t="str">
        <f>""</f>
        <v/>
      </c>
      <c r="AA43" t="str">
        <f>""</f>
        <v/>
      </c>
      <c r="AB43" t="str">
        <f>""</f>
        <v/>
      </c>
      <c r="AC43" t="str">
        <f>""</f>
        <v/>
      </c>
      <c r="AD43" t="str">
        <f>""</f>
        <v/>
      </c>
      <c r="AE43" t="str">
        <f>""</f>
        <v/>
      </c>
      <c r="AF43" t="str">
        <f>"[0.002]"</f>
        <v>[0.002]</v>
      </c>
    </row>
    <row r="44" spans="2:32" x14ac:dyDescent="0.2">
      <c r="B44" s="9" t="s">
        <v>73</v>
      </c>
      <c r="C44" s="20" t="str">
        <f>""</f>
        <v/>
      </c>
      <c r="D44" s="20" t="str">
        <f>""</f>
        <v/>
      </c>
      <c r="E44" s="20" t="str">
        <f>""</f>
        <v/>
      </c>
      <c r="F44" s="20" t="str">
        <f>""</f>
        <v/>
      </c>
      <c r="G44" s="20" t="str">
        <f>""</f>
        <v/>
      </c>
      <c r="H44" s="20" t="str">
        <f>""</f>
        <v/>
      </c>
      <c r="I44" s="20" t="str">
        <f>""</f>
        <v/>
      </c>
      <c r="J44" s="20" t="str">
        <f>""</f>
        <v/>
      </c>
      <c r="K44" s="20" t="str">
        <f>""</f>
        <v/>
      </c>
      <c r="L44" s="20" t="str">
        <f>"-0.001"</f>
        <v>-0.001</v>
      </c>
      <c r="M44" t="str">
        <f>""</f>
        <v/>
      </c>
      <c r="N44" t="str">
        <f>""</f>
        <v/>
      </c>
      <c r="O44" t="str">
        <f>""</f>
        <v/>
      </c>
      <c r="P44" t="str">
        <f>""</f>
        <v/>
      </c>
      <c r="Q44" t="str">
        <f>""</f>
        <v/>
      </c>
      <c r="R44" t="str">
        <f>""</f>
        <v/>
      </c>
      <c r="S44" t="str">
        <f>""</f>
        <v/>
      </c>
      <c r="T44" t="str">
        <f>""</f>
        <v/>
      </c>
      <c r="U44" t="str">
        <f>""</f>
        <v/>
      </c>
      <c r="V44" t="str">
        <f>"-0.001"</f>
        <v>-0.001</v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t="str">
        <f>""</f>
        <v/>
      </c>
      <c r="AC44" t="str">
        <f>""</f>
        <v/>
      </c>
      <c r="AD44" t="str">
        <f>""</f>
        <v/>
      </c>
      <c r="AE44" t="str">
        <f>""</f>
        <v/>
      </c>
      <c r="AF44" t="str">
        <f>"-0.001"</f>
        <v>-0.001</v>
      </c>
    </row>
    <row r="45" spans="2:32" x14ac:dyDescent="0.2">
      <c r="C45" s="20" t="str">
        <f>""</f>
        <v/>
      </c>
      <c r="D45" s="20" t="str">
        <f>""</f>
        <v/>
      </c>
      <c r="E45" s="20" t="str">
        <f>""</f>
        <v/>
      </c>
      <c r="F45" s="20" t="str">
        <f>""</f>
        <v/>
      </c>
      <c r="G45" s="20" t="str">
        <f>""</f>
        <v/>
      </c>
      <c r="H45" s="20" t="str">
        <f>""</f>
        <v/>
      </c>
      <c r="I45" s="20" t="str">
        <f>""</f>
        <v/>
      </c>
      <c r="J45" s="20" t="str">
        <f>""</f>
        <v/>
      </c>
      <c r="K45" s="20" t="str">
        <f>""</f>
        <v/>
      </c>
      <c r="L45" s="20" t="str">
        <f>"[0.001]"</f>
        <v>[0.001]</v>
      </c>
      <c r="M45" t="str">
        <f>""</f>
        <v/>
      </c>
      <c r="N45" t="str">
        <f>""</f>
        <v/>
      </c>
      <c r="O45" t="str">
        <f>""</f>
        <v/>
      </c>
      <c r="P45" t="str">
        <f>""</f>
        <v/>
      </c>
      <c r="Q45" t="str">
        <f>""</f>
        <v/>
      </c>
      <c r="R45" t="str">
        <f>""</f>
        <v/>
      </c>
      <c r="S45" t="str">
        <f>""</f>
        <v/>
      </c>
      <c r="T45" t="str">
        <f>""</f>
        <v/>
      </c>
      <c r="U45" t="str">
        <f>""</f>
        <v/>
      </c>
      <c r="V45" t="str">
        <f>"[0.001]"</f>
        <v>[0.001]</v>
      </c>
      <c r="W45" t="str">
        <f>""</f>
        <v/>
      </c>
      <c r="X45" t="str">
        <f>""</f>
        <v/>
      </c>
      <c r="Y45" t="str">
        <f>""</f>
        <v/>
      </c>
      <c r="Z45" t="str">
        <f>""</f>
        <v/>
      </c>
      <c r="AA45" t="str">
        <f>""</f>
        <v/>
      </c>
      <c r="AB45" t="str">
        <f>""</f>
        <v/>
      </c>
      <c r="AC45" t="str">
        <f>""</f>
        <v/>
      </c>
      <c r="AD45" t="str">
        <f>""</f>
        <v/>
      </c>
      <c r="AE45" t="str">
        <f>""</f>
        <v/>
      </c>
      <c r="AF45" t="str">
        <f>"[0.001]"</f>
        <v>[0.001]</v>
      </c>
    </row>
    <row r="46" spans="2:32" x14ac:dyDescent="0.2">
      <c r="B46" s="9" t="s">
        <v>25</v>
      </c>
      <c r="C46" s="20" t="str">
        <f>""</f>
        <v/>
      </c>
      <c r="D46" s="20" t="str">
        <f>""</f>
        <v/>
      </c>
      <c r="E46" s="20" t="str">
        <f t="shared" ref="E46:L46" si="0">"-0.005***"</f>
        <v>-0.005***</v>
      </c>
      <c r="F46" s="20" t="str">
        <f t="shared" si="0"/>
        <v>-0.005***</v>
      </c>
      <c r="G46" s="20" t="str">
        <f t="shared" si="0"/>
        <v>-0.005***</v>
      </c>
      <c r="H46" s="20" t="str">
        <f t="shared" si="0"/>
        <v>-0.005***</v>
      </c>
      <c r="I46" s="20" t="str">
        <f t="shared" si="0"/>
        <v>-0.005***</v>
      </c>
      <c r="J46" s="20" t="str">
        <f t="shared" si="0"/>
        <v>-0.005***</v>
      </c>
      <c r="K46" s="20" t="str">
        <f t="shared" si="0"/>
        <v>-0.005***</v>
      </c>
      <c r="L46" s="20" t="str">
        <f t="shared" si="0"/>
        <v>-0.005***</v>
      </c>
      <c r="M46" t="str">
        <f>""</f>
        <v/>
      </c>
      <c r="N46" t="str">
        <f>""</f>
        <v/>
      </c>
      <c r="O46" t="str">
        <f>""</f>
        <v/>
      </c>
      <c r="P46" t="str">
        <f>""</f>
        <v/>
      </c>
      <c r="Q46" t="str">
        <f>""</f>
        <v/>
      </c>
      <c r="R46" t="str">
        <f>""</f>
        <v/>
      </c>
      <c r="S46" t="str">
        <f>""</f>
        <v/>
      </c>
      <c r="T46" t="str">
        <f>""</f>
        <v/>
      </c>
      <c r="U46" t="str">
        <f>""</f>
        <v/>
      </c>
      <c r="V46" t="str">
        <f>""</f>
        <v/>
      </c>
      <c r="W46" t="str">
        <f>""</f>
        <v/>
      </c>
      <c r="X46" t="str">
        <f>""</f>
        <v/>
      </c>
      <c r="Y46" t="str">
        <f>""</f>
        <v/>
      </c>
      <c r="Z46" t="str">
        <f>""</f>
        <v/>
      </c>
      <c r="AA46" t="str">
        <f>""</f>
        <v/>
      </c>
      <c r="AB46" t="str">
        <f>""</f>
        <v/>
      </c>
      <c r="AC46" t="str">
        <f>""</f>
        <v/>
      </c>
      <c r="AD46" t="str">
        <f>""</f>
        <v/>
      </c>
      <c r="AE46" t="str">
        <f>""</f>
        <v/>
      </c>
      <c r="AF46" t="str">
        <f>""</f>
        <v/>
      </c>
    </row>
    <row r="47" spans="2:32" x14ac:dyDescent="0.2">
      <c r="C47" s="20" t="str">
        <f>""</f>
        <v/>
      </c>
      <c r="D47" s="20" t="str">
        <f>""</f>
        <v/>
      </c>
      <c r="E47" s="20" t="str">
        <f t="shared" ref="E47:L47" si="1">"[0.002]"</f>
        <v>[0.002]</v>
      </c>
      <c r="F47" s="20" t="str">
        <f t="shared" si="1"/>
        <v>[0.002]</v>
      </c>
      <c r="G47" s="20" t="str">
        <f t="shared" si="1"/>
        <v>[0.002]</v>
      </c>
      <c r="H47" s="20" t="str">
        <f t="shared" si="1"/>
        <v>[0.002]</v>
      </c>
      <c r="I47" s="20" t="str">
        <f t="shared" si="1"/>
        <v>[0.002]</v>
      </c>
      <c r="J47" s="20" t="str">
        <f t="shared" si="1"/>
        <v>[0.002]</v>
      </c>
      <c r="K47" s="20" t="str">
        <f t="shared" si="1"/>
        <v>[0.002]</v>
      </c>
      <c r="L47" s="20" t="str">
        <f t="shared" si="1"/>
        <v>[0.002]</v>
      </c>
      <c r="M47" t="str">
        <f>""</f>
        <v/>
      </c>
      <c r="N47" t="str">
        <f>""</f>
        <v/>
      </c>
      <c r="O47" t="str">
        <f>""</f>
        <v/>
      </c>
      <c r="P47" t="str">
        <f>""</f>
        <v/>
      </c>
      <c r="Q47" t="str">
        <f>""</f>
        <v/>
      </c>
      <c r="R47" t="str">
        <f>""</f>
        <v/>
      </c>
      <c r="S47" t="str">
        <f>""</f>
        <v/>
      </c>
      <c r="T47" t="str">
        <f>""</f>
        <v/>
      </c>
      <c r="U47" t="str">
        <f>""</f>
        <v/>
      </c>
      <c r="V47" t="str">
        <f>""</f>
        <v/>
      </c>
      <c r="W47" t="str">
        <f>""</f>
        <v/>
      </c>
      <c r="X47" t="str">
        <f>""</f>
        <v/>
      </c>
      <c r="Y47" t="str">
        <f>""</f>
        <v/>
      </c>
      <c r="Z47" t="str">
        <f>""</f>
        <v/>
      </c>
      <c r="AA47" t="str">
        <f>""</f>
        <v/>
      </c>
      <c r="AB47" t="str">
        <f>""</f>
        <v/>
      </c>
      <c r="AC47" t="str">
        <f>""</f>
        <v/>
      </c>
      <c r="AD47" t="str">
        <f>""</f>
        <v/>
      </c>
      <c r="AE47" t="str">
        <f>""</f>
        <v/>
      </c>
      <c r="AF47" t="str">
        <f>""</f>
        <v/>
      </c>
    </row>
    <row r="48" spans="2:32" x14ac:dyDescent="0.2">
      <c r="B48" s="9" t="s">
        <v>74</v>
      </c>
      <c r="C48" s="20" t="str">
        <f>""</f>
        <v/>
      </c>
      <c r="D48" s="20" t="str">
        <f>""</f>
        <v/>
      </c>
      <c r="E48" s="20" t="str">
        <f t="shared" ref="E48:L48" si="2">"-0.003*"</f>
        <v>-0.003*</v>
      </c>
      <c r="F48" s="20" t="str">
        <f t="shared" si="2"/>
        <v>-0.003*</v>
      </c>
      <c r="G48" s="20" t="str">
        <f t="shared" si="2"/>
        <v>-0.003*</v>
      </c>
      <c r="H48" s="20" t="str">
        <f t="shared" si="2"/>
        <v>-0.003*</v>
      </c>
      <c r="I48" s="20" t="str">
        <f t="shared" si="2"/>
        <v>-0.003*</v>
      </c>
      <c r="J48" s="20" t="str">
        <f t="shared" si="2"/>
        <v>-0.003*</v>
      </c>
      <c r="K48" s="20" t="str">
        <f t="shared" si="2"/>
        <v>-0.003*</v>
      </c>
      <c r="L48" s="20" t="str">
        <f t="shared" si="2"/>
        <v>-0.003*</v>
      </c>
      <c r="M48" t="str">
        <f>""</f>
        <v/>
      </c>
      <c r="N48" t="str">
        <f>""</f>
        <v/>
      </c>
      <c r="O48" t="str">
        <f>""</f>
        <v/>
      </c>
      <c r="P48" t="str">
        <f>""</f>
        <v/>
      </c>
      <c r="Q48" t="str">
        <f>""</f>
        <v/>
      </c>
      <c r="R48" t="str">
        <f>""</f>
        <v/>
      </c>
      <c r="S48" t="str">
        <f>""</f>
        <v/>
      </c>
      <c r="T48" t="str">
        <f>""</f>
        <v/>
      </c>
      <c r="U48" t="str">
        <f>""</f>
        <v/>
      </c>
      <c r="V48" t="str">
        <f>""</f>
        <v/>
      </c>
      <c r="W48" t="str">
        <f>""</f>
        <v/>
      </c>
      <c r="X48" t="str">
        <f>""</f>
        <v/>
      </c>
      <c r="Y48" t="str">
        <f>""</f>
        <v/>
      </c>
      <c r="Z48" t="str">
        <f>""</f>
        <v/>
      </c>
      <c r="AA48" t="str">
        <f>""</f>
        <v/>
      </c>
      <c r="AB48" t="str">
        <f>""</f>
        <v/>
      </c>
      <c r="AC48" t="str">
        <f>""</f>
        <v/>
      </c>
      <c r="AD48" t="str">
        <f>""</f>
        <v/>
      </c>
      <c r="AE48" t="str">
        <f>""</f>
        <v/>
      </c>
      <c r="AF48" t="str">
        <f>""</f>
        <v/>
      </c>
    </row>
    <row r="49" spans="2:32" x14ac:dyDescent="0.2">
      <c r="C49" s="20" t="str">
        <f>""</f>
        <v/>
      </c>
      <c r="D49" s="20" t="str">
        <f>""</f>
        <v/>
      </c>
      <c r="E49" s="20" t="str">
        <f t="shared" ref="E49:L49" si="3">"[0.002]"</f>
        <v>[0.002]</v>
      </c>
      <c r="F49" s="20" t="str">
        <f t="shared" si="3"/>
        <v>[0.002]</v>
      </c>
      <c r="G49" s="20" t="str">
        <f t="shared" si="3"/>
        <v>[0.002]</v>
      </c>
      <c r="H49" s="20" t="str">
        <f t="shared" si="3"/>
        <v>[0.002]</v>
      </c>
      <c r="I49" s="20" t="str">
        <f t="shared" si="3"/>
        <v>[0.002]</v>
      </c>
      <c r="J49" s="20" t="str">
        <f t="shared" si="3"/>
        <v>[0.002]</v>
      </c>
      <c r="K49" s="20" t="str">
        <f t="shared" si="3"/>
        <v>[0.002]</v>
      </c>
      <c r="L49" s="20" t="str">
        <f t="shared" si="3"/>
        <v>[0.002]</v>
      </c>
      <c r="M49" t="str">
        <f>""</f>
        <v/>
      </c>
      <c r="N49" t="str">
        <f>""</f>
        <v/>
      </c>
      <c r="O49" t="str">
        <f>""</f>
        <v/>
      </c>
      <c r="P49" t="str">
        <f>""</f>
        <v/>
      </c>
      <c r="Q49" t="str">
        <f>""</f>
        <v/>
      </c>
      <c r="R49" t="str">
        <f>""</f>
        <v/>
      </c>
      <c r="S49" t="str">
        <f>""</f>
        <v/>
      </c>
      <c r="T49" t="str">
        <f>""</f>
        <v/>
      </c>
      <c r="U49" t="str">
        <f>""</f>
        <v/>
      </c>
      <c r="V49" t="str">
        <f>""</f>
        <v/>
      </c>
      <c r="W49" t="str">
        <f>""</f>
        <v/>
      </c>
      <c r="X49" t="str">
        <f>""</f>
        <v/>
      </c>
      <c r="Y49" t="str">
        <f>""</f>
        <v/>
      </c>
      <c r="Z49" t="str">
        <f>""</f>
        <v/>
      </c>
      <c r="AA49" t="str">
        <f>""</f>
        <v/>
      </c>
      <c r="AB49" t="str">
        <f>""</f>
        <v/>
      </c>
      <c r="AC49" t="str">
        <f>""</f>
        <v/>
      </c>
      <c r="AD49" t="str">
        <f>""</f>
        <v/>
      </c>
      <c r="AE49" t="str">
        <f>""</f>
        <v/>
      </c>
      <c r="AF49" t="str">
        <f>""</f>
        <v/>
      </c>
    </row>
    <row r="50" spans="2:32" x14ac:dyDescent="0.2">
      <c r="B50" s="9" t="s">
        <v>26</v>
      </c>
      <c r="C50" s="20" t="str">
        <f>""</f>
        <v/>
      </c>
      <c r="D50" s="20" t="str">
        <f>""</f>
        <v/>
      </c>
      <c r="E50" s="20" t="str">
        <f>""</f>
        <v/>
      </c>
      <c r="F50" s="20" t="str">
        <f>""</f>
        <v/>
      </c>
      <c r="G50" s="20" t="str">
        <f>""</f>
        <v/>
      </c>
      <c r="H50" s="20" t="str">
        <f>""</f>
        <v/>
      </c>
      <c r="I50" s="20" t="str">
        <f>""</f>
        <v/>
      </c>
      <c r="J50" s="20" t="str">
        <f>""</f>
        <v/>
      </c>
      <c r="K50" s="20" t="str">
        <f>""</f>
        <v/>
      </c>
      <c r="L50" s="20" t="str">
        <f>""</f>
        <v/>
      </c>
      <c r="M50" t="str">
        <f>"-0.007***"</f>
        <v>-0.007***</v>
      </c>
      <c r="N50" t="str">
        <f>"-0.007***"</f>
        <v>-0.007***</v>
      </c>
      <c r="O50" t="str">
        <f t="shared" ref="O50:V50" si="4">"-0.008***"</f>
        <v>-0.008***</v>
      </c>
      <c r="P50" t="str">
        <f t="shared" si="4"/>
        <v>-0.008***</v>
      </c>
      <c r="Q50" t="str">
        <f t="shared" si="4"/>
        <v>-0.008***</v>
      </c>
      <c r="R50" t="str">
        <f t="shared" si="4"/>
        <v>-0.008***</v>
      </c>
      <c r="S50" t="str">
        <f t="shared" si="4"/>
        <v>-0.008***</v>
      </c>
      <c r="T50" t="str">
        <f t="shared" si="4"/>
        <v>-0.008***</v>
      </c>
      <c r="U50" t="str">
        <f t="shared" si="4"/>
        <v>-0.008***</v>
      </c>
      <c r="V50" t="str">
        <f t="shared" si="4"/>
        <v>-0.008***</v>
      </c>
      <c r="W50" t="str">
        <f>""</f>
        <v/>
      </c>
      <c r="X50" t="str">
        <f>""</f>
        <v/>
      </c>
      <c r="Y50" t="str">
        <f>""</f>
        <v/>
      </c>
      <c r="Z50" t="str">
        <f>""</f>
        <v/>
      </c>
      <c r="AA50" t="str">
        <f>""</f>
        <v/>
      </c>
      <c r="AB50" t="str">
        <f>""</f>
        <v/>
      </c>
      <c r="AC50" t="str">
        <f>""</f>
        <v/>
      </c>
      <c r="AD50" t="str">
        <f>""</f>
        <v/>
      </c>
      <c r="AE50" t="str">
        <f>""</f>
        <v/>
      </c>
      <c r="AF50" t="str">
        <f>""</f>
        <v/>
      </c>
    </row>
    <row r="51" spans="2:32" x14ac:dyDescent="0.2">
      <c r="B51" s="9"/>
      <c r="C51" s="20" t="str">
        <f>""</f>
        <v/>
      </c>
      <c r="D51" s="20" t="str">
        <f>""</f>
        <v/>
      </c>
      <c r="E51" s="20" t="str">
        <f>""</f>
        <v/>
      </c>
      <c r="F51" s="20" t="str">
        <f>""</f>
        <v/>
      </c>
      <c r="G51" s="20" t="str">
        <f>""</f>
        <v/>
      </c>
      <c r="H51" s="20" t="str">
        <f>""</f>
        <v/>
      </c>
      <c r="I51" s="20" t="str">
        <f>""</f>
        <v/>
      </c>
      <c r="J51" s="20" t="str">
        <f>""</f>
        <v/>
      </c>
      <c r="K51" s="20" t="str">
        <f>""</f>
        <v/>
      </c>
      <c r="L51" s="20" t="str">
        <f>""</f>
        <v/>
      </c>
      <c r="M51" t="str">
        <f t="shared" ref="M51:V51" si="5">"[0.002]"</f>
        <v>[0.002]</v>
      </c>
      <c r="N51" t="str">
        <f t="shared" si="5"/>
        <v>[0.002]</v>
      </c>
      <c r="O51" t="str">
        <f t="shared" si="5"/>
        <v>[0.002]</v>
      </c>
      <c r="P51" t="str">
        <f t="shared" si="5"/>
        <v>[0.002]</v>
      </c>
      <c r="Q51" t="str">
        <f t="shared" si="5"/>
        <v>[0.002]</v>
      </c>
      <c r="R51" t="str">
        <f t="shared" si="5"/>
        <v>[0.002]</v>
      </c>
      <c r="S51" t="str">
        <f t="shared" si="5"/>
        <v>[0.002]</v>
      </c>
      <c r="T51" t="str">
        <f t="shared" si="5"/>
        <v>[0.002]</v>
      </c>
      <c r="U51" t="str">
        <f t="shared" si="5"/>
        <v>[0.002]</v>
      </c>
      <c r="V51" t="str">
        <f t="shared" si="5"/>
        <v>[0.002]</v>
      </c>
      <c r="W51" t="str">
        <f>""</f>
        <v/>
      </c>
      <c r="X51" t="str">
        <f>""</f>
        <v/>
      </c>
      <c r="Y51" t="str">
        <f>""</f>
        <v/>
      </c>
      <c r="Z51" t="str">
        <f>""</f>
        <v/>
      </c>
      <c r="AA51" t="str">
        <f>""</f>
        <v/>
      </c>
      <c r="AB51" t="str">
        <f>""</f>
        <v/>
      </c>
      <c r="AC51" t="str">
        <f>""</f>
        <v/>
      </c>
      <c r="AD51" t="str">
        <f>""</f>
        <v/>
      </c>
      <c r="AE51" t="str">
        <f>""</f>
        <v/>
      </c>
      <c r="AF51" t="str">
        <f>""</f>
        <v/>
      </c>
    </row>
    <row r="52" spans="2:32" x14ac:dyDescent="0.2">
      <c r="B52" s="9" t="s">
        <v>75</v>
      </c>
      <c r="C52" s="20" t="str">
        <f>""</f>
        <v/>
      </c>
      <c r="D52" s="20" t="str">
        <f>""</f>
        <v/>
      </c>
      <c r="E52" s="20" t="str">
        <f>""</f>
        <v/>
      </c>
      <c r="F52" s="20" t="str">
        <f>""</f>
        <v/>
      </c>
      <c r="G52" s="20" t="str">
        <f>""</f>
        <v/>
      </c>
      <c r="H52" s="20" t="str">
        <f>""</f>
        <v/>
      </c>
      <c r="I52" s="20" t="str">
        <f>""</f>
        <v/>
      </c>
      <c r="J52" s="20" t="str">
        <f>""</f>
        <v/>
      </c>
      <c r="K52" s="20" t="str">
        <f>""</f>
        <v/>
      </c>
      <c r="L52" s="20" t="str">
        <f>""</f>
        <v/>
      </c>
      <c r="M52" t="str">
        <f>"-0.004"</f>
        <v>-0.004</v>
      </c>
      <c r="N52" t="str">
        <f t="shared" ref="N52:V52" si="6">"-0.004*"</f>
        <v>-0.004*</v>
      </c>
      <c r="O52" t="str">
        <f t="shared" si="6"/>
        <v>-0.004*</v>
      </c>
      <c r="P52" t="str">
        <f t="shared" si="6"/>
        <v>-0.004*</v>
      </c>
      <c r="Q52" t="str">
        <f t="shared" si="6"/>
        <v>-0.004*</v>
      </c>
      <c r="R52" t="str">
        <f t="shared" si="6"/>
        <v>-0.004*</v>
      </c>
      <c r="S52" t="str">
        <f t="shared" si="6"/>
        <v>-0.004*</v>
      </c>
      <c r="T52" t="str">
        <f t="shared" si="6"/>
        <v>-0.004*</v>
      </c>
      <c r="U52" t="str">
        <f t="shared" si="6"/>
        <v>-0.004*</v>
      </c>
      <c r="V52" t="str">
        <f t="shared" si="6"/>
        <v>-0.004*</v>
      </c>
      <c r="W52" t="str">
        <f>""</f>
        <v/>
      </c>
      <c r="X52" t="str">
        <f>""</f>
        <v/>
      </c>
      <c r="Y52" t="str">
        <f>""</f>
        <v/>
      </c>
      <c r="Z52" t="str">
        <f>""</f>
        <v/>
      </c>
      <c r="AA52" t="str">
        <f>""</f>
        <v/>
      </c>
      <c r="AB52" t="str">
        <f>""</f>
        <v/>
      </c>
      <c r="AC52" t="str">
        <f>""</f>
        <v/>
      </c>
      <c r="AD52" t="str">
        <f>""</f>
        <v/>
      </c>
      <c r="AE52" t="str">
        <f>""</f>
        <v/>
      </c>
      <c r="AF52" t="str">
        <f>""</f>
        <v/>
      </c>
    </row>
    <row r="53" spans="2:32" x14ac:dyDescent="0.2">
      <c r="B53" s="9"/>
      <c r="C53" s="20" t="str">
        <f>""</f>
        <v/>
      </c>
      <c r="D53" s="20" t="str">
        <f>""</f>
        <v/>
      </c>
      <c r="E53" s="20" t="str">
        <f>""</f>
        <v/>
      </c>
      <c r="F53" s="20" t="str">
        <f>""</f>
        <v/>
      </c>
      <c r="G53" s="20" t="str">
        <f>""</f>
        <v/>
      </c>
      <c r="H53" s="20" t="str">
        <f>""</f>
        <v/>
      </c>
      <c r="I53" s="20" t="str">
        <f>""</f>
        <v/>
      </c>
      <c r="J53" s="20" t="str">
        <f>""</f>
        <v/>
      </c>
      <c r="K53" s="20" t="str">
        <f>""</f>
        <v/>
      </c>
      <c r="L53" s="20" t="str">
        <f>""</f>
        <v/>
      </c>
      <c r="M53" t="str">
        <f t="shared" ref="M53:V53" si="7">"[0.002]"</f>
        <v>[0.002]</v>
      </c>
      <c r="N53" t="str">
        <f t="shared" si="7"/>
        <v>[0.002]</v>
      </c>
      <c r="O53" t="str">
        <f t="shared" si="7"/>
        <v>[0.002]</v>
      </c>
      <c r="P53" t="str">
        <f t="shared" si="7"/>
        <v>[0.002]</v>
      </c>
      <c r="Q53" t="str">
        <f t="shared" si="7"/>
        <v>[0.002]</v>
      </c>
      <c r="R53" t="str">
        <f t="shared" si="7"/>
        <v>[0.002]</v>
      </c>
      <c r="S53" t="str">
        <f t="shared" si="7"/>
        <v>[0.002]</v>
      </c>
      <c r="T53" t="str">
        <f t="shared" si="7"/>
        <v>[0.002]</v>
      </c>
      <c r="U53" t="str">
        <f t="shared" si="7"/>
        <v>[0.002]</v>
      </c>
      <c r="V53" t="str">
        <f t="shared" si="7"/>
        <v>[0.002]</v>
      </c>
      <c r="W53" t="str">
        <f>""</f>
        <v/>
      </c>
      <c r="X53" t="str">
        <f>""</f>
        <v/>
      </c>
      <c r="Y53" t="str">
        <f>""</f>
        <v/>
      </c>
      <c r="Z53" t="str">
        <f>""</f>
        <v/>
      </c>
      <c r="AA53" t="str">
        <f>""</f>
        <v/>
      </c>
      <c r="AB53" t="str">
        <f>""</f>
        <v/>
      </c>
      <c r="AC53" t="str">
        <f>""</f>
        <v/>
      </c>
      <c r="AD53" t="str">
        <f>""</f>
        <v/>
      </c>
      <c r="AE53" t="str">
        <f>""</f>
        <v/>
      </c>
      <c r="AF53" t="str">
        <f>""</f>
        <v/>
      </c>
    </row>
    <row r="54" spans="2:32" x14ac:dyDescent="0.2">
      <c r="B54" s="9" t="s">
        <v>27</v>
      </c>
      <c r="C54" s="20" t="str">
        <f>""</f>
        <v/>
      </c>
      <c r="D54" s="20" t="str">
        <f>""</f>
        <v/>
      </c>
      <c r="E54" s="20" t="str">
        <f>""</f>
        <v/>
      </c>
      <c r="F54" s="20" t="str">
        <f>""</f>
        <v/>
      </c>
      <c r="G54" s="20" t="str">
        <f>""</f>
        <v/>
      </c>
      <c r="H54" s="20" t="str">
        <f>""</f>
        <v/>
      </c>
      <c r="I54" s="20" t="str">
        <f>""</f>
        <v/>
      </c>
      <c r="J54" s="20" t="str">
        <f>""</f>
        <v/>
      </c>
      <c r="K54" s="20" t="str">
        <f>""</f>
        <v/>
      </c>
      <c r="L54" s="20" t="str">
        <f>""</f>
        <v/>
      </c>
      <c r="M54" t="str">
        <f>""</f>
        <v/>
      </c>
      <c r="N54" t="str">
        <f>""</f>
        <v/>
      </c>
      <c r="O54" t="str">
        <f>""</f>
        <v/>
      </c>
      <c r="P54" t="str">
        <f>""</f>
        <v/>
      </c>
      <c r="Q54" t="str">
        <f>""</f>
        <v/>
      </c>
      <c r="R54" t="str">
        <f>""</f>
        <v/>
      </c>
      <c r="S54" t="str">
        <f>""</f>
        <v/>
      </c>
      <c r="T54" t="str">
        <f>""</f>
        <v/>
      </c>
      <c r="U54" t="str">
        <f>""</f>
        <v/>
      </c>
      <c r="V54" t="str">
        <f>""</f>
        <v/>
      </c>
      <c r="W54" t="str">
        <f t="shared" ref="W54:AF54" si="8">"-0.003**"</f>
        <v>-0.003**</v>
      </c>
      <c r="X54" t="str">
        <f t="shared" si="8"/>
        <v>-0.003**</v>
      </c>
      <c r="Y54" t="str">
        <f t="shared" si="8"/>
        <v>-0.003**</v>
      </c>
      <c r="Z54" t="str">
        <f t="shared" si="8"/>
        <v>-0.003**</v>
      </c>
      <c r="AA54" t="str">
        <f t="shared" si="8"/>
        <v>-0.003**</v>
      </c>
      <c r="AB54" t="str">
        <f t="shared" si="8"/>
        <v>-0.003**</v>
      </c>
      <c r="AC54" t="str">
        <f t="shared" si="8"/>
        <v>-0.003**</v>
      </c>
      <c r="AD54" t="str">
        <f t="shared" si="8"/>
        <v>-0.003**</v>
      </c>
      <c r="AE54" t="str">
        <f t="shared" si="8"/>
        <v>-0.003**</v>
      </c>
      <c r="AF54" t="str">
        <f t="shared" si="8"/>
        <v>-0.003**</v>
      </c>
    </row>
    <row r="55" spans="2:32" x14ac:dyDescent="0.2">
      <c r="B55" s="9"/>
      <c r="C55" s="20" t="str">
        <f>""</f>
        <v/>
      </c>
      <c r="D55" s="20" t="str">
        <f>""</f>
        <v/>
      </c>
      <c r="E55" s="20" t="str">
        <f>""</f>
        <v/>
      </c>
      <c r="F55" s="20" t="str">
        <f>""</f>
        <v/>
      </c>
      <c r="G55" s="20" t="str">
        <f>""</f>
        <v/>
      </c>
      <c r="H55" s="20" t="str">
        <f>""</f>
        <v/>
      </c>
      <c r="I55" s="20" t="str">
        <f>""</f>
        <v/>
      </c>
      <c r="J55" s="20" t="str">
        <f>""</f>
        <v/>
      </c>
      <c r="K55" s="20" t="str">
        <f>""</f>
        <v/>
      </c>
      <c r="L55" s="20" t="str">
        <f>""</f>
        <v/>
      </c>
      <c r="M55" t="str">
        <f>""</f>
        <v/>
      </c>
      <c r="N55" t="str">
        <f>""</f>
        <v/>
      </c>
      <c r="O55" t="str">
        <f>""</f>
        <v/>
      </c>
      <c r="P55" t="str">
        <f>""</f>
        <v/>
      </c>
      <c r="Q55" t="str">
        <f>""</f>
        <v/>
      </c>
      <c r="R55" t="str">
        <f>""</f>
        <v/>
      </c>
      <c r="S55" t="str">
        <f>""</f>
        <v/>
      </c>
      <c r="T55" t="str">
        <f>""</f>
        <v/>
      </c>
      <c r="U55" t="str">
        <f>""</f>
        <v/>
      </c>
      <c r="V55" t="str">
        <f>""</f>
        <v/>
      </c>
      <c r="W55" t="str">
        <f t="shared" ref="W55:AF55" si="9">"[0.001]"</f>
        <v>[0.001]</v>
      </c>
      <c r="X55" t="str">
        <f t="shared" si="9"/>
        <v>[0.001]</v>
      </c>
      <c r="Y55" t="str">
        <f t="shared" si="9"/>
        <v>[0.001]</v>
      </c>
      <c r="Z55" t="str">
        <f t="shared" si="9"/>
        <v>[0.001]</v>
      </c>
      <c r="AA55" t="str">
        <f t="shared" si="9"/>
        <v>[0.001]</v>
      </c>
      <c r="AB55" t="str">
        <f t="shared" si="9"/>
        <v>[0.001]</v>
      </c>
      <c r="AC55" t="str">
        <f t="shared" si="9"/>
        <v>[0.001]</v>
      </c>
      <c r="AD55" t="str">
        <f t="shared" si="9"/>
        <v>[0.001]</v>
      </c>
      <c r="AE55" t="str">
        <f t="shared" si="9"/>
        <v>[0.001]</v>
      </c>
      <c r="AF55" t="str">
        <f t="shared" si="9"/>
        <v>[0.001]</v>
      </c>
    </row>
    <row r="56" spans="2:32" x14ac:dyDescent="0.2">
      <c r="B56" s="9" t="s">
        <v>76</v>
      </c>
      <c r="C56" s="20" t="str">
        <f>""</f>
        <v/>
      </c>
      <c r="D56" s="20" t="str">
        <f>""</f>
        <v/>
      </c>
      <c r="E56" s="20" t="str">
        <f>""</f>
        <v/>
      </c>
      <c r="F56" s="20" t="str">
        <f>""</f>
        <v/>
      </c>
      <c r="G56" s="20" t="str">
        <f>""</f>
        <v/>
      </c>
      <c r="H56" s="20" t="str">
        <f>""</f>
        <v/>
      </c>
      <c r="I56" s="20" t="str">
        <f>""</f>
        <v/>
      </c>
      <c r="J56" s="20" t="str">
        <f>""</f>
        <v/>
      </c>
      <c r="K56" s="20" t="str">
        <f>""</f>
        <v/>
      </c>
      <c r="L56" s="20" t="str">
        <f>""</f>
        <v/>
      </c>
      <c r="M56" t="str">
        <f>""</f>
        <v/>
      </c>
      <c r="N56" t="str">
        <f>""</f>
        <v/>
      </c>
      <c r="O56" t="str">
        <f>""</f>
        <v/>
      </c>
      <c r="P56" t="str">
        <f>""</f>
        <v/>
      </c>
      <c r="Q56" t="str">
        <f>""</f>
        <v/>
      </c>
      <c r="R56" t="str">
        <f>""</f>
        <v/>
      </c>
      <c r="S56" t="str">
        <f>""</f>
        <v/>
      </c>
      <c r="T56" t="str">
        <f>""</f>
        <v/>
      </c>
      <c r="U56" t="str">
        <f>""</f>
        <v/>
      </c>
      <c r="V56" t="str">
        <f>""</f>
        <v/>
      </c>
      <c r="W56" t="str">
        <f t="shared" ref="W56:AF56" si="10">"-0.002"</f>
        <v>-0.002</v>
      </c>
      <c r="X56" t="str">
        <f t="shared" si="10"/>
        <v>-0.002</v>
      </c>
      <c r="Y56" t="str">
        <f t="shared" si="10"/>
        <v>-0.002</v>
      </c>
      <c r="Z56" t="str">
        <f t="shared" si="10"/>
        <v>-0.002</v>
      </c>
      <c r="AA56" t="str">
        <f t="shared" si="10"/>
        <v>-0.002</v>
      </c>
      <c r="AB56" t="str">
        <f t="shared" si="10"/>
        <v>-0.002</v>
      </c>
      <c r="AC56" t="str">
        <f t="shared" si="10"/>
        <v>-0.002</v>
      </c>
      <c r="AD56" t="str">
        <f t="shared" si="10"/>
        <v>-0.002</v>
      </c>
      <c r="AE56" t="str">
        <f t="shared" si="10"/>
        <v>-0.002</v>
      </c>
      <c r="AF56" t="str">
        <f t="shared" si="10"/>
        <v>-0.002</v>
      </c>
    </row>
    <row r="57" spans="2:32" x14ac:dyDescent="0.2">
      <c r="C57" s="20" t="str">
        <f>""</f>
        <v/>
      </c>
      <c r="D57" s="20" t="str">
        <f>""</f>
        <v/>
      </c>
      <c r="E57" s="20" t="str">
        <f>""</f>
        <v/>
      </c>
      <c r="F57" s="20" t="str">
        <f>""</f>
        <v/>
      </c>
      <c r="G57" s="20" t="str">
        <f>""</f>
        <v/>
      </c>
      <c r="H57" s="20" t="str">
        <f>""</f>
        <v/>
      </c>
      <c r="I57" s="20" t="str">
        <f>""</f>
        <v/>
      </c>
      <c r="J57" s="20" t="str">
        <f>""</f>
        <v/>
      </c>
      <c r="K57" s="20" t="str">
        <f>""</f>
        <v/>
      </c>
      <c r="L57" s="20" t="str">
        <f>""</f>
        <v/>
      </c>
      <c r="M57" t="str">
        <f>""</f>
        <v/>
      </c>
      <c r="N57" t="str">
        <f>""</f>
        <v/>
      </c>
      <c r="O57" t="str">
        <f>""</f>
        <v/>
      </c>
      <c r="P57" t="str">
        <f>""</f>
        <v/>
      </c>
      <c r="Q57" t="str">
        <f>""</f>
        <v/>
      </c>
      <c r="R57" t="str">
        <f>""</f>
        <v/>
      </c>
      <c r="S57" t="str">
        <f>""</f>
        <v/>
      </c>
      <c r="T57" t="str">
        <f>""</f>
        <v/>
      </c>
      <c r="U57" t="str">
        <f>""</f>
        <v/>
      </c>
      <c r="V57" t="str">
        <f>""</f>
        <v/>
      </c>
      <c r="W57" t="str">
        <f t="shared" ref="W57:AF57" si="11">"[0.002]"</f>
        <v>[0.002]</v>
      </c>
      <c r="X57" t="str">
        <f t="shared" si="11"/>
        <v>[0.002]</v>
      </c>
      <c r="Y57" t="str">
        <f t="shared" si="11"/>
        <v>[0.002]</v>
      </c>
      <c r="Z57" t="str">
        <f t="shared" si="11"/>
        <v>[0.002]</v>
      </c>
      <c r="AA57" t="str">
        <f t="shared" si="11"/>
        <v>[0.002]</v>
      </c>
      <c r="AB57" t="str">
        <f t="shared" si="11"/>
        <v>[0.002]</v>
      </c>
      <c r="AC57" t="str">
        <f t="shared" si="11"/>
        <v>[0.002]</v>
      </c>
      <c r="AD57" t="str">
        <f t="shared" si="11"/>
        <v>[0.002]</v>
      </c>
      <c r="AE57" t="str">
        <f t="shared" si="11"/>
        <v>[0.002]</v>
      </c>
      <c r="AF57" t="str">
        <f t="shared" si="11"/>
        <v>[0.002]</v>
      </c>
    </row>
    <row r="58" spans="2:32" x14ac:dyDescent="0.2">
      <c r="B58" s="7" t="s">
        <v>6</v>
      </c>
      <c r="C58" s="28" t="str">
        <f t="shared" ref="C58:AF58" si="12">"31320"</f>
        <v>31320</v>
      </c>
      <c r="D58" s="28" t="str">
        <f t="shared" si="12"/>
        <v>31320</v>
      </c>
      <c r="E58" s="28" t="str">
        <f t="shared" si="12"/>
        <v>31320</v>
      </c>
      <c r="F58" s="28" t="str">
        <f t="shared" si="12"/>
        <v>31320</v>
      </c>
      <c r="G58" s="28" t="str">
        <f t="shared" si="12"/>
        <v>31320</v>
      </c>
      <c r="H58" s="28" t="str">
        <f t="shared" si="12"/>
        <v>31320</v>
      </c>
      <c r="I58" s="28" t="str">
        <f t="shared" si="12"/>
        <v>31320</v>
      </c>
      <c r="J58" s="28" t="str">
        <f t="shared" si="12"/>
        <v>31320</v>
      </c>
      <c r="K58" s="28" t="str">
        <f t="shared" si="12"/>
        <v>31320</v>
      </c>
      <c r="L58" s="28" t="str">
        <f t="shared" si="12"/>
        <v>31320</v>
      </c>
      <c r="M58" s="28" t="str">
        <f t="shared" si="12"/>
        <v>31320</v>
      </c>
      <c r="N58" s="28" t="str">
        <f t="shared" si="12"/>
        <v>31320</v>
      </c>
      <c r="O58" s="28" t="str">
        <f t="shared" si="12"/>
        <v>31320</v>
      </c>
      <c r="P58" s="28" t="str">
        <f t="shared" si="12"/>
        <v>31320</v>
      </c>
      <c r="Q58" s="28" t="str">
        <f t="shared" si="12"/>
        <v>31320</v>
      </c>
      <c r="R58" s="28" t="str">
        <f t="shared" si="12"/>
        <v>31320</v>
      </c>
      <c r="S58" s="28" t="str">
        <f t="shared" si="12"/>
        <v>31320</v>
      </c>
      <c r="T58" s="28" t="str">
        <f t="shared" si="12"/>
        <v>31320</v>
      </c>
      <c r="U58" s="28" t="str">
        <f t="shared" si="12"/>
        <v>31320</v>
      </c>
      <c r="V58" s="28" t="str">
        <f t="shared" si="12"/>
        <v>31320</v>
      </c>
      <c r="W58" s="28" t="str">
        <f t="shared" si="12"/>
        <v>31320</v>
      </c>
      <c r="X58" s="28" t="str">
        <f t="shared" si="12"/>
        <v>31320</v>
      </c>
      <c r="Y58" s="28" t="str">
        <f t="shared" si="12"/>
        <v>31320</v>
      </c>
      <c r="Z58" s="28" t="str">
        <f t="shared" si="12"/>
        <v>31320</v>
      </c>
      <c r="AA58" s="28" t="str">
        <f t="shared" si="12"/>
        <v>31320</v>
      </c>
      <c r="AB58" s="28" t="str">
        <f t="shared" si="12"/>
        <v>31320</v>
      </c>
      <c r="AC58" s="28" t="str">
        <f t="shared" si="12"/>
        <v>31320</v>
      </c>
      <c r="AD58" s="28" t="str">
        <f t="shared" si="12"/>
        <v>31320</v>
      </c>
      <c r="AE58" s="28" t="str">
        <f t="shared" si="12"/>
        <v>31320</v>
      </c>
      <c r="AF58" s="28" t="str">
        <f t="shared" si="12"/>
        <v>31320</v>
      </c>
    </row>
    <row r="59" spans="2:32" x14ac:dyDescent="0.2">
      <c r="B59" s="4" t="s">
        <v>5</v>
      </c>
      <c r="C59" s="3" t="str">
        <f t="shared" ref="C59:AF59" si="13">"0.045"</f>
        <v>0.045</v>
      </c>
      <c r="D59" s="3" t="str">
        <f t="shared" si="13"/>
        <v>0.045</v>
      </c>
      <c r="E59" s="3" t="str">
        <f t="shared" si="13"/>
        <v>0.045</v>
      </c>
      <c r="F59" s="3" t="str">
        <f t="shared" si="13"/>
        <v>0.045</v>
      </c>
      <c r="G59" s="3" t="str">
        <f t="shared" si="13"/>
        <v>0.045</v>
      </c>
      <c r="H59" s="3" t="str">
        <f t="shared" si="13"/>
        <v>0.045</v>
      </c>
      <c r="I59" s="3" t="str">
        <f t="shared" si="13"/>
        <v>0.045</v>
      </c>
      <c r="J59" s="3" t="str">
        <f t="shared" si="13"/>
        <v>0.045</v>
      </c>
      <c r="K59" s="3" t="str">
        <f t="shared" si="13"/>
        <v>0.045</v>
      </c>
      <c r="L59" s="3" t="str">
        <f t="shared" si="13"/>
        <v>0.045</v>
      </c>
      <c r="M59" s="3" t="str">
        <f t="shared" si="13"/>
        <v>0.045</v>
      </c>
      <c r="N59" s="3" t="str">
        <f t="shared" si="13"/>
        <v>0.045</v>
      </c>
      <c r="O59" s="3" t="str">
        <f t="shared" si="13"/>
        <v>0.045</v>
      </c>
      <c r="P59" s="3" t="str">
        <f t="shared" si="13"/>
        <v>0.045</v>
      </c>
      <c r="Q59" s="3" t="str">
        <f t="shared" si="13"/>
        <v>0.045</v>
      </c>
      <c r="R59" s="3" t="str">
        <f t="shared" si="13"/>
        <v>0.045</v>
      </c>
      <c r="S59" s="3" t="str">
        <f t="shared" si="13"/>
        <v>0.045</v>
      </c>
      <c r="T59" s="3" t="str">
        <f t="shared" si="13"/>
        <v>0.045</v>
      </c>
      <c r="U59" s="3" t="str">
        <f t="shared" si="13"/>
        <v>0.045</v>
      </c>
      <c r="V59" s="3" t="str">
        <f t="shared" si="13"/>
        <v>0.045</v>
      </c>
      <c r="W59" s="3" t="str">
        <f t="shared" si="13"/>
        <v>0.045</v>
      </c>
      <c r="X59" s="3" t="str">
        <f t="shared" si="13"/>
        <v>0.045</v>
      </c>
      <c r="Y59" s="3" t="str">
        <f t="shared" si="13"/>
        <v>0.045</v>
      </c>
      <c r="Z59" s="3" t="str">
        <f t="shared" si="13"/>
        <v>0.045</v>
      </c>
      <c r="AA59" s="3" t="str">
        <f t="shared" si="13"/>
        <v>0.045</v>
      </c>
      <c r="AB59" s="3" t="str">
        <f t="shared" si="13"/>
        <v>0.045</v>
      </c>
      <c r="AC59" s="3" t="str">
        <f t="shared" si="13"/>
        <v>0.045</v>
      </c>
      <c r="AD59" s="3" t="str">
        <f t="shared" si="13"/>
        <v>0.045</v>
      </c>
      <c r="AE59" s="3" t="str">
        <f t="shared" si="13"/>
        <v>0.045</v>
      </c>
      <c r="AF59" s="3" t="str">
        <f t="shared" si="13"/>
        <v>0.045</v>
      </c>
    </row>
    <row r="60" spans="2:32" x14ac:dyDescent="0.2">
      <c r="B60" s="4" t="s">
        <v>4</v>
      </c>
      <c r="C60" s="3" t="s">
        <v>1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3" t="s">
        <v>1</v>
      </c>
      <c r="N60" s="3" t="s">
        <v>1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3" t="s">
        <v>1</v>
      </c>
      <c r="Y60" s="3" t="s">
        <v>1</v>
      </c>
      <c r="Z60" s="3" t="s">
        <v>1</v>
      </c>
      <c r="AA60" s="3" t="s">
        <v>1</v>
      </c>
      <c r="AB60" s="3" t="s">
        <v>1</v>
      </c>
      <c r="AC60" s="3" t="s">
        <v>1</v>
      </c>
      <c r="AD60" s="3" t="s">
        <v>1</v>
      </c>
      <c r="AE60" s="3" t="s">
        <v>1</v>
      </c>
      <c r="AF60" s="3" t="s">
        <v>1</v>
      </c>
    </row>
    <row r="61" spans="2:32" x14ac:dyDescent="0.2">
      <c r="B61" s="4" t="s">
        <v>3</v>
      </c>
      <c r="C61" s="3" t="s">
        <v>1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3" t="s">
        <v>1</v>
      </c>
      <c r="N61" s="3" t="s">
        <v>1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3" t="s">
        <v>1</v>
      </c>
      <c r="Y61" s="3" t="s">
        <v>1</v>
      </c>
      <c r="Z61" s="3" t="s">
        <v>1</v>
      </c>
      <c r="AA61" s="3" t="s">
        <v>1</v>
      </c>
      <c r="AB61" s="3" t="s">
        <v>1</v>
      </c>
      <c r="AC61" s="3" t="s">
        <v>1</v>
      </c>
      <c r="AD61" s="3" t="s">
        <v>1</v>
      </c>
      <c r="AE61" s="3" t="s">
        <v>1</v>
      </c>
      <c r="AF61" s="3" t="s">
        <v>1</v>
      </c>
    </row>
    <row r="62" spans="2:32" x14ac:dyDescent="0.2">
      <c r="B62" s="2" t="s">
        <v>2</v>
      </c>
      <c r="C62" s="1" t="s">
        <v>1</v>
      </c>
      <c r="D62" s="1" t="s">
        <v>1</v>
      </c>
      <c r="E62" s="1" t="s">
        <v>1</v>
      </c>
      <c r="F62" s="1" t="s">
        <v>1</v>
      </c>
      <c r="G62" s="1" t="s">
        <v>1</v>
      </c>
      <c r="H62" s="1" t="s">
        <v>1</v>
      </c>
      <c r="I62" s="1" t="s">
        <v>1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1</v>
      </c>
      <c r="AE62" s="1" t="s">
        <v>1</v>
      </c>
      <c r="AF62" s="1" t="s">
        <v>1</v>
      </c>
    </row>
    <row r="63" spans="2:32" ht="43" customHeight="1" x14ac:dyDescent="0.2">
      <c r="B63" s="31" t="s">
        <v>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</row>
  </sheetData>
  <mergeCells count="2">
    <mergeCell ref="B2:L2"/>
    <mergeCell ref="B63:AF63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CDDF-8DD2-EB45-B2EA-3EB2AF811595}">
  <dimension ref="B2:AF39"/>
  <sheetViews>
    <sheetView showGridLines="0" tabSelected="1" workbookViewId="0">
      <selection activeCell="C1" sqref="C1:L1048576"/>
    </sheetView>
  </sheetViews>
  <sheetFormatPr baseColWidth="10" defaultColWidth="11" defaultRowHeight="16" x14ac:dyDescent="0.2"/>
  <cols>
    <col min="2" max="2" width="56.33203125" customWidth="1"/>
  </cols>
  <sheetData>
    <row r="2" spans="2:32" x14ac:dyDescent="0.2">
      <c r="B2" s="29" t="s">
        <v>97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32" ht="37" customHeight="1" thickBot="1" x14ac:dyDescent="0.25">
      <c r="B3" s="19" t="s">
        <v>96</v>
      </c>
      <c r="C3" s="18" t="s">
        <v>23</v>
      </c>
      <c r="D3" s="18" t="s">
        <v>22</v>
      </c>
      <c r="E3" s="18" t="s">
        <v>21</v>
      </c>
      <c r="F3" s="18" t="s">
        <v>20</v>
      </c>
      <c r="G3" s="18" t="s">
        <v>19</v>
      </c>
      <c r="H3" s="18" t="s">
        <v>18</v>
      </c>
      <c r="I3" s="18" t="s">
        <v>17</v>
      </c>
      <c r="J3" s="18" t="s">
        <v>16</v>
      </c>
      <c r="K3" s="18" t="s">
        <v>15</v>
      </c>
      <c r="L3" s="18" t="s">
        <v>14</v>
      </c>
      <c r="M3" s="18" t="s">
        <v>28</v>
      </c>
      <c r="N3" s="18" t="s">
        <v>29</v>
      </c>
      <c r="O3" s="18" t="s">
        <v>30</v>
      </c>
      <c r="P3" s="18" t="s">
        <v>31</v>
      </c>
      <c r="Q3" s="18" t="s">
        <v>32</v>
      </c>
      <c r="R3" s="18" t="s">
        <v>33</v>
      </c>
      <c r="S3" s="18" t="s">
        <v>34</v>
      </c>
      <c r="T3" s="18" t="s">
        <v>35</v>
      </c>
      <c r="U3" s="18" t="s">
        <v>36</v>
      </c>
      <c r="V3" s="18" t="s">
        <v>37</v>
      </c>
      <c r="W3" s="18" t="s">
        <v>38</v>
      </c>
      <c r="X3" s="18" t="s">
        <v>39</v>
      </c>
      <c r="Y3" s="18" t="s">
        <v>40</v>
      </c>
      <c r="Z3" s="18" t="s">
        <v>41</v>
      </c>
      <c r="AA3" s="18" t="s">
        <v>42</v>
      </c>
      <c r="AB3" s="18" t="s">
        <v>43</v>
      </c>
      <c r="AC3" s="18" t="s">
        <v>44</v>
      </c>
      <c r="AD3" s="18" t="s">
        <v>45</v>
      </c>
      <c r="AE3" s="18" t="s">
        <v>46</v>
      </c>
      <c r="AF3" s="18" t="s">
        <v>47</v>
      </c>
    </row>
    <row r="4" spans="2:32" ht="17" thickTop="1" x14ac:dyDescent="0.2">
      <c r="B4" s="17" t="s">
        <v>13</v>
      </c>
      <c r="C4" s="16"/>
      <c r="D4" s="16"/>
      <c r="E4" s="16"/>
      <c r="F4" s="16"/>
      <c r="G4" s="16"/>
      <c r="H4" s="16"/>
      <c r="I4" s="16"/>
      <c r="J4" s="16"/>
      <c r="K4" s="16"/>
    </row>
    <row r="5" spans="2:32" x14ac:dyDescent="0.2">
      <c r="B5" s="15" t="s">
        <v>12</v>
      </c>
      <c r="C5" t="str">
        <f>"0.037**"</f>
        <v>0.037**</v>
      </c>
      <c r="D5" t="str">
        <f>""</f>
        <v/>
      </c>
      <c r="E5" t="str">
        <f>""</f>
        <v/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  <c r="L5" t="str">
        <f>""</f>
        <v/>
      </c>
      <c r="M5" t="str">
        <f>"0.037**"</f>
        <v>0.037**</v>
      </c>
      <c r="N5" t="str">
        <f>""</f>
        <v/>
      </c>
      <c r="O5" t="str">
        <f>""</f>
        <v/>
      </c>
      <c r="P5" t="str">
        <f>""</f>
        <v/>
      </c>
      <c r="Q5" t="str">
        <f>""</f>
        <v/>
      </c>
      <c r="R5" t="str">
        <f>""</f>
        <v/>
      </c>
      <c r="S5" t="str">
        <f>""</f>
        <v/>
      </c>
      <c r="T5" t="str">
        <f>""</f>
        <v/>
      </c>
      <c r="U5" t="str">
        <f>""</f>
        <v/>
      </c>
      <c r="V5" t="str">
        <f>""</f>
        <v/>
      </c>
      <c r="W5" t="str">
        <f>"0.038**"</f>
        <v>0.038**</v>
      </c>
      <c r="X5" t="str">
        <f>""</f>
        <v/>
      </c>
      <c r="Y5" t="str">
        <f>""</f>
        <v/>
      </c>
      <c r="Z5" t="str">
        <f>""</f>
        <v/>
      </c>
      <c r="AA5" t="str">
        <f>""</f>
        <v/>
      </c>
      <c r="AB5" t="str">
        <f>""</f>
        <v/>
      </c>
      <c r="AC5" t="str">
        <f>""</f>
        <v/>
      </c>
      <c r="AD5" t="str">
        <f>""</f>
        <v/>
      </c>
      <c r="AE5" t="str">
        <f>""</f>
        <v/>
      </c>
      <c r="AF5" t="str">
        <f>""</f>
        <v/>
      </c>
    </row>
    <row r="6" spans="2:32" x14ac:dyDescent="0.2">
      <c r="B6" s="15"/>
      <c r="C6" t="str">
        <f>"[0.016]"</f>
        <v>[0.016]</v>
      </c>
      <c r="D6" t="str">
        <f>""</f>
        <v/>
      </c>
      <c r="E6" t="str">
        <f>""</f>
        <v/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  <c r="L6" t="str">
        <f>""</f>
        <v/>
      </c>
      <c r="M6" t="str">
        <f>"[0.016]"</f>
        <v>[0.016]</v>
      </c>
      <c r="N6" t="str">
        <f>""</f>
        <v/>
      </c>
      <c r="O6" t="str">
        <f>""</f>
        <v/>
      </c>
      <c r="P6" t="str">
        <f>""</f>
        <v/>
      </c>
      <c r="Q6" t="str">
        <f>""</f>
        <v/>
      </c>
      <c r="R6" t="str">
        <f>""</f>
        <v/>
      </c>
      <c r="S6" t="str">
        <f>""</f>
        <v/>
      </c>
      <c r="T6" t="str">
        <f>""</f>
        <v/>
      </c>
      <c r="U6" t="str">
        <f>""</f>
        <v/>
      </c>
      <c r="V6" t="str">
        <f>""</f>
        <v/>
      </c>
      <c r="W6" t="str">
        <f>"[0.016]"</f>
        <v>[0.016]</v>
      </c>
      <c r="X6" t="str">
        <f>""</f>
        <v/>
      </c>
      <c r="Y6" t="str">
        <f>""</f>
        <v/>
      </c>
      <c r="Z6" t="str">
        <f>""</f>
        <v/>
      </c>
      <c r="AA6" t="str">
        <f>""</f>
        <v/>
      </c>
      <c r="AB6" t="str">
        <f>""</f>
        <v/>
      </c>
      <c r="AC6" t="str">
        <f>""</f>
        <v/>
      </c>
      <c r="AD6" t="str">
        <f>""</f>
        <v/>
      </c>
      <c r="AE6" t="str">
        <f>""</f>
        <v/>
      </c>
      <c r="AF6" t="str">
        <f>""</f>
        <v/>
      </c>
    </row>
    <row r="7" spans="2:32" x14ac:dyDescent="0.2">
      <c r="B7" s="15" t="s">
        <v>11</v>
      </c>
      <c r="C7" t="str">
        <f>""</f>
        <v/>
      </c>
      <c r="D7" t="str">
        <f>"0.284***"</f>
        <v>0.284***</v>
      </c>
      <c r="E7" t="str">
        <f>""</f>
        <v/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  <c r="L7" t="str">
        <f>""</f>
        <v/>
      </c>
      <c r="M7" t="str">
        <f>""</f>
        <v/>
      </c>
      <c r="N7" t="str">
        <f>"0.284***"</f>
        <v>0.284***</v>
      </c>
      <c r="O7" t="str">
        <f>""</f>
        <v/>
      </c>
      <c r="P7" t="str">
        <f>""</f>
        <v/>
      </c>
      <c r="Q7" t="str">
        <f>""</f>
        <v/>
      </c>
      <c r="R7" t="str">
        <f>""</f>
        <v/>
      </c>
      <c r="S7" t="str">
        <f>""</f>
        <v/>
      </c>
      <c r="T7" t="str">
        <f>""</f>
        <v/>
      </c>
      <c r="U7" t="str">
        <f>""</f>
        <v/>
      </c>
      <c r="V7" t="str">
        <f>""</f>
        <v/>
      </c>
      <c r="W7" t="str">
        <f>""</f>
        <v/>
      </c>
      <c r="X7" t="str">
        <f>"0.284***"</f>
        <v>0.284***</v>
      </c>
      <c r="Y7" t="str">
        <f>""</f>
        <v/>
      </c>
      <c r="Z7" t="str">
        <f>""</f>
        <v/>
      </c>
      <c r="AA7" t="str">
        <f>""</f>
        <v/>
      </c>
      <c r="AB7" t="str">
        <f>""</f>
        <v/>
      </c>
      <c r="AC7" t="str">
        <f>""</f>
        <v/>
      </c>
      <c r="AD7" t="str">
        <f>""</f>
        <v/>
      </c>
      <c r="AE7" t="str">
        <f>""</f>
        <v/>
      </c>
      <c r="AF7" t="str">
        <f>""</f>
        <v/>
      </c>
    </row>
    <row r="8" spans="2:32" x14ac:dyDescent="0.2">
      <c r="B8" s="15" t="str">
        <f>""</f>
        <v/>
      </c>
      <c r="C8" t="str">
        <f>""</f>
        <v/>
      </c>
      <c r="D8" t="str">
        <f>"[0.094]"</f>
        <v>[0.094]</v>
      </c>
      <c r="E8" t="str">
        <f>""</f>
        <v/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  <c r="L8" t="str">
        <f>""</f>
        <v/>
      </c>
      <c r="M8" t="str">
        <f>""</f>
        <v/>
      </c>
      <c r="N8" t="str">
        <f>"[0.093]"</f>
        <v>[0.093]</v>
      </c>
      <c r="O8" t="str">
        <f>""</f>
        <v/>
      </c>
      <c r="P8" t="str">
        <f>""</f>
        <v/>
      </c>
      <c r="Q8" t="str">
        <f>""</f>
        <v/>
      </c>
      <c r="R8" t="str">
        <f>""</f>
        <v/>
      </c>
      <c r="S8" t="str">
        <f>""</f>
        <v/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"[0.093]"</f>
        <v>[0.093]</v>
      </c>
      <c r="Y8" t="str">
        <f>""</f>
        <v/>
      </c>
      <c r="Z8" t="str">
        <f>""</f>
        <v/>
      </c>
      <c r="AA8" t="str">
        <f>""</f>
        <v/>
      </c>
      <c r="AB8" t="str">
        <f>""</f>
        <v/>
      </c>
      <c r="AC8" t="str">
        <f>""</f>
        <v/>
      </c>
      <c r="AD8" t="str">
        <f>""</f>
        <v/>
      </c>
      <c r="AE8" t="str">
        <f>""</f>
        <v/>
      </c>
      <c r="AF8" t="str">
        <f>""</f>
        <v/>
      </c>
    </row>
    <row r="9" spans="2:32" x14ac:dyDescent="0.2">
      <c r="B9" s="15"/>
      <c r="C9" s="8"/>
      <c r="D9" s="8"/>
      <c r="E9" s="8"/>
      <c r="F9" s="8"/>
      <c r="G9" s="8"/>
      <c r="H9" s="8"/>
      <c r="I9" s="8"/>
      <c r="J9" s="8"/>
      <c r="K9" s="8"/>
    </row>
    <row r="10" spans="2:32" x14ac:dyDescent="0.2">
      <c r="B10" s="14" t="s">
        <v>10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2:32" x14ac:dyDescent="0.2">
      <c r="B11" s="10" t="str">
        <f>"Loss of land (yes=1) for a household in a given year"</f>
        <v>Loss of land (yes=1) for a household in a given year</v>
      </c>
      <c r="C11" s="8" t="s">
        <v>48</v>
      </c>
      <c r="D11" s="8" t="s">
        <v>48</v>
      </c>
      <c r="E11" t="str">
        <f>"-0.005"</f>
        <v>-0.005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  <c r="L11" t="str">
        <f>""</f>
        <v/>
      </c>
      <c r="M11" t="str">
        <f>""</f>
        <v/>
      </c>
      <c r="N11" t="str">
        <f>""</f>
        <v/>
      </c>
      <c r="O11" t="str">
        <f>"-0.007"</f>
        <v>-0.007</v>
      </c>
      <c r="P11" t="str">
        <f>""</f>
        <v/>
      </c>
      <c r="Q11" t="str">
        <f>""</f>
        <v/>
      </c>
      <c r="R11" t="str">
        <f>""</f>
        <v/>
      </c>
      <c r="S11" t="str">
        <f>""</f>
        <v/>
      </c>
      <c r="T11" t="str">
        <f>""</f>
        <v/>
      </c>
      <c r="U11" t="str">
        <f>""</f>
        <v/>
      </c>
      <c r="V11" t="str">
        <f>""</f>
        <v/>
      </c>
      <c r="W11" t="str">
        <f>""</f>
        <v/>
      </c>
      <c r="X11" t="str">
        <f>""</f>
        <v/>
      </c>
      <c r="Y11" t="str">
        <f>"-0.006"</f>
        <v>-0.006</v>
      </c>
      <c r="Z11" t="str">
        <f>""</f>
        <v/>
      </c>
      <c r="AA11" t="str">
        <f>""</f>
        <v/>
      </c>
      <c r="AB11" t="str">
        <f>""</f>
        <v/>
      </c>
      <c r="AC11" t="str">
        <f>""</f>
        <v/>
      </c>
      <c r="AD11" t="str">
        <f>""</f>
        <v/>
      </c>
      <c r="AE11" t="str">
        <f>""</f>
        <v/>
      </c>
      <c r="AF11" t="str">
        <f>""</f>
        <v/>
      </c>
    </row>
    <row r="12" spans="2:32" x14ac:dyDescent="0.2">
      <c r="B12" s="10" t="str">
        <f>""</f>
        <v/>
      </c>
      <c r="C12" s="8" t="s">
        <v>48</v>
      </c>
      <c r="D12" s="8" t="s">
        <v>48</v>
      </c>
      <c r="E12" t="str">
        <f>"[0.022]"</f>
        <v>[0.022]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  <c r="L12" t="str">
        <f>""</f>
        <v/>
      </c>
      <c r="M12" t="str">
        <f>""</f>
        <v/>
      </c>
      <c r="N12" t="str">
        <f>""</f>
        <v/>
      </c>
      <c r="O12" t="str">
        <f>"[0.022]"</f>
        <v>[0.022]</v>
      </c>
      <c r="P12" t="str">
        <f>""</f>
        <v/>
      </c>
      <c r="Q12" t="str">
        <f>""</f>
        <v/>
      </c>
      <c r="R12" t="str">
        <f>""</f>
        <v/>
      </c>
      <c r="S12" t="str">
        <f>""</f>
        <v/>
      </c>
      <c r="T12" t="str">
        <f>""</f>
        <v/>
      </c>
      <c r="U12" t="str">
        <f>""</f>
        <v/>
      </c>
      <c r="V12" t="str">
        <f>""</f>
        <v/>
      </c>
      <c r="W12" t="str">
        <f>""</f>
        <v/>
      </c>
      <c r="X12" t="str">
        <f>""</f>
        <v/>
      </c>
      <c r="Y12" t="str">
        <f>"[0.022]"</f>
        <v>[0.022]</v>
      </c>
      <c r="Z12" t="str">
        <f>""</f>
        <v/>
      </c>
      <c r="AA12" t="str">
        <f>""</f>
        <v/>
      </c>
      <c r="AB12" t="str">
        <f>""</f>
        <v/>
      </c>
      <c r="AC12" t="str">
        <f>""</f>
        <v/>
      </c>
      <c r="AD12" t="str">
        <f>""</f>
        <v/>
      </c>
      <c r="AE12" t="str">
        <f>""</f>
        <v/>
      </c>
      <c r="AF12" t="str">
        <f>""</f>
        <v/>
      </c>
    </row>
    <row r="13" spans="2:32" x14ac:dyDescent="0.2">
      <c r="B13" s="10" t="str">
        <f>"Theft of crops (yes=1) for a household in a given year"</f>
        <v>Theft of crops (yes=1) for a household in a given year</v>
      </c>
      <c r="C13" s="8" t="s">
        <v>48</v>
      </c>
      <c r="D13" s="8" t="s">
        <v>48</v>
      </c>
      <c r="E13" t="str">
        <f>""</f>
        <v/>
      </c>
      <c r="F13" t="str">
        <f>"0.007"</f>
        <v>0.007</v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  <c r="L13" t="str">
        <f>""</f>
        <v/>
      </c>
      <c r="M13" t="str">
        <f>""</f>
        <v/>
      </c>
      <c r="N13" t="str">
        <f>""</f>
        <v/>
      </c>
      <c r="O13" t="str">
        <f>""</f>
        <v/>
      </c>
      <c r="P13" t="str">
        <f>"0.007"</f>
        <v>0.007</v>
      </c>
      <c r="Q13" t="str">
        <f>""</f>
        <v/>
      </c>
      <c r="R13" t="str">
        <f>""</f>
        <v/>
      </c>
      <c r="S13" t="str">
        <f>""</f>
        <v/>
      </c>
      <c r="T13" t="str">
        <f>""</f>
        <v/>
      </c>
      <c r="U13" t="str">
        <f>""</f>
        <v/>
      </c>
      <c r="V13" t="str">
        <f>""</f>
        <v/>
      </c>
      <c r="W13" t="str">
        <f>""</f>
        <v/>
      </c>
      <c r="X13" t="str">
        <f>""</f>
        <v/>
      </c>
      <c r="Y13" t="str">
        <f>""</f>
        <v/>
      </c>
      <c r="Z13" t="str">
        <f>"0.006"</f>
        <v>0.006</v>
      </c>
      <c r="AA13" t="str">
        <f>""</f>
        <v/>
      </c>
      <c r="AB13" t="str">
        <f>""</f>
        <v/>
      </c>
      <c r="AC13" t="str">
        <f>""</f>
        <v/>
      </c>
      <c r="AD13" t="str">
        <f>""</f>
        <v/>
      </c>
      <c r="AE13" t="str">
        <f>""</f>
        <v/>
      </c>
      <c r="AF13" t="str">
        <f>""</f>
        <v/>
      </c>
    </row>
    <row r="14" spans="2:32" x14ac:dyDescent="0.2">
      <c r="B14" s="10" t="str">
        <f>""</f>
        <v/>
      </c>
      <c r="C14" s="8" t="s">
        <v>48</v>
      </c>
      <c r="D14" s="8" t="s">
        <v>48</v>
      </c>
      <c r="E14" t="str">
        <f>""</f>
        <v/>
      </c>
      <c r="F14" t="str">
        <f>"[0.012]"</f>
        <v>[0.012]</v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  <c r="L14" t="str">
        <f>""</f>
        <v/>
      </c>
      <c r="M14" t="str">
        <f>""</f>
        <v/>
      </c>
      <c r="N14" t="str">
        <f>""</f>
        <v/>
      </c>
      <c r="O14" t="str">
        <f>""</f>
        <v/>
      </c>
      <c r="P14" t="str">
        <f>"[0.012]"</f>
        <v>[0.012]</v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  <c r="U14" t="str">
        <f>""</f>
        <v/>
      </c>
      <c r="V14" t="str">
        <f>""</f>
        <v/>
      </c>
      <c r="W14" t="str">
        <f>""</f>
        <v/>
      </c>
      <c r="X14" t="str">
        <f>""</f>
        <v/>
      </c>
      <c r="Y14" t="str">
        <f>""</f>
        <v/>
      </c>
      <c r="Z14" t="str">
        <f>"[0.012]"</f>
        <v>[0.012]</v>
      </c>
      <c r="AA14" t="str">
        <f>""</f>
        <v/>
      </c>
      <c r="AB14" t="str">
        <f>""</f>
        <v/>
      </c>
      <c r="AC14" t="str">
        <f>""</f>
        <v/>
      </c>
      <c r="AD14" t="str">
        <f>""</f>
        <v/>
      </c>
      <c r="AE14" t="str">
        <f>""</f>
        <v/>
      </c>
      <c r="AF14" t="str">
        <f>""</f>
        <v/>
      </c>
    </row>
    <row r="15" spans="2:32" x14ac:dyDescent="0.2">
      <c r="B15" s="12" t="str">
        <f>"Theft of money (yes=1) for a household in a given year"</f>
        <v>Theft of money (yes=1) for a household in a given year</v>
      </c>
      <c r="C15" s="11" t="s">
        <v>48</v>
      </c>
      <c r="D15" s="11" t="s">
        <v>48</v>
      </c>
      <c r="E15" t="str">
        <f>""</f>
        <v/>
      </c>
      <c r="F15" t="str">
        <f>""</f>
        <v/>
      </c>
      <c r="G15" t="str">
        <f>"0.059***"</f>
        <v>0.059***</v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  <c r="L15" t="str">
        <f>""</f>
        <v/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"0.059***"</f>
        <v>0.059***</v>
      </c>
      <c r="R15" t="str">
        <f>""</f>
        <v/>
      </c>
      <c r="S15" t="str">
        <f>""</f>
        <v/>
      </c>
      <c r="T15" t="str">
        <f>""</f>
        <v/>
      </c>
      <c r="U15" t="str">
        <f>""</f>
        <v/>
      </c>
      <c r="V15" t="str">
        <f>""</f>
        <v/>
      </c>
      <c r="W15" t="str">
        <f>""</f>
        <v/>
      </c>
      <c r="X15" t="str">
        <f>""</f>
        <v/>
      </c>
      <c r="Y15" t="str">
        <f>""</f>
        <v/>
      </c>
      <c r="Z15" t="str">
        <f>""</f>
        <v/>
      </c>
      <c r="AA15" t="str">
        <f>"0.058***"</f>
        <v>0.058***</v>
      </c>
      <c r="AB15" t="str">
        <f>""</f>
        <v/>
      </c>
      <c r="AC15" t="str">
        <f>""</f>
        <v/>
      </c>
      <c r="AD15" t="str">
        <f>""</f>
        <v/>
      </c>
      <c r="AE15" t="str">
        <f>""</f>
        <v/>
      </c>
      <c r="AF15" t="str">
        <f>""</f>
        <v/>
      </c>
    </row>
    <row r="16" spans="2:32" x14ac:dyDescent="0.2">
      <c r="B16" s="10" t="str">
        <f>""</f>
        <v/>
      </c>
      <c r="C16" s="8" t="s">
        <v>48</v>
      </c>
      <c r="D16" s="8" t="s">
        <v>48</v>
      </c>
      <c r="E16" t="str">
        <f>""</f>
        <v/>
      </c>
      <c r="F16" t="str">
        <f>""</f>
        <v/>
      </c>
      <c r="G16" t="str">
        <f>"[0.020]"</f>
        <v>[0.020]</v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  <c r="L16" t="str">
        <f>""</f>
        <v/>
      </c>
      <c r="M16" t="str">
        <f>""</f>
        <v/>
      </c>
      <c r="N16" t="str">
        <f>""</f>
        <v/>
      </c>
      <c r="O16" t="str">
        <f>""</f>
        <v/>
      </c>
      <c r="P16" t="str">
        <f>""</f>
        <v/>
      </c>
      <c r="Q16" t="str">
        <f>"[0.020]"</f>
        <v>[0.020]</v>
      </c>
      <c r="R16" t="str">
        <f>""</f>
        <v/>
      </c>
      <c r="S16" t="str">
        <f>""</f>
        <v/>
      </c>
      <c r="T16" t="str">
        <f>""</f>
        <v/>
      </c>
      <c r="U16" t="str">
        <f>""</f>
        <v/>
      </c>
      <c r="V16" t="str">
        <f>""</f>
        <v/>
      </c>
      <c r="W16" t="str">
        <f>""</f>
        <v/>
      </c>
      <c r="X16" t="str">
        <f>""</f>
        <v/>
      </c>
      <c r="Y16" t="str">
        <f>""</f>
        <v/>
      </c>
      <c r="Z16" t="str">
        <f>""</f>
        <v/>
      </c>
      <c r="AA16" t="str">
        <f>"[0.020]"</f>
        <v>[0.020]</v>
      </c>
      <c r="AB16" t="str">
        <f>""</f>
        <v/>
      </c>
      <c r="AC16" t="str">
        <f>""</f>
        <v/>
      </c>
      <c r="AD16" t="str">
        <f>""</f>
        <v/>
      </c>
      <c r="AE16" t="str">
        <f>""</f>
        <v/>
      </c>
      <c r="AF16" t="str">
        <f>""</f>
        <v/>
      </c>
    </row>
    <row r="17" spans="2:32" x14ac:dyDescent="0.2">
      <c r="B17" s="10" t="str">
        <f>"Theft or destruction of goods (yes=1) for a household in a given year"</f>
        <v>Theft or destruction of goods (yes=1) for a household in a given year</v>
      </c>
      <c r="C17" s="8" t="s">
        <v>48</v>
      </c>
      <c r="D17" s="8" t="s">
        <v>48</v>
      </c>
      <c r="E17" t="str">
        <f>""</f>
        <v/>
      </c>
      <c r="F17" t="str">
        <f>""</f>
        <v/>
      </c>
      <c r="G17" t="str">
        <f>""</f>
        <v/>
      </c>
      <c r="H17" t="str">
        <f>"0.058***"</f>
        <v>0.058***</v>
      </c>
      <c r="I17" t="str">
        <f>""</f>
        <v/>
      </c>
      <c r="J17" t="str">
        <f>""</f>
        <v/>
      </c>
      <c r="K17" t="str">
        <f>""</f>
        <v/>
      </c>
      <c r="L17" t="str">
        <f>""</f>
        <v/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  <c r="R17" t="str">
        <f>"0.057***"</f>
        <v>0.057***</v>
      </c>
      <c r="S17" t="str">
        <f>""</f>
        <v/>
      </c>
      <c r="T17" t="str">
        <f>""</f>
        <v/>
      </c>
      <c r="U17" t="str">
        <f>""</f>
        <v/>
      </c>
      <c r="V17" t="str">
        <f>""</f>
        <v/>
      </c>
      <c r="W17" t="str">
        <f>""</f>
        <v/>
      </c>
      <c r="X17" t="str">
        <f>""</f>
        <v/>
      </c>
      <c r="Y17" t="str">
        <f>""</f>
        <v/>
      </c>
      <c r="Z17" t="str">
        <f>""</f>
        <v/>
      </c>
      <c r="AA17" t="str">
        <f>""</f>
        <v/>
      </c>
      <c r="AB17" t="str">
        <f>"0.057***"</f>
        <v>0.057***</v>
      </c>
      <c r="AC17" t="str">
        <f>""</f>
        <v/>
      </c>
      <c r="AD17" t="str">
        <f>""</f>
        <v/>
      </c>
      <c r="AE17" t="str">
        <f>""</f>
        <v/>
      </c>
      <c r="AF17" t="str">
        <f>""</f>
        <v/>
      </c>
    </row>
    <row r="18" spans="2:32" x14ac:dyDescent="0.2">
      <c r="B18" s="10"/>
      <c r="C18" s="8" t="s">
        <v>48</v>
      </c>
      <c r="D18" s="8" t="s">
        <v>48</v>
      </c>
      <c r="E18" t="str">
        <f>""</f>
        <v/>
      </c>
      <c r="F18" t="str">
        <f>""</f>
        <v/>
      </c>
      <c r="G18" t="str">
        <f>""</f>
        <v/>
      </c>
      <c r="H18" t="str">
        <f>"[0.021]"</f>
        <v>[0.021]</v>
      </c>
      <c r="I18" t="str">
        <f>""</f>
        <v/>
      </c>
      <c r="J18" t="str">
        <f>""</f>
        <v/>
      </c>
      <c r="K18" t="str">
        <f>""</f>
        <v/>
      </c>
      <c r="L18" t="str">
        <f>""</f>
        <v/>
      </c>
      <c r="M18" t="str">
        <f>""</f>
        <v/>
      </c>
      <c r="N18" t="str">
        <f>""</f>
        <v/>
      </c>
      <c r="O18" t="str">
        <f>""</f>
        <v/>
      </c>
      <c r="P18" t="str">
        <f>""</f>
        <v/>
      </c>
      <c r="Q18" t="str">
        <f>""</f>
        <v/>
      </c>
      <c r="R18" t="str">
        <f>"[0.021]"</f>
        <v>[0.021]</v>
      </c>
      <c r="S18" t="str">
        <f>""</f>
        <v/>
      </c>
      <c r="T18" t="str">
        <f>""</f>
        <v/>
      </c>
      <c r="U18" t="str">
        <f>""</f>
        <v/>
      </c>
      <c r="V18" t="str">
        <f>""</f>
        <v/>
      </c>
      <c r="W18" t="str">
        <f>""</f>
        <v/>
      </c>
      <c r="X18" t="str">
        <f>""</f>
        <v/>
      </c>
      <c r="Y18" t="str">
        <f>""</f>
        <v/>
      </c>
      <c r="Z18" t="str">
        <f>""</f>
        <v/>
      </c>
      <c r="AA18" t="str">
        <f>""</f>
        <v/>
      </c>
      <c r="AB18" t="str">
        <f>"[0.021]"</f>
        <v>[0.021]</v>
      </c>
      <c r="AC18" t="str">
        <f>""</f>
        <v/>
      </c>
      <c r="AD18" t="str">
        <f>""</f>
        <v/>
      </c>
      <c r="AE18" t="str">
        <f>""</f>
        <v/>
      </c>
      <c r="AF18" t="str">
        <f>""</f>
        <v/>
      </c>
    </row>
    <row r="19" spans="2:32" x14ac:dyDescent="0.2">
      <c r="B19" s="10" t="str">
        <f>"Destruction of house (yes=1) for a household in a given year"</f>
        <v>Destruction of house (yes=1) for a household in a given year</v>
      </c>
      <c r="C19" s="8" t="s">
        <v>48</v>
      </c>
      <c r="D19" s="8" t="s">
        <v>48</v>
      </c>
      <c r="E19" t="str">
        <f>""</f>
        <v/>
      </c>
      <c r="F19" t="str">
        <f>""</f>
        <v/>
      </c>
      <c r="G19" t="str">
        <f>""</f>
        <v/>
      </c>
      <c r="H19" t="str">
        <f>""</f>
        <v/>
      </c>
      <c r="I19" t="str">
        <f>"0.079**"</f>
        <v>0.079**</v>
      </c>
      <c r="J19" t="str">
        <f>""</f>
        <v/>
      </c>
      <c r="K19" t="str">
        <f>""</f>
        <v/>
      </c>
      <c r="L19" t="str">
        <f>""</f>
        <v/>
      </c>
      <c r="M19" t="str">
        <f>""</f>
        <v/>
      </c>
      <c r="N19" t="str">
        <f>""</f>
        <v/>
      </c>
      <c r="O19" t="str">
        <f>""</f>
        <v/>
      </c>
      <c r="P19" t="str">
        <f>""</f>
        <v/>
      </c>
      <c r="Q19" t="str">
        <f>""</f>
        <v/>
      </c>
      <c r="R19" t="str">
        <f>""</f>
        <v/>
      </c>
      <c r="S19" t="str">
        <f>"0.078**"</f>
        <v>0.078**</v>
      </c>
      <c r="T19" t="str">
        <f>""</f>
        <v/>
      </c>
      <c r="U19" t="str">
        <f>""</f>
        <v/>
      </c>
      <c r="V19" t="str">
        <f>""</f>
        <v/>
      </c>
      <c r="W19" t="str">
        <f>""</f>
        <v/>
      </c>
      <c r="X19" t="str">
        <f>""</f>
        <v/>
      </c>
      <c r="Y19" t="str">
        <f>""</f>
        <v/>
      </c>
      <c r="Z19" t="str">
        <f>""</f>
        <v/>
      </c>
      <c r="AA19" t="str">
        <f>""</f>
        <v/>
      </c>
      <c r="AB19" t="str">
        <f>""</f>
        <v/>
      </c>
      <c r="AC19" t="str">
        <f>"0.078**"</f>
        <v>0.078**</v>
      </c>
      <c r="AD19" t="str">
        <f>""</f>
        <v/>
      </c>
      <c r="AE19" t="str">
        <f>""</f>
        <v/>
      </c>
      <c r="AF19" t="str">
        <f>""</f>
        <v/>
      </c>
    </row>
    <row r="20" spans="2:32" x14ac:dyDescent="0.2">
      <c r="B20" s="10"/>
      <c r="C20" s="8" t="s">
        <v>48</v>
      </c>
      <c r="D20" s="8" t="s">
        <v>48</v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"[0.031]"</f>
        <v>[0.031]</v>
      </c>
      <c r="J20" t="str">
        <f>""</f>
        <v/>
      </c>
      <c r="K20" t="str">
        <f>""</f>
        <v/>
      </c>
      <c r="L20" t="str">
        <f>""</f>
        <v/>
      </c>
      <c r="M20" t="str">
        <f>""</f>
        <v/>
      </c>
      <c r="N20" t="str">
        <f>""</f>
        <v/>
      </c>
      <c r="O20" t="str">
        <f>""</f>
        <v/>
      </c>
      <c r="P20" t="str">
        <f>""</f>
        <v/>
      </c>
      <c r="Q20" t="str">
        <f>""</f>
        <v/>
      </c>
      <c r="R20" t="str">
        <f>""</f>
        <v/>
      </c>
      <c r="S20" t="str">
        <f>"[0.031]"</f>
        <v>[0.031]</v>
      </c>
      <c r="T20" t="str">
        <f>""</f>
        <v/>
      </c>
      <c r="U20" t="str">
        <f>""</f>
        <v/>
      </c>
      <c r="V20" t="str">
        <f>""</f>
        <v/>
      </c>
      <c r="W20" t="str">
        <f>""</f>
        <v/>
      </c>
      <c r="X20" t="str">
        <f>""</f>
        <v/>
      </c>
      <c r="Y20" t="str">
        <f>""</f>
        <v/>
      </c>
      <c r="Z20" t="str">
        <f>""</f>
        <v/>
      </c>
      <c r="AA20" t="str">
        <f>""</f>
        <v/>
      </c>
      <c r="AB20" t="str">
        <f>""</f>
        <v/>
      </c>
      <c r="AC20" t="str">
        <f>"[0.031]"</f>
        <v>[0.031]</v>
      </c>
      <c r="AD20" t="str">
        <f>""</f>
        <v/>
      </c>
      <c r="AE20" t="str">
        <f>""</f>
        <v/>
      </c>
      <c r="AF20" t="str">
        <f>""</f>
        <v/>
      </c>
    </row>
    <row r="21" spans="2:32" x14ac:dyDescent="0.2">
      <c r="B21" s="9" t="s">
        <v>9</v>
      </c>
      <c r="C21" s="8" t="s">
        <v>48</v>
      </c>
      <c r="D21" s="8" t="s">
        <v>48</v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"0.001"</f>
        <v>0.001</v>
      </c>
      <c r="K21" t="str">
        <f>""</f>
        <v/>
      </c>
      <c r="L21" t="str">
        <f>""</f>
        <v/>
      </c>
      <c r="M21" t="str">
        <f>""</f>
        <v/>
      </c>
      <c r="N21" t="str">
        <f>""</f>
        <v/>
      </c>
      <c r="O21" t="str">
        <f>""</f>
        <v/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"0.001"</f>
        <v>0.001</v>
      </c>
      <c r="U21" t="str">
        <f>""</f>
        <v/>
      </c>
      <c r="V21" t="str">
        <f>""</f>
        <v/>
      </c>
      <c r="W21" t="str">
        <f>""</f>
        <v/>
      </c>
      <c r="X21" t="str">
        <f>""</f>
        <v/>
      </c>
      <c r="Y21" t="str">
        <f>""</f>
        <v/>
      </c>
      <c r="Z21" t="str">
        <f>""</f>
        <v/>
      </c>
      <c r="AA21" t="str">
        <f>""</f>
        <v/>
      </c>
      <c r="AB21" t="str">
        <f>""</f>
        <v/>
      </c>
      <c r="AC21" t="str">
        <f>""</f>
        <v/>
      </c>
      <c r="AD21" t="str">
        <f>"0.001"</f>
        <v>0.001</v>
      </c>
      <c r="AE21" t="str">
        <f>""</f>
        <v/>
      </c>
      <c r="AF21" t="str">
        <f>""</f>
        <v/>
      </c>
    </row>
    <row r="22" spans="2:32" x14ac:dyDescent="0.2">
      <c r="C22" s="8" t="s">
        <v>48</v>
      </c>
      <c r="D22" s="8" t="s">
        <v>48</v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"[0.003]"</f>
        <v>[0.003]</v>
      </c>
      <c r="K22" t="str">
        <f>""</f>
        <v/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"[0.003]"</f>
        <v>[0.003]</v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>""</f>
        <v/>
      </c>
      <c r="AB22" t="str">
        <f>""</f>
        <v/>
      </c>
      <c r="AC22" t="str">
        <f>""</f>
        <v/>
      </c>
      <c r="AD22" t="str">
        <f>"[0.003]"</f>
        <v>[0.003]</v>
      </c>
      <c r="AE22" t="str">
        <f>""</f>
        <v/>
      </c>
      <c r="AF22" t="str">
        <f>""</f>
        <v/>
      </c>
    </row>
    <row r="23" spans="2:32" x14ac:dyDescent="0.2">
      <c r="B23" s="9" t="s">
        <v>8</v>
      </c>
      <c r="C23" s="8" t="s">
        <v>48</v>
      </c>
      <c r="D23" s="8" t="s">
        <v>48</v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"0.011***"</f>
        <v>0.011***</v>
      </c>
      <c r="L23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  <c r="U23" t="str">
        <f>"0.011***"</f>
        <v>0.011***</v>
      </c>
      <c r="V23" t="str">
        <f>""</f>
        <v/>
      </c>
      <c r="W23" t="str">
        <f>""</f>
        <v/>
      </c>
      <c r="X23" t="str">
        <f>""</f>
        <v/>
      </c>
      <c r="Y23" t="str">
        <f>""</f>
        <v/>
      </c>
      <c r="Z23" t="str">
        <f>""</f>
        <v/>
      </c>
      <c r="AA23" t="str">
        <f>""</f>
        <v/>
      </c>
      <c r="AB23" t="str">
        <f>""</f>
        <v/>
      </c>
      <c r="AC23" t="str">
        <f>""</f>
        <v/>
      </c>
      <c r="AD23" t="str">
        <f>""</f>
        <v/>
      </c>
      <c r="AE23" t="str">
        <f>"0.011***"</f>
        <v>0.011***</v>
      </c>
      <c r="AF23" t="str">
        <f>""</f>
        <v/>
      </c>
    </row>
    <row r="24" spans="2:32" x14ac:dyDescent="0.2">
      <c r="C24" s="8" t="s">
        <v>48</v>
      </c>
      <c r="D24" s="8" t="s">
        <v>48</v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"[0.003]"</f>
        <v>[0.003]</v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  <c r="U24" t="str">
        <f>"[0.003]"</f>
        <v>[0.003]</v>
      </c>
      <c r="V24" t="str">
        <f>""</f>
        <v/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>""</f>
        <v/>
      </c>
      <c r="AB24" t="str">
        <f>""</f>
        <v/>
      </c>
      <c r="AC24" t="str">
        <f>""</f>
        <v/>
      </c>
      <c r="AD24" t="str">
        <f>""</f>
        <v/>
      </c>
      <c r="AE24" t="str">
        <f>"[0.003]"</f>
        <v>[0.003]</v>
      </c>
      <c r="AF24" t="str">
        <f>""</f>
        <v/>
      </c>
    </row>
    <row r="25" spans="2:32" x14ac:dyDescent="0.2">
      <c r="B25" s="9" t="s">
        <v>7</v>
      </c>
      <c r="C25" s="8" t="s">
        <v>48</v>
      </c>
      <c r="D25" s="8" t="s">
        <v>48</v>
      </c>
      <c r="E25" t="str">
        <f>""</f>
        <v/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  <c r="L25" t="str">
        <f>"0.009***"</f>
        <v>0.009***</v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"0.009***"</f>
        <v>0.009***</v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t="str">
        <f>""</f>
        <v/>
      </c>
      <c r="AC25" t="str">
        <f>""</f>
        <v/>
      </c>
      <c r="AD25" t="str">
        <f>""</f>
        <v/>
      </c>
      <c r="AE25" t="str">
        <f>""</f>
        <v/>
      </c>
      <c r="AF25" t="str">
        <f>"0.009***"</f>
        <v>0.009***</v>
      </c>
    </row>
    <row r="26" spans="2:32" x14ac:dyDescent="0.2">
      <c r="B26" s="9"/>
      <c r="C26" s="8" t="s">
        <v>48</v>
      </c>
      <c r="D26" s="8" t="s">
        <v>48</v>
      </c>
      <c r="E26" t="str">
        <f>""</f>
        <v/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  <c r="L26" t="str">
        <f>"[0.003]"</f>
        <v>[0.003]</v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  <c r="U26" t="str">
        <f>""</f>
        <v/>
      </c>
      <c r="V26" t="str">
        <f>"[0.003]"</f>
        <v>[0.003]</v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t="str">
        <f>""</f>
        <v/>
      </c>
      <c r="AC26" t="str">
        <f>""</f>
        <v/>
      </c>
      <c r="AD26" t="str">
        <f>""</f>
        <v/>
      </c>
      <c r="AE26" t="str">
        <f>""</f>
        <v/>
      </c>
      <c r="AF26" t="str">
        <f>"[0.003]"</f>
        <v>[0.003]</v>
      </c>
    </row>
    <row r="27" spans="2:32" x14ac:dyDescent="0.2">
      <c r="B27" s="9" t="s">
        <v>25</v>
      </c>
      <c r="C27" t="str">
        <f>"-0.004"</f>
        <v>-0.004</v>
      </c>
      <c r="D27" t="str">
        <f>"-0.004"</f>
        <v>-0.004</v>
      </c>
      <c r="E27" t="str">
        <f>"-0.004"</f>
        <v>-0.004</v>
      </c>
      <c r="F27" t="str">
        <f t="shared" ref="F27:L27" si="0">"-0.004*"</f>
        <v>-0.004*</v>
      </c>
      <c r="G27" t="str">
        <f t="shared" si="0"/>
        <v>-0.004*</v>
      </c>
      <c r="H27" t="str">
        <f t="shared" si="0"/>
        <v>-0.004*</v>
      </c>
      <c r="I27" t="str">
        <f t="shared" si="0"/>
        <v>-0.004*</v>
      </c>
      <c r="J27" t="str">
        <f t="shared" si="0"/>
        <v>-0.004*</v>
      </c>
      <c r="K27" t="str">
        <f t="shared" si="0"/>
        <v>-0.004*</v>
      </c>
      <c r="L27" t="str">
        <f t="shared" si="0"/>
        <v>-0.004*</v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  <c r="U27" t="str">
        <f>""</f>
        <v/>
      </c>
      <c r="V27" t="str">
        <f>""</f>
        <v/>
      </c>
      <c r="W27" t="str">
        <f>""</f>
        <v/>
      </c>
      <c r="X27" t="str">
        <f>""</f>
        <v/>
      </c>
      <c r="Y27" t="str">
        <f>""</f>
        <v/>
      </c>
      <c r="Z27" t="str">
        <f>""</f>
        <v/>
      </c>
      <c r="AA27" t="str">
        <f>""</f>
        <v/>
      </c>
      <c r="AB27" t="str">
        <f>""</f>
        <v/>
      </c>
      <c r="AC27" t="str">
        <f>""</f>
        <v/>
      </c>
      <c r="AD27" t="str">
        <f>""</f>
        <v/>
      </c>
      <c r="AE27" t="str">
        <f>""</f>
        <v/>
      </c>
      <c r="AF27" t="str">
        <f>""</f>
        <v/>
      </c>
    </row>
    <row r="28" spans="2:32" x14ac:dyDescent="0.2">
      <c r="C28" t="str">
        <f t="shared" ref="C28:D28" si="1">"[0.002]"</f>
        <v>[0.002]</v>
      </c>
      <c r="D28" t="str">
        <f t="shared" si="1"/>
        <v>[0.002]</v>
      </c>
      <c r="E28" t="str">
        <f t="shared" ref="E28:I28" si="2">"[0.002]"</f>
        <v>[0.002]</v>
      </c>
      <c r="F28" t="str">
        <f t="shared" si="2"/>
        <v>[0.002]</v>
      </c>
      <c r="G28" t="str">
        <f t="shared" si="2"/>
        <v>[0.002]</v>
      </c>
      <c r="H28" t="str">
        <f t="shared" si="2"/>
        <v>[0.002]</v>
      </c>
      <c r="I28" t="str">
        <f t="shared" si="2"/>
        <v>[0.002]</v>
      </c>
      <c r="J28" t="str">
        <f>"[0.003]"</f>
        <v>[0.003]</v>
      </c>
      <c r="K28" t="str">
        <f>"[0.002]"</f>
        <v>[0.002]</v>
      </c>
      <c r="L28" t="str">
        <f>"[0.002]"</f>
        <v>[0.002]</v>
      </c>
      <c r="M28" t="str">
        <f>""</f>
        <v/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  <c r="U28" t="str">
        <f>""</f>
        <v/>
      </c>
      <c r="V28" t="str">
        <f>""</f>
        <v/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>""</f>
        <v/>
      </c>
      <c r="AB28" t="str">
        <f>""</f>
        <v/>
      </c>
      <c r="AC28" t="str">
        <f>""</f>
        <v/>
      </c>
      <c r="AD28" t="str">
        <f>""</f>
        <v/>
      </c>
      <c r="AE28" t="str">
        <f>""</f>
        <v/>
      </c>
      <c r="AF28" t="str">
        <f>""</f>
        <v/>
      </c>
    </row>
    <row r="29" spans="2:32" x14ac:dyDescent="0.2">
      <c r="C29" s="8"/>
      <c r="D29" s="8"/>
      <c r="E29" t="str">
        <f>""</f>
        <v/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  <c r="L29" t="str">
        <f>""</f>
        <v/>
      </c>
      <c r="M29" t="str">
        <f t="shared" ref="M29:U29" si="3">"-0.005"</f>
        <v>-0.005</v>
      </c>
      <c r="N29" t="str">
        <f t="shared" si="3"/>
        <v>-0.005</v>
      </c>
      <c r="O29" t="str">
        <f t="shared" si="3"/>
        <v>-0.005</v>
      </c>
      <c r="P29" t="str">
        <f t="shared" si="3"/>
        <v>-0.005</v>
      </c>
      <c r="Q29" t="str">
        <f t="shared" si="3"/>
        <v>-0.005</v>
      </c>
      <c r="R29" t="str">
        <f t="shared" si="3"/>
        <v>-0.005</v>
      </c>
      <c r="S29" t="str">
        <f t="shared" si="3"/>
        <v>-0.005</v>
      </c>
      <c r="T29" t="str">
        <f t="shared" si="3"/>
        <v>-0.005</v>
      </c>
      <c r="U29" t="str">
        <f t="shared" si="3"/>
        <v>-0.005</v>
      </c>
      <c r="V29" t="str">
        <f>"-0.005*"</f>
        <v>-0.005*</v>
      </c>
      <c r="W29" t="str">
        <f>""</f>
        <v/>
      </c>
      <c r="X29" t="str">
        <f>""</f>
        <v/>
      </c>
      <c r="Y29" t="str">
        <f>""</f>
        <v/>
      </c>
      <c r="Z29" t="str">
        <f>""</f>
        <v/>
      </c>
      <c r="AA29" t="str">
        <f>""</f>
        <v/>
      </c>
      <c r="AB29" t="str">
        <f>""</f>
        <v/>
      </c>
      <c r="AC29" t="str">
        <f>""</f>
        <v/>
      </c>
      <c r="AD29" t="str">
        <f>""</f>
        <v/>
      </c>
      <c r="AE29" t="str">
        <f>""</f>
        <v/>
      </c>
      <c r="AF29" t="str">
        <f>""</f>
        <v/>
      </c>
    </row>
    <row r="30" spans="2:32" x14ac:dyDescent="0.2">
      <c r="B30" s="9" t="s">
        <v>26</v>
      </c>
      <c r="D30" s="8"/>
      <c r="E30" t="str">
        <f>""</f>
        <v/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  <c r="L30" t="str">
        <f>""</f>
        <v/>
      </c>
      <c r="M30" t="str">
        <f t="shared" ref="M30:V30" si="4">"[0.003]"</f>
        <v>[0.003]</v>
      </c>
      <c r="N30" t="str">
        <f t="shared" si="4"/>
        <v>[0.003]</v>
      </c>
      <c r="O30" t="str">
        <f t="shared" si="4"/>
        <v>[0.003]</v>
      </c>
      <c r="P30" t="str">
        <f t="shared" si="4"/>
        <v>[0.003]</v>
      </c>
      <c r="Q30" t="str">
        <f t="shared" si="4"/>
        <v>[0.003]</v>
      </c>
      <c r="R30" t="str">
        <f t="shared" si="4"/>
        <v>[0.003]</v>
      </c>
      <c r="S30" t="str">
        <f t="shared" si="4"/>
        <v>[0.003]</v>
      </c>
      <c r="T30" t="str">
        <f t="shared" si="4"/>
        <v>[0.003]</v>
      </c>
      <c r="U30" t="str">
        <f t="shared" si="4"/>
        <v>[0.003]</v>
      </c>
      <c r="V30" t="str">
        <f t="shared" si="4"/>
        <v>[0.003]</v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>""</f>
        <v/>
      </c>
      <c r="AB30" t="str">
        <f>""</f>
        <v/>
      </c>
      <c r="AC30" t="str">
        <f>""</f>
        <v/>
      </c>
      <c r="AD30" t="str">
        <f>""</f>
        <v/>
      </c>
      <c r="AE30" t="str">
        <f>""</f>
        <v/>
      </c>
      <c r="AF30" t="str">
        <f>""</f>
        <v/>
      </c>
    </row>
    <row r="31" spans="2:32" x14ac:dyDescent="0.2">
      <c r="B31" s="9"/>
      <c r="C31" s="8"/>
      <c r="D31" s="8"/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  <c r="L31" t="str">
        <f>""</f>
        <v/>
      </c>
      <c r="M31" t="str">
        <f>""</f>
        <v/>
      </c>
      <c r="N31" t="str">
        <f>""</f>
        <v/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  <c r="U31" t="str">
        <f>""</f>
        <v/>
      </c>
      <c r="V31" t="str">
        <f>""</f>
        <v/>
      </c>
      <c r="W31" t="str">
        <f t="shared" ref="W31:AF31" si="5">"-0.002"</f>
        <v>-0.002</v>
      </c>
      <c r="X31" t="str">
        <f t="shared" si="5"/>
        <v>-0.002</v>
      </c>
      <c r="Y31" t="str">
        <f t="shared" si="5"/>
        <v>-0.002</v>
      </c>
      <c r="Z31" t="str">
        <f t="shared" si="5"/>
        <v>-0.002</v>
      </c>
      <c r="AA31" t="str">
        <f t="shared" si="5"/>
        <v>-0.002</v>
      </c>
      <c r="AB31" t="str">
        <f t="shared" si="5"/>
        <v>-0.002</v>
      </c>
      <c r="AC31" t="str">
        <f t="shared" si="5"/>
        <v>-0.002</v>
      </c>
      <c r="AD31" t="str">
        <f t="shared" si="5"/>
        <v>-0.002</v>
      </c>
      <c r="AE31" t="str">
        <f t="shared" si="5"/>
        <v>-0.002</v>
      </c>
      <c r="AF31" t="str">
        <f t="shared" si="5"/>
        <v>-0.002</v>
      </c>
    </row>
    <row r="32" spans="2:32" x14ac:dyDescent="0.2">
      <c r="B32" s="9" t="s">
        <v>27</v>
      </c>
      <c r="C32" s="8"/>
      <c r="D32" s="8"/>
      <c r="E32" t="str">
        <f>""</f>
        <v/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  <c r="L32" t="str">
        <f>""</f>
        <v/>
      </c>
      <c r="M32" t="str">
        <f>""</f>
        <v/>
      </c>
      <c r="N32" t="str">
        <f>""</f>
        <v/>
      </c>
      <c r="O32" t="str">
        <f>""</f>
        <v/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  <c r="U32" t="str">
        <f>""</f>
        <v/>
      </c>
      <c r="V32" t="str">
        <f>""</f>
        <v/>
      </c>
      <c r="W32" t="str">
        <f t="shared" ref="W32:AF32" si="6">"[0.003]"</f>
        <v>[0.003]</v>
      </c>
      <c r="X32" t="str">
        <f t="shared" si="6"/>
        <v>[0.003]</v>
      </c>
      <c r="Y32" t="str">
        <f t="shared" si="6"/>
        <v>[0.003]</v>
      </c>
      <c r="Z32" t="str">
        <f t="shared" si="6"/>
        <v>[0.003]</v>
      </c>
      <c r="AA32" t="str">
        <f t="shared" si="6"/>
        <v>[0.003]</v>
      </c>
      <c r="AB32" t="str">
        <f t="shared" si="6"/>
        <v>[0.003]</v>
      </c>
      <c r="AC32" t="str">
        <f t="shared" si="6"/>
        <v>[0.003]</v>
      </c>
      <c r="AD32" t="str">
        <f t="shared" si="6"/>
        <v>[0.003]</v>
      </c>
      <c r="AE32" t="str">
        <f t="shared" si="6"/>
        <v>[0.003]</v>
      </c>
      <c r="AF32" t="str">
        <f t="shared" si="6"/>
        <v>[0.003]</v>
      </c>
    </row>
    <row r="33" spans="2:32" x14ac:dyDescent="0.2">
      <c r="B33" s="9"/>
      <c r="C33" s="8"/>
      <c r="D33" s="8"/>
      <c r="E33" t="str">
        <f>""</f>
        <v/>
      </c>
      <c r="F33" t="str">
        <f>""</f>
        <v/>
      </c>
      <c r="G33" t="str">
        <f>""</f>
        <v/>
      </c>
      <c r="H33" t="str">
        <f>""</f>
        <v/>
      </c>
      <c r="I33" t="str">
        <f>""</f>
        <v/>
      </c>
      <c r="J33" t="str">
        <f>""</f>
        <v/>
      </c>
      <c r="K33" t="str">
        <f>""</f>
        <v/>
      </c>
    </row>
    <row r="34" spans="2:32" x14ac:dyDescent="0.2">
      <c r="B34" s="7" t="s">
        <v>6</v>
      </c>
      <c r="C34" s="6" t="s">
        <v>98</v>
      </c>
      <c r="D34" s="6" t="s">
        <v>98</v>
      </c>
      <c r="E34" s="6" t="s">
        <v>98</v>
      </c>
      <c r="F34" s="6" t="s">
        <v>98</v>
      </c>
      <c r="G34" s="6" t="s">
        <v>98</v>
      </c>
      <c r="H34" s="6" t="s">
        <v>98</v>
      </c>
      <c r="I34" s="6" t="s">
        <v>98</v>
      </c>
      <c r="J34" s="6" t="s">
        <v>98</v>
      </c>
      <c r="K34" s="6" t="s">
        <v>98</v>
      </c>
      <c r="L34" s="6" t="s">
        <v>98</v>
      </c>
      <c r="M34" s="6" t="s">
        <v>98</v>
      </c>
      <c r="N34" s="6" t="s">
        <v>98</v>
      </c>
      <c r="O34" s="6" t="s">
        <v>98</v>
      </c>
      <c r="P34" s="6" t="s">
        <v>98</v>
      </c>
      <c r="Q34" s="6" t="s">
        <v>98</v>
      </c>
      <c r="R34" s="6" t="s">
        <v>98</v>
      </c>
      <c r="S34" s="6" t="s">
        <v>98</v>
      </c>
      <c r="T34" s="6" t="s">
        <v>98</v>
      </c>
      <c r="U34" s="6" t="s">
        <v>98</v>
      </c>
      <c r="V34" s="6" t="s">
        <v>98</v>
      </c>
      <c r="W34" s="6" t="s">
        <v>98</v>
      </c>
      <c r="X34" s="6" t="s">
        <v>98</v>
      </c>
      <c r="Y34" s="6" t="s">
        <v>98</v>
      </c>
      <c r="Z34" s="6" t="s">
        <v>98</v>
      </c>
      <c r="AA34" s="6" t="s">
        <v>98</v>
      </c>
      <c r="AB34" s="6" t="s">
        <v>98</v>
      </c>
      <c r="AC34" s="6" t="s">
        <v>98</v>
      </c>
      <c r="AD34" s="6" t="s">
        <v>98</v>
      </c>
      <c r="AE34" s="6" t="s">
        <v>98</v>
      </c>
      <c r="AF34" s="6" t="s">
        <v>98</v>
      </c>
    </row>
    <row r="35" spans="2:32" x14ac:dyDescent="0.2">
      <c r="B35" s="4" t="s">
        <v>5</v>
      </c>
      <c r="C35" s="5" t="s">
        <v>99</v>
      </c>
      <c r="D35" s="5" t="s">
        <v>99</v>
      </c>
      <c r="E35" s="5" t="s">
        <v>99</v>
      </c>
      <c r="F35" s="5" t="s">
        <v>99</v>
      </c>
      <c r="G35" s="5" t="s">
        <v>99</v>
      </c>
      <c r="H35" s="5" t="s">
        <v>99</v>
      </c>
      <c r="I35" s="5" t="s">
        <v>99</v>
      </c>
      <c r="J35" s="5" t="s">
        <v>99</v>
      </c>
      <c r="K35" s="5" t="s">
        <v>99</v>
      </c>
      <c r="L35" s="5" t="s">
        <v>99</v>
      </c>
      <c r="M35" s="5" t="s">
        <v>99</v>
      </c>
      <c r="N35" s="5" t="s">
        <v>99</v>
      </c>
      <c r="O35" s="5" t="s">
        <v>99</v>
      </c>
      <c r="P35" s="5" t="s">
        <v>99</v>
      </c>
      <c r="Q35" s="5" t="s">
        <v>99</v>
      </c>
      <c r="R35" s="5" t="s">
        <v>99</v>
      </c>
      <c r="S35" s="5" t="s">
        <v>99</v>
      </c>
      <c r="T35" s="5" t="s">
        <v>99</v>
      </c>
      <c r="U35" s="5" t="s">
        <v>99</v>
      </c>
      <c r="V35" s="5" t="s">
        <v>99</v>
      </c>
      <c r="W35" s="5" t="s">
        <v>99</v>
      </c>
      <c r="X35" s="5" t="s">
        <v>99</v>
      </c>
      <c r="Y35" s="5" t="s">
        <v>99</v>
      </c>
      <c r="Z35" s="5" t="s">
        <v>99</v>
      </c>
      <c r="AA35" s="5" t="s">
        <v>99</v>
      </c>
      <c r="AB35" s="5" t="s">
        <v>99</v>
      </c>
      <c r="AC35" s="5" t="s">
        <v>99</v>
      </c>
      <c r="AD35" s="5" t="s">
        <v>99</v>
      </c>
      <c r="AE35" s="5" t="s">
        <v>99</v>
      </c>
      <c r="AF35" s="5" t="s">
        <v>99</v>
      </c>
    </row>
    <row r="36" spans="2:32" x14ac:dyDescent="0.2">
      <c r="B36" s="4" t="s">
        <v>4</v>
      </c>
      <c r="C36" s="3" t="s">
        <v>1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3" t="s">
        <v>1</v>
      </c>
      <c r="N36" s="3" t="s">
        <v>1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3" t="s">
        <v>1</v>
      </c>
      <c r="Y36" s="3" t="s">
        <v>1</v>
      </c>
      <c r="Z36" s="3" t="s">
        <v>1</v>
      </c>
      <c r="AA36" s="3" t="s">
        <v>1</v>
      </c>
      <c r="AB36" s="3" t="s">
        <v>1</v>
      </c>
      <c r="AC36" s="3" t="s">
        <v>1</v>
      </c>
      <c r="AD36" s="3" t="s">
        <v>1</v>
      </c>
      <c r="AE36" s="3" t="s">
        <v>1</v>
      </c>
      <c r="AF36" s="3" t="s">
        <v>1</v>
      </c>
    </row>
    <row r="37" spans="2:32" x14ac:dyDescent="0.2">
      <c r="B37" s="4" t="s">
        <v>3</v>
      </c>
      <c r="C37" s="3" t="s">
        <v>1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3" t="s">
        <v>1</v>
      </c>
      <c r="N37" s="3" t="s">
        <v>1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3" t="s">
        <v>1</v>
      </c>
      <c r="Y37" s="3" t="s">
        <v>1</v>
      </c>
      <c r="Z37" s="3" t="s">
        <v>1</v>
      </c>
      <c r="AA37" s="3" t="s">
        <v>1</v>
      </c>
      <c r="AB37" s="3" t="s">
        <v>1</v>
      </c>
      <c r="AC37" s="3" t="s">
        <v>1</v>
      </c>
      <c r="AD37" s="3" t="s">
        <v>1</v>
      </c>
      <c r="AE37" s="3" t="s">
        <v>1</v>
      </c>
      <c r="AF37" s="3" t="s">
        <v>1</v>
      </c>
    </row>
    <row r="38" spans="2:32" x14ac:dyDescent="0.2">
      <c r="B38" s="2" t="s">
        <v>2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</v>
      </c>
    </row>
    <row r="39" spans="2:32" ht="56" customHeight="1" x14ac:dyDescent="0.2">
      <c r="B39" s="30" t="s">
        <v>0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</sheetData>
  <mergeCells count="2">
    <mergeCell ref="B2:L2"/>
    <mergeCell ref="B39:AF39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4242-055E-A241-AAEC-E3E1C959ABEC}">
  <dimension ref="B2:AF63"/>
  <sheetViews>
    <sheetView showGridLines="0" topLeftCell="A22" workbookViewId="0">
      <selection activeCell="L43" sqref="L42:L43"/>
    </sheetView>
  </sheetViews>
  <sheetFormatPr baseColWidth="10" defaultColWidth="11" defaultRowHeight="16" x14ac:dyDescent="0.2"/>
  <cols>
    <col min="2" max="2" width="71.6640625" customWidth="1"/>
  </cols>
  <sheetData>
    <row r="2" spans="2:32" x14ac:dyDescent="0.2">
      <c r="B2" s="29" t="s">
        <v>100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32" ht="37" customHeight="1" thickBot="1" x14ac:dyDescent="0.25">
      <c r="B3" s="19" t="s">
        <v>96</v>
      </c>
      <c r="C3" s="18" t="s">
        <v>23</v>
      </c>
      <c r="D3" s="18" t="s">
        <v>22</v>
      </c>
      <c r="E3" s="18" t="s">
        <v>21</v>
      </c>
      <c r="F3" s="18" t="s">
        <v>20</v>
      </c>
      <c r="G3" s="18" t="s">
        <v>19</v>
      </c>
      <c r="H3" s="18" t="s">
        <v>18</v>
      </c>
      <c r="I3" s="18" t="s">
        <v>17</v>
      </c>
      <c r="J3" s="18" t="s">
        <v>16</v>
      </c>
      <c r="K3" s="18" t="s">
        <v>15</v>
      </c>
      <c r="L3" s="18" t="s">
        <v>14</v>
      </c>
      <c r="M3" s="18" t="s">
        <v>28</v>
      </c>
      <c r="N3" s="18" t="s">
        <v>29</v>
      </c>
      <c r="O3" s="18" t="s">
        <v>30</v>
      </c>
      <c r="P3" s="18" t="s">
        <v>31</v>
      </c>
      <c r="Q3" s="18" t="s">
        <v>32</v>
      </c>
      <c r="R3" s="18" t="s">
        <v>33</v>
      </c>
      <c r="S3" s="18" t="s">
        <v>34</v>
      </c>
      <c r="T3" s="18" t="s">
        <v>35</v>
      </c>
      <c r="U3" s="18" t="s">
        <v>36</v>
      </c>
      <c r="V3" s="18" t="s">
        <v>37</v>
      </c>
      <c r="W3" s="18" t="s">
        <v>38</v>
      </c>
      <c r="X3" s="18" t="s">
        <v>39</v>
      </c>
      <c r="Y3" s="18" t="s">
        <v>40</v>
      </c>
      <c r="Z3" s="18" t="s">
        <v>41</v>
      </c>
      <c r="AA3" s="18" t="s">
        <v>42</v>
      </c>
      <c r="AB3" s="18" t="s">
        <v>43</v>
      </c>
      <c r="AC3" s="18" t="s">
        <v>44</v>
      </c>
      <c r="AD3" s="18" t="s">
        <v>45</v>
      </c>
      <c r="AE3" s="18" t="s">
        <v>46</v>
      </c>
      <c r="AF3" s="18" t="s">
        <v>47</v>
      </c>
    </row>
    <row r="4" spans="2:32" ht="17" thickTop="1" x14ac:dyDescent="0.2">
      <c r="B4" s="17" t="s">
        <v>13</v>
      </c>
      <c r="C4" s="16"/>
      <c r="D4" s="16"/>
      <c r="E4" s="16"/>
      <c r="F4" s="16"/>
      <c r="G4" s="16"/>
      <c r="H4" s="16"/>
      <c r="I4" s="16"/>
      <c r="J4" s="16"/>
      <c r="K4" s="16"/>
    </row>
    <row r="5" spans="2:32" x14ac:dyDescent="0.2">
      <c r="B5" s="15" t="s">
        <v>12</v>
      </c>
      <c r="C5" s="20" t="s">
        <v>79</v>
      </c>
      <c r="D5" s="20" t="s">
        <v>48</v>
      </c>
      <c r="E5" s="20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t="s">
        <v>101</v>
      </c>
      <c r="N5" t="s">
        <v>48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102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</row>
    <row r="6" spans="2:32" x14ac:dyDescent="0.2">
      <c r="B6" s="15"/>
      <c r="C6" s="20" t="s">
        <v>82</v>
      </c>
      <c r="D6" s="20" t="s">
        <v>48</v>
      </c>
      <c r="E6" s="20" t="s">
        <v>48</v>
      </c>
      <c r="F6" s="21" t="s">
        <v>48</v>
      </c>
      <c r="G6" s="21" t="s">
        <v>48</v>
      </c>
      <c r="H6" s="21" t="s">
        <v>48</v>
      </c>
      <c r="I6" s="21" t="s">
        <v>48</v>
      </c>
      <c r="J6" s="21" t="s">
        <v>48</v>
      </c>
      <c r="K6" s="21" t="s">
        <v>48</v>
      </c>
      <c r="L6" s="21" t="s">
        <v>48</v>
      </c>
      <c r="M6" t="s">
        <v>82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82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</row>
    <row r="7" spans="2:32" x14ac:dyDescent="0.2">
      <c r="B7" s="15" t="s">
        <v>69</v>
      </c>
      <c r="C7" s="20" t="s">
        <v>103</v>
      </c>
      <c r="D7" s="20" t="s">
        <v>48</v>
      </c>
      <c r="E7" s="20" t="s">
        <v>48</v>
      </c>
      <c r="F7" s="21" t="s">
        <v>48</v>
      </c>
      <c r="G7" s="21" t="s">
        <v>48</v>
      </c>
      <c r="H7" s="21" t="s">
        <v>48</v>
      </c>
      <c r="I7" s="21" t="s">
        <v>48</v>
      </c>
      <c r="J7" s="21" t="s">
        <v>48</v>
      </c>
      <c r="K7" s="21" t="s">
        <v>48</v>
      </c>
      <c r="L7" s="21" t="s">
        <v>48</v>
      </c>
      <c r="M7" t="s">
        <v>103</v>
      </c>
      <c r="N7" t="s">
        <v>48</v>
      </c>
      <c r="O7" t="s">
        <v>48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104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</row>
    <row r="8" spans="2:32" x14ac:dyDescent="0.2">
      <c r="B8" s="15"/>
      <c r="C8" s="20" t="s">
        <v>105</v>
      </c>
      <c r="D8" s="20" t="s">
        <v>48</v>
      </c>
      <c r="E8" s="20" t="s">
        <v>48</v>
      </c>
      <c r="F8" s="21" t="s">
        <v>48</v>
      </c>
      <c r="G8" s="21" t="s">
        <v>48</v>
      </c>
      <c r="H8" s="21" t="s">
        <v>48</v>
      </c>
      <c r="I8" s="21" t="s">
        <v>48</v>
      </c>
      <c r="J8" s="21" t="s">
        <v>48</v>
      </c>
      <c r="K8" s="21" t="s">
        <v>48</v>
      </c>
      <c r="L8" s="21" t="s">
        <v>48</v>
      </c>
      <c r="M8" t="s">
        <v>82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82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</row>
    <row r="9" spans="2:32" x14ac:dyDescent="0.2">
      <c r="B9" s="15" t="s">
        <v>11</v>
      </c>
      <c r="C9" s="20" t="s">
        <v>48</v>
      </c>
      <c r="D9" s="8" t="s">
        <v>106</v>
      </c>
      <c r="E9" s="20" t="s">
        <v>48</v>
      </c>
      <c r="F9" s="21" t="s">
        <v>48</v>
      </c>
      <c r="G9" s="21" t="s">
        <v>48</v>
      </c>
      <c r="H9" s="21" t="s">
        <v>48</v>
      </c>
      <c r="I9" s="21" t="s">
        <v>48</v>
      </c>
      <c r="J9" s="21" t="s">
        <v>48</v>
      </c>
      <c r="K9" s="21" t="s">
        <v>48</v>
      </c>
      <c r="L9" s="21" t="s">
        <v>48</v>
      </c>
      <c r="M9" t="s">
        <v>48</v>
      </c>
      <c r="N9" t="s">
        <v>107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106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</row>
    <row r="10" spans="2:32" x14ac:dyDescent="0.2">
      <c r="B10" s="15" t="str">
        <f>""</f>
        <v/>
      </c>
      <c r="C10" s="20" t="s">
        <v>48</v>
      </c>
      <c r="D10" s="8" t="s">
        <v>108</v>
      </c>
      <c r="E10" s="20" t="s">
        <v>48</v>
      </c>
      <c r="F10" s="21" t="s">
        <v>48</v>
      </c>
      <c r="G10" s="21" t="s">
        <v>48</v>
      </c>
      <c r="H10" s="21" t="s">
        <v>48</v>
      </c>
      <c r="I10" s="21" t="s">
        <v>48</v>
      </c>
      <c r="J10" s="21" t="s">
        <v>48</v>
      </c>
      <c r="K10" s="21" t="s">
        <v>48</v>
      </c>
      <c r="L10" s="21" t="s">
        <v>48</v>
      </c>
      <c r="M10" t="s">
        <v>48</v>
      </c>
      <c r="N10" t="s">
        <v>109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110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</row>
    <row r="11" spans="2:32" x14ac:dyDescent="0.2">
      <c r="B11" s="15" t="s">
        <v>70</v>
      </c>
      <c r="C11" s="20" t="s">
        <v>48</v>
      </c>
      <c r="D11" s="8" t="s">
        <v>111</v>
      </c>
      <c r="E11" s="20" t="s">
        <v>48</v>
      </c>
      <c r="F11" s="21" t="s">
        <v>48</v>
      </c>
      <c r="G11" s="21" t="s">
        <v>48</v>
      </c>
      <c r="H11" s="21" t="s">
        <v>48</v>
      </c>
      <c r="I11" s="21" t="s">
        <v>48</v>
      </c>
      <c r="J11" s="21" t="s">
        <v>48</v>
      </c>
      <c r="K11" s="21" t="s">
        <v>48</v>
      </c>
      <c r="L11" s="21" t="s">
        <v>48</v>
      </c>
      <c r="M11" t="s">
        <v>48</v>
      </c>
      <c r="N11" t="s">
        <v>111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112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</row>
    <row r="12" spans="2:32" x14ac:dyDescent="0.2">
      <c r="B12" s="22"/>
      <c r="C12" s="23" t="s">
        <v>48</v>
      </c>
      <c r="D12" s="24" t="s">
        <v>113</v>
      </c>
      <c r="E12" s="23" t="s">
        <v>48</v>
      </c>
      <c r="F12" s="25" t="s">
        <v>48</v>
      </c>
      <c r="G12" s="25" t="s">
        <v>48</v>
      </c>
      <c r="H12" s="25" t="s">
        <v>48</v>
      </c>
      <c r="I12" s="25" t="s">
        <v>48</v>
      </c>
      <c r="J12" s="25" t="s">
        <v>48</v>
      </c>
      <c r="K12" s="25" t="s">
        <v>48</v>
      </c>
      <c r="L12" s="25" t="s">
        <v>48</v>
      </c>
      <c r="M12" s="23" t="s">
        <v>48</v>
      </c>
      <c r="N12" s="25" t="s">
        <v>114</v>
      </c>
      <c r="O12" s="25" t="s">
        <v>48</v>
      </c>
      <c r="P12" s="25" t="s">
        <v>48</v>
      </c>
      <c r="Q12" s="25" t="s">
        <v>48</v>
      </c>
      <c r="R12" s="25" t="s">
        <v>48</v>
      </c>
      <c r="S12" s="25" t="s">
        <v>48</v>
      </c>
      <c r="T12" s="25" t="s">
        <v>48</v>
      </c>
      <c r="U12" s="23" t="s">
        <v>48</v>
      </c>
      <c r="V12" s="25" t="s">
        <v>48</v>
      </c>
      <c r="W12" s="25" t="s">
        <v>48</v>
      </c>
      <c r="X12" s="25" t="s">
        <v>114</v>
      </c>
      <c r="Y12" s="25" t="s">
        <v>48</v>
      </c>
      <c r="Z12" s="25" t="s">
        <v>48</v>
      </c>
      <c r="AA12" s="25" t="s">
        <v>48</v>
      </c>
      <c r="AB12" s="25" t="s">
        <v>48</v>
      </c>
      <c r="AC12" s="25" t="s">
        <v>48</v>
      </c>
      <c r="AD12" s="25" t="s">
        <v>48</v>
      </c>
      <c r="AE12" s="25" t="s">
        <v>48</v>
      </c>
      <c r="AF12" s="25" t="s">
        <v>48</v>
      </c>
    </row>
    <row r="13" spans="2:32" x14ac:dyDescent="0.2">
      <c r="B13" s="26" t="s">
        <v>10</v>
      </c>
      <c r="C13" s="20"/>
      <c r="D13" s="20"/>
      <c r="E13" s="20"/>
      <c r="F13" s="27"/>
      <c r="G13" s="27"/>
      <c r="H13" s="27"/>
      <c r="I13" s="27"/>
      <c r="J13" s="27"/>
      <c r="K13" s="27"/>
      <c r="L13" s="27"/>
      <c r="M13" s="20"/>
      <c r="N13" s="20"/>
      <c r="O13" s="20"/>
      <c r="P13" s="27"/>
      <c r="Q13" s="27"/>
      <c r="R13" s="27"/>
      <c r="S13" s="27"/>
      <c r="T13" s="27"/>
      <c r="U13" s="27"/>
      <c r="V13" s="27"/>
      <c r="W13" s="20"/>
      <c r="X13" s="20"/>
      <c r="Y13" s="20"/>
      <c r="Z13" s="27"/>
      <c r="AA13" s="27"/>
      <c r="AB13" s="27"/>
      <c r="AC13" s="27"/>
      <c r="AD13" s="27"/>
      <c r="AE13" s="27"/>
      <c r="AF13" s="27"/>
    </row>
    <row r="14" spans="2:32" x14ac:dyDescent="0.2">
      <c r="B14" s="10" t="str">
        <f>"Loss of land (yes=1) for a household in a given year"</f>
        <v>Loss of land (yes=1) for a household in a given year</v>
      </c>
      <c r="C14" s="20" t="s">
        <v>48</v>
      </c>
      <c r="D14" s="20" t="s">
        <v>48</v>
      </c>
      <c r="E14" s="20" t="s">
        <v>49</v>
      </c>
      <c r="F14" s="20" t="s">
        <v>48</v>
      </c>
      <c r="G14" s="20" t="s">
        <v>48</v>
      </c>
      <c r="H14" s="20" t="s">
        <v>48</v>
      </c>
      <c r="I14" s="20" t="s">
        <v>48</v>
      </c>
      <c r="J14" s="20" t="s">
        <v>48</v>
      </c>
      <c r="K14" s="20" t="s">
        <v>48</v>
      </c>
      <c r="L14" s="20" t="s">
        <v>48</v>
      </c>
      <c r="M14" t="s">
        <v>48</v>
      </c>
      <c r="N14" t="s">
        <v>48</v>
      </c>
      <c r="O14" t="s">
        <v>115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115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</row>
    <row r="15" spans="2:32" x14ac:dyDescent="0.2">
      <c r="B15" s="10"/>
      <c r="C15" s="20" t="s">
        <v>48</v>
      </c>
      <c r="D15" s="20" t="s">
        <v>48</v>
      </c>
      <c r="E15" s="20" t="s">
        <v>116</v>
      </c>
      <c r="F15" s="20" t="s">
        <v>48</v>
      </c>
      <c r="G15" s="20" t="s">
        <v>48</v>
      </c>
      <c r="H15" s="20" t="s">
        <v>48</v>
      </c>
      <c r="I15" s="20" t="s">
        <v>48</v>
      </c>
      <c r="J15" s="20" t="s">
        <v>48</v>
      </c>
      <c r="K15" s="20" t="s">
        <v>48</v>
      </c>
      <c r="L15" s="20" t="s">
        <v>48</v>
      </c>
      <c r="M15" t="s">
        <v>48</v>
      </c>
      <c r="N15" t="s">
        <v>48</v>
      </c>
      <c r="O15" t="s">
        <v>116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116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</row>
    <row r="16" spans="2:32" x14ac:dyDescent="0.2">
      <c r="B16" s="10" t="str">
        <f>"Lag Loss of land (yes=1) for a household in a given year"</f>
        <v>Lag Loss of land (yes=1) for a household in a given year</v>
      </c>
      <c r="C16" s="20" t="s">
        <v>48</v>
      </c>
      <c r="D16" s="20" t="s">
        <v>48</v>
      </c>
      <c r="E16" s="20" t="s">
        <v>117</v>
      </c>
      <c r="F16" s="20" t="s">
        <v>48</v>
      </c>
      <c r="G16" s="20" t="s">
        <v>48</v>
      </c>
      <c r="H16" s="20" t="s">
        <v>48</v>
      </c>
      <c r="I16" s="20" t="s">
        <v>48</v>
      </c>
      <c r="J16" s="20" t="s">
        <v>48</v>
      </c>
      <c r="K16" s="20" t="s">
        <v>48</v>
      </c>
      <c r="L16" s="20" t="s">
        <v>48</v>
      </c>
      <c r="M16" t="s">
        <v>48</v>
      </c>
      <c r="N16" t="s">
        <v>48</v>
      </c>
      <c r="O16" t="s">
        <v>118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119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</row>
    <row r="17" spans="2:32" x14ac:dyDescent="0.2">
      <c r="B17" s="10"/>
      <c r="C17" s="20" t="s">
        <v>48</v>
      </c>
      <c r="D17" s="20" t="s">
        <v>48</v>
      </c>
      <c r="E17" s="20" t="s">
        <v>120</v>
      </c>
      <c r="F17" s="20" t="s">
        <v>48</v>
      </c>
      <c r="G17" s="20" t="s">
        <v>48</v>
      </c>
      <c r="H17" s="20" t="s">
        <v>48</v>
      </c>
      <c r="I17" s="20" t="s">
        <v>48</v>
      </c>
      <c r="J17" s="20" t="s">
        <v>48</v>
      </c>
      <c r="K17" s="20" t="s">
        <v>48</v>
      </c>
      <c r="L17" s="20" t="s">
        <v>48</v>
      </c>
      <c r="M17" t="s">
        <v>48</v>
      </c>
      <c r="N17" t="s">
        <v>48</v>
      </c>
      <c r="O17" t="s">
        <v>120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120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</row>
    <row r="18" spans="2:32" x14ac:dyDescent="0.2">
      <c r="B18" s="10" t="str">
        <f>"Theft of crops (yes=1) for a household in a given year"</f>
        <v>Theft of crops (yes=1) for a household in a given year</v>
      </c>
      <c r="C18" s="20" t="s">
        <v>48</v>
      </c>
      <c r="D18" s="20" t="s">
        <v>48</v>
      </c>
      <c r="E18" s="20" t="s">
        <v>48</v>
      </c>
      <c r="F18" s="20" t="s">
        <v>121</v>
      </c>
      <c r="G18" s="20" t="s">
        <v>48</v>
      </c>
      <c r="H18" s="20" t="s">
        <v>48</v>
      </c>
      <c r="I18" s="20" t="s">
        <v>48</v>
      </c>
      <c r="J18" s="20" t="s">
        <v>48</v>
      </c>
      <c r="K18" s="20" t="s">
        <v>48</v>
      </c>
      <c r="L18" s="20" t="s">
        <v>48</v>
      </c>
      <c r="M18" t="s">
        <v>48</v>
      </c>
      <c r="N18" t="s">
        <v>48</v>
      </c>
      <c r="O18" t="s">
        <v>48</v>
      </c>
      <c r="P18" t="s">
        <v>121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121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</row>
    <row r="19" spans="2:32" x14ac:dyDescent="0.2">
      <c r="B19" s="10" t="str">
        <f>""</f>
        <v/>
      </c>
      <c r="C19" s="20" t="s">
        <v>48</v>
      </c>
      <c r="D19" s="20" t="s">
        <v>48</v>
      </c>
      <c r="E19" s="20" t="s">
        <v>48</v>
      </c>
      <c r="F19" s="20" t="s">
        <v>122</v>
      </c>
      <c r="G19" s="20" t="s">
        <v>48</v>
      </c>
      <c r="H19" s="20" t="s">
        <v>48</v>
      </c>
      <c r="I19" s="20" t="s">
        <v>48</v>
      </c>
      <c r="J19" s="20" t="s">
        <v>48</v>
      </c>
      <c r="K19" s="20" t="s">
        <v>48</v>
      </c>
      <c r="L19" s="20" t="s">
        <v>48</v>
      </c>
      <c r="M19" t="s">
        <v>48</v>
      </c>
      <c r="N19" t="s">
        <v>48</v>
      </c>
      <c r="O19" t="s">
        <v>48</v>
      </c>
      <c r="P19" t="s">
        <v>122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122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</row>
    <row r="20" spans="2:32" x14ac:dyDescent="0.2">
      <c r="B20" s="10" t="str">
        <f>"Lag Theft of crops (yes=1) for a household in a given year"</f>
        <v>Lag Theft of crops (yes=1) for a household in a given year</v>
      </c>
      <c r="C20" s="20" t="s">
        <v>48</v>
      </c>
      <c r="D20" s="20" t="s">
        <v>48</v>
      </c>
      <c r="E20" s="20" t="s">
        <v>48</v>
      </c>
      <c r="F20" s="20" t="s">
        <v>123</v>
      </c>
      <c r="G20" s="20" t="s">
        <v>48</v>
      </c>
      <c r="H20" s="20" t="s">
        <v>48</v>
      </c>
      <c r="I20" s="20" t="s">
        <v>48</v>
      </c>
      <c r="J20" s="20" t="s">
        <v>48</v>
      </c>
      <c r="K20" s="20" t="s">
        <v>48</v>
      </c>
      <c r="L20" s="20" t="s">
        <v>48</v>
      </c>
      <c r="M20" t="s">
        <v>48</v>
      </c>
      <c r="N20" t="s">
        <v>48</v>
      </c>
      <c r="O20" t="s">
        <v>48</v>
      </c>
      <c r="P20" t="s">
        <v>123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123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</row>
    <row r="21" spans="2:32" x14ac:dyDescent="0.2">
      <c r="B21" s="10"/>
      <c r="C21" s="20" t="s">
        <v>48</v>
      </c>
      <c r="D21" s="20" t="s">
        <v>48</v>
      </c>
      <c r="E21" s="20" t="s">
        <v>48</v>
      </c>
      <c r="F21" s="20" t="s">
        <v>124</v>
      </c>
      <c r="G21" s="20" t="s">
        <v>48</v>
      </c>
      <c r="H21" s="20" t="s">
        <v>48</v>
      </c>
      <c r="I21" s="20" t="s">
        <v>48</v>
      </c>
      <c r="J21" s="20" t="s">
        <v>48</v>
      </c>
      <c r="K21" s="20" t="s">
        <v>48</v>
      </c>
      <c r="L21" s="20" t="s">
        <v>48</v>
      </c>
      <c r="M21" t="s">
        <v>48</v>
      </c>
      <c r="N21" t="s">
        <v>48</v>
      </c>
      <c r="O21" t="s">
        <v>48</v>
      </c>
      <c r="P21" t="s">
        <v>124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124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</row>
    <row r="22" spans="2:32" x14ac:dyDescent="0.2">
      <c r="B22" s="12" t="str">
        <f>"Theft of money (yes=1) for a household in a given year"</f>
        <v>Theft of money (yes=1) for a household in a given year</v>
      </c>
      <c r="C22" s="20" t="s">
        <v>48</v>
      </c>
      <c r="D22" s="20" t="s">
        <v>48</v>
      </c>
      <c r="E22" s="20" t="s">
        <v>48</v>
      </c>
      <c r="F22" s="20" t="s">
        <v>48</v>
      </c>
      <c r="G22" s="20" t="s">
        <v>125</v>
      </c>
      <c r="H22" s="20" t="s">
        <v>48</v>
      </c>
      <c r="I22" s="20" t="s">
        <v>48</v>
      </c>
      <c r="J22" s="20" t="s">
        <v>48</v>
      </c>
      <c r="K22" s="20" t="s">
        <v>48</v>
      </c>
      <c r="L22" s="20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126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126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</row>
    <row r="23" spans="2:32" x14ac:dyDescent="0.2">
      <c r="B23" s="10" t="str">
        <f>""</f>
        <v/>
      </c>
      <c r="C23" s="20" t="s">
        <v>48</v>
      </c>
      <c r="D23" s="20" t="s">
        <v>48</v>
      </c>
      <c r="E23" s="20" t="s">
        <v>48</v>
      </c>
      <c r="F23" s="20" t="s">
        <v>48</v>
      </c>
      <c r="G23" s="20" t="s">
        <v>120</v>
      </c>
      <c r="H23" s="20" t="s">
        <v>48</v>
      </c>
      <c r="I23" s="20" t="s">
        <v>48</v>
      </c>
      <c r="J23" s="20" t="s">
        <v>48</v>
      </c>
      <c r="K23" s="20" t="s">
        <v>48</v>
      </c>
      <c r="L23" s="20" t="s">
        <v>48</v>
      </c>
      <c r="M23" t="s">
        <v>48</v>
      </c>
      <c r="N23" t="s">
        <v>48</v>
      </c>
      <c r="O23" t="s">
        <v>48</v>
      </c>
      <c r="P23" t="s">
        <v>48</v>
      </c>
      <c r="Q23" t="s">
        <v>120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120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</row>
    <row r="24" spans="2:32" x14ac:dyDescent="0.2">
      <c r="B24" s="12" t="str">
        <f>"Lag Theft of money (yes=1) for a household in a given year"</f>
        <v>Lag Theft of money (yes=1) for a household in a given year</v>
      </c>
      <c r="C24" s="20" t="s">
        <v>48</v>
      </c>
      <c r="D24" s="20" t="s">
        <v>48</v>
      </c>
      <c r="E24" s="20" t="s">
        <v>48</v>
      </c>
      <c r="F24" s="20" t="s">
        <v>48</v>
      </c>
      <c r="G24" s="20" t="s">
        <v>127</v>
      </c>
      <c r="H24" s="20" t="s">
        <v>48</v>
      </c>
      <c r="I24" s="20" t="s">
        <v>48</v>
      </c>
      <c r="J24" s="20" t="s">
        <v>48</v>
      </c>
      <c r="K24" s="20" t="s">
        <v>48</v>
      </c>
      <c r="L24" s="20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127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127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</row>
    <row r="25" spans="2:32" x14ac:dyDescent="0.2">
      <c r="B25" s="10"/>
      <c r="C25" s="20" t="s">
        <v>48</v>
      </c>
      <c r="D25" s="20" t="s">
        <v>48</v>
      </c>
      <c r="E25" s="20" t="s">
        <v>48</v>
      </c>
      <c r="F25" s="20" t="s">
        <v>48</v>
      </c>
      <c r="G25" s="20" t="s">
        <v>82</v>
      </c>
      <c r="H25" s="20" t="s">
        <v>48</v>
      </c>
      <c r="I25" s="20" t="s">
        <v>48</v>
      </c>
      <c r="J25" s="20" t="s">
        <v>48</v>
      </c>
      <c r="K25" s="20" t="s">
        <v>48</v>
      </c>
      <c r="L25" s="20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82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82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</row>
    <row r="26" spans="2:32" x14ac:dyDescent="0.2">
      <c r="B26" s="10" t="str">
        <f>"Theft or destruction of goods (yes=1) for a household in a given year"</f>
        <v>Theft or destruction of goods (yes=1) for a household in a given year</v>
      </c>
      <c r="C26" s="20" t="s">
        <v>48</v>
      </c>
      <c r="D26" s="20" t="s">
        <v>48</v>
      </c>
      <c r="E26" s="20" t="s">
        <v>48</v>
      </c>
      <c r="F26" s="20" t="s">
        <v>48</v>
      </c>
      <c r="G26" s="20" t="s">
        <v>48</v>
      </c>
      <c r="H26" s="20" t="s">
        <v>128</v>
      </c>
      <c r="I26" s="20" t="s">
        <v>48</v>
      </c>
      <c r="J26" s="20" t="s">
        <v>48</v>
      </c>
      <c r="K26" s="20" t="s">
        <v>48</v>
      </c>
      <c r="L26" s="20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128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128</v>
      </c>
      <c r="AC26" t="s">
        <v>48</v>
      </c>
      <c r="AD26" t="s">
        <v>48</v>
      </c>
      <c r="AE26" t="s">
        <v>48</v>
      </c>
      <c r="AF26" t="s">
        <v>48</v>
      </c>
    </row>
    <row r="27" spans="2:32" x14ac:dyDescent="0.2">
      <c r="B27" s="10"/>
      <c r="C27" s="20" t="s">
        <v>48</v>
      </c>
      <c r="D27" s="20" t="s">
        <v>48</v>
      </c>
      <c r="E27" s="20" t="s">
        <v>48</v>
      </c>
      <c r="F27" s="20" t="s">
        <v>48</v>
      </c>
      <c r="G27" s="20" t="s">
        <v>48</v>
      </c>
      <c r="H27" s="20" t="s">
        <v>116</v>
      </c>
      <c r="I27" s="20" t="s">
        <v>48</v>
      </c>
      <c r="J27" s="20" t="s">
        <v>48</v>
      </c>
      <c r="K27" s="20" t="s">
        <v>48</v>
      </c>
      <c r="L27" s="20" t="s">
        <v>48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116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116</v>
      </c>
      <c r="AC27" t="s">
        <v>48</v>
      </c>
      <c r="AD27" t="s">
        <v>48</v>
      </c>
      <c r="AE27" t="s">
        <v>48</v>
      </c>
      <c r="AF27" t="s">
        <v>48</v>
      </c>
    </row>
    <row r="28" spans="2:32" x14ac:dyDescent="0.2">
      <c r="B28" s="10" t="str">
        <f>"Lag Theft or destruction of goods (yes=1) for a household in a given year"</f>
        <v>Lag Theft or destruction of goods (yes=1) for a household in a given year</v>
      </c>
      <c r="C28" s="20" t="s">
        <v>48</v>
      </c>
      <c r="D28" s="20" t="s">
        <v>48</v>
      </c>
      <c r="E28" s="20" t="s">
        <v>48</v>
      </c>
      <c r="F28" s="20" t="s">
        <v>48</v>
      </c>
      <c r="G28" s="20" t="s">
        <v>48</v>
      </c>
      <c r="H28" s="20" t="s">
        <v>129</v>
      </c>
      <c r="I28" s="20" t="s">
        <v>48</v>
      </c>
      <c r="J28" s="20" t="s">
        <v>48</v>
      </c>
      <c r="K28" s="20" t="s">
        <v>48</v>
      </c>
      <c r="L28" s="20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130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129</v>
      </c>
      <c r="AC28" t="s">
        <v>48</v>
      </c>
      <c r="AD28" t="s">
        <v>48</v>
      </c>
      <c r="AE28" t="s">
        <v>48</v>
      </c>
      <c r="AF28" t="s">
        <v>48</v>
      </c>
    </row>
    <row r="29" spans="2:32" x14ac:dyDescent="0.2">
      <c r="B29" s="10"/>
      <c r="C29" s="20" t="s">
        <v>48</v>
      </c>
      <c r="D29" s="20" t="s">
        <v>48</v>
      </c>
      <c r="E29" s="20" t="s">
        <v>48</v>
      </c>
      <c r="F29" s="20" t="s">
        <v>48</v>
      </c>
      <c r="G29" s="20" t="s">
        <v>48</v>
      </c>
      <c r="H29" s="20" t="s">
        <v>50</v>
      </c>
      <c r="I29" s="20" t="s">
        <v>48</v>
      </c>
      <c r="J29" s="20" t="s">
        <v>48</v>
      </c>
      <c r="K29" s="20" t="s">
        <v>48</v>
      </c>
      <c r="L29" s="20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48</v>
      </c>
      <c r="R29" t="s">
        <v>50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">
        <v>48</v>
      </c>
      <c r="AB29" t="s">
        <v>50</v>
      </c>
      <c r="AC29" t="s">
        <v>48</v>
      </c>
      <c r="AD29" t="s">
        <v>48</v>
      </c>
      <c r="AE29" t="s">
        <v>48</v>
      </c>
      <c r="AF29" t="s">
        <v>48</v>
      </c>
    </row>
    <row r="30" spans="2:32" x14ac:dyDescent="0.2">
      <c r="B30" s="10" t="str">
        <f>"Destruction of house (yes=1) for a household in a given year"</f>
        <v>Destruction of house (yes=1) for a household in a given year</v>
      </c>
      <c r="C30" s="20" t="s">
        <v>48</v>
      </c>
      <c r="D30" s="20" t="s">
        <v>48</v>
      </c>
      <c r="E30" s="20" t="s">
        <v>48</v>
      </c>
      <c r="F30" s="20" t="s">
        <v>48</v>
      </c>
      <c r="G30" s="20" t="s">
        <v>48</v>
      </c>
      <c r="H30" s="20" t="s">
        <v>48</v>
      </c>
      <c r="I30" s="20" t="s">
        <v>131</v>
      </c>
      <c r="J30" s="20" t="s">
        <v>48</v>
      </c>
      <c r="K30" s="20" t="s">
        <v>48</v>
      </c>
      <c r="L30" s="2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131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131</v>
      </c>
      <c r="AD30" t="s">
        <v>48</v>
      </c>
      <c r="AE30" t="s">
        <v>48</v>
      </c>
      <c r="AF30" t="s">
        <v>48</v>
      </c>
    </row>
    <row r="31" spans="2:32" x14ac:dyDescent="0.2">
      <c r="B31" s="10"/>
      <c r="C31" s="20" t="s">
        <v>48</v>
      </c>
      <c r="D31" s="20" t="s">
        <v>48</v>
      </c>
      <c r="E31" s="20" t="s">
        <v>48</v>
      </c>
      <c r="F31" s="20" t="s">
        <v>48</v>
      </c>
      <c r="G31" s="20" t="s">
        <v>48</v>
      </c>
      <c r="H31" s="20" t="s">
        <v>48</v>
      </c>
      <c r="I31" s="20" t="s">
        <v>132</v>
      </c>
      <c r="J31" s="20" t="s">
        <v>48</v>
      </c>
      <c r="K31" s="20" t="s">
        <v>48</v>
      </c>
      <c r="L31" s="20" t="s">
        <v>48</v>
      </c>
      <c r="M31" t="s">
        <v>48</v>
      </c>
      <c r="N31" t="s">
        <v>48</v>
      </c>
      <c r="O31" t="s">
        <v>48</v>
      </c>
      <c r="P31" t="s">
        <v>48</v>
      </c>
      <c r="Q31" t="s">
        <v>48</v>
      </c>
      <c r="R31" t="s">
        <v>48</v>
      </c>
      <c r="S31" t="s">
        <v>132</v>
      </c>
      <c r="T31" t="s">
        <v>48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132</v>
      </c>
      <c r="AD31" t="s">
        <v>48</v>
      </c>
      <c r="AE31" t="s">
        <v>48</v>
      </c>
      <c r="AF31" t="s">
        <v>48</v>
      </c>
    </row>
    <row r="32" spans="2:32" ht="23" customHeight="1" x14ac:dyDescent="0.2">
      <c r="B32" s="10" t="str">
        <f>"Lag Destruction of house (yes=1) for a household in a given year"</f>
        <v>Lag Destruction of house (yes=1) for a household in a given year</v>
      </c>
      <c r="C32" s="20" t="s">
        <v>48</v>
      </c>
      <c r="D32" s="20" t="s">
        <v>48</v>
      </c>
      <c r="E32" s="20" t="s">
        <v>48</v>
      </c>
      <c r="F32" s="20" t="s">
        <v>48</v>
      </c>
      <c r="G32" s="20" t="s">
        <v>48</v>
      </c>
      <c r="H32" s="20" t="s">
        <v>48</v>
      </c>
      <c r="I32" s="20" t="s">
        <v>133</v>
      </c>
      <c r="J32" s="20" t="s">
        <v>48</v>
      </c>
      <c r="K32" s="20" t="s">
        <v>48</v>
      </c>
      <c r="L32" s="20" t="s">
        <v>48</v>
      </c>
      <c r="M32" t="s">
        <v>48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134</v>
      </c>
      <c r="T32" t="s">
        <v>48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134</v>
      </c>
      <c r="AD32" t="s">
        <v>48</v>
      </c>
      <c r="AE32" t="s">
        <v>48</v>
      </c>
      <c r="AF32" t="s">
        <v>48</v>
      </c>
    </row>
    <row r="33" spans="2:32" x14ac:dyDescent="0.2">
      <c r="B33" s="10"/>
      <c r="C33" s="20" t="s">
        <v>48</v>
      </c>
      <c r="D33" s="20" t="s">
        <v>48</v>
      </c>
      <c r="E33" s="20" t="s">
        <v>48</v>
      </c>
      <c r="F33" s="20" t="s">
        <v>48</v>
      </c>
      <c r="G33" s="20" t="s">
        <v>48</v>
      </c>
      <c r="H33" s="20" t="s">
        <v>48</v>
      </c>
      <c r="I33" s="20" t="s">
        <v>50</v>
      </c>
      <c r="J33" s="20" t="s">
        <v>48</v>
      </c>
      <c r="K33" s="20" t="s">
        <v>48</v>
      </c>
      <c r="L33" s="20" t="s">
        <v>48</v>
      </c>
      <c r="M33" t="s">
        <v>48</v>
      </c>
      <c r="N33" t="s">
        <v>48</v>
      </c>
      <c r="O33" t="s">
        <v>48</v>
      </c>
      <c r="P33" t="s">
        <v>48</v>
      </c>
      <c r="Q33" t="s">
        <v>48</v>
      </c>
      <c r="R33" t="s">
        <v>48</v>
      </c>
      <c r="S33" t="s">
        <v>50</v>
      </c>
      <c r="T33" t="s">
        <v>48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50</v>
      </c>
      <c r="AD33" t="s">
        <v>48</v>
      </c>
      <c r="AE33" t="s">
        <v>48</v>
      </c>
      <c r="AF33" t="s">
        <v>48</v>
      </c>
    </row>
    <row r="34" spans="2:32" x14ac:dyDescent="0.2">
      <c r="B34" s="9" t="s">
        <v>9</v>
      </c>
      <c r="C34" s="20" t="s">
        <v>48</v>
      </c>
      <c r="D34" s="20" t="s">
        <v>48</v>
      </c>
      <c r="E34" s="20" t="s">
        <v>48</v>
      </c>
      <c r="F34" s="20" t="s">
        <v>48</v>
      </c>
      <c r="G34" s="20" t="s">
        <v>48</v>
      </c>
      <c r="H34" s="20" t="s">
        <v>48</v>
      </c>
      <c r="I34" s="20" t="s">
        <v>48</v>
      </c>
      <c r="J34" s="20" t="s">
        <v>49</v>
      </c>
      <c r="K34" s="20" t="s">
        <v>48</v>
      </c>
      <c r="L34" s="20" t="s">
        <v>48</v>
      </c>
      <c r="M34" t="s">
        <v>48</v>
      </c>
      <c r="N34" t="s">
        <v>48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49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49</v>
      </c>
      <c r="AE34" t="s">
        <v>48</v>
      </c>
      <c r="AF34" t="s">
        <v>48</v>
      </c>
    </row>
    <row r="35" spans="2:32" x14ac:dyDescent="0.2">
      <c r="C35" s="20" t="s">
        <v>48</v>
      </c>
      <c r="D35" s="20" t="s">
        <v>48</v>
      </c>
      <c r="E35" s="20" t="s">
        <v>48</v>
      </c>
      <c r="F35" s="20" t="s">
        <v>48</v>
      </c>
      <c r="G35" s="20" t="s">
        <v>48</v>
      </c>
      <c r="H35" s="20" t="s">
        <v>48</v>
      </c>
      <c r="I35" s="20" t="s">
        <v>48</v>
      </c>
      <c r="J35" s="20" t="s">
        <v>68</v>
      </c>
      <c r="K35" s="20" t="s">
        <v>48</v>
      </c>
      <c r="L35" s="20" t="s">
        <v>48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48</v>
      </c>
      <c r="S35" t="s">
        <v>48</v>
      </c>
      <c r="T35" t="s">
        <v>68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68</v>
      </c>
      <c r="AE35" t="s">
        <v>48</v>
      </c>
      <c r="AF35" t="s">
        <v>48</v>
      </c>
    </row>
    <row r="36" spans="2:32" x14ac:dyDescent="0.2">
      <c r="B36" s="9" t="s">
        <v>71</v>
      </c>
      <c r="C36" s="20" t="s">
        <v>48</v>
      </c>
      <c r="D36" s="20" t="s">
        <v>48</v>
      </c>
      <c r="E36" s="20" t="s">
        <v>48</v>
      </c>
      <c r="F36" s="20" t="s">
        <v>48</v>
      </c>
      <c r="G36" s="20" t="s">
        <v>48</v>
      </c>
      <c r="H36" s="20" t="s">
        <v>48</v>
      </c>
      <c r="I36" s="20" t="s">
        <v>48</v>
      </c>
      <c r="J36" s="20" t="s">
        <v>135</v>
      </c>
      <c r="K36" s="20" t="s">
        <v>48</v>
      </c>
      <c r="L36" s="20" t="s">
        <v>48</v>
      </c>
      <c r="M36" t="s">
        <v>48</v>
      </c>
      <c r="N36" t="s">
        <v>48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136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136</v>
      </c>
      <c r="AE36" t="s">
        <v>48</v>
      </c>
      <c r="AF36" t="s">
        <v>48</v>
      </c>
    </row>
    <row r="37" spans="2:32" x14ac:dyDescent="0.2">
      <c r="C37" s="20" t="s">
        <v>48</v>
      </c>
      <c r="D37" s="20" t="s">
        <v>48</v>
      </c>
      <c r="E37" s="20" t="s">
        <v>48</v>
      </c>
      <c r="F37" s="20" t="s">
        <v>48</v>
      </c>
      <c r="G37" s="20" t="s">
        <v>48</v>
      </c>
      <c r="H37" s="20" t="s">
        <v>48</v>
      </c>
      <c r="I37" s="20" t="s">
        <v>48</v>
      </c>
      <c r="J37" s="20" t="s">
        <v>68</v>
      </c>
      <c r="K37" s="20" t="s">
        <v>48</v>
      </c>
      <c r="L37" s="20" t="s">
        <v>48</v>
      </c>
      <c r="M37" t="s">
        <v>48</v>
      </c>
      <c r="N37" t="s">
        <v>48</v>
      </c>
      <c r="O37" t="s">
        <v>48</v>
      </c>
      <c r="P37" t="s">
        <v>48</v>
      </c>
      <c r="Q37" t="s">
        <v>48</v>
      </c>
      <c r="R37" t="s">
        <v>48</v>
      </c>
      <c r="S37" t="s">
        <v>48</v>
      </c>
      <c r="T37" t="s">
        <v>68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 t="s">
        <v>48</v>
      </c>
      <c r="AC37" t="s">
        <v>48</v>
      </c>
      <c r="AD37" t="s">
        <v>68</v>
      </c>
      <c r="AE37" t="s">
        <v>48</v>
      </c>
      <c r="AF37" t="s">
        <v>48</v>
      </c>
    </row>
    <row r="38" spans="2:32" x14ac:dyDescent="0.2">
      <c r="B38" s="9" t="s">
        <v>8</v>
      </c>
      <c r="C38" s="20" t="s">
        <v>48</v>
      </c>
      <c r="D38" s="20" t="s">
        <v>48</v>
      </c>
      <c r="E38" s="20" t="s">
        <v>48</v>
      </c>
      <c r="F38" s="20" t="s">
        <v>48</v>
      </c>
      <c r="G38" s="20" t="s">
        <v>48</v>
      </c>
      <c r="H38" s="20" t="s">
        <v>48</v>
      </c>
      <c r="I38" s="20" t="s">
        <v>48</v>
      </c>
      <c r="J38" s="20" t="s">
        <v>48</v>
      </c>
      <c r="K38" s="20" t="s">
        <v>137</v>
      </c>
      <c r="L38" s="20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137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137</v>
      </c>
      <c r="AF38" t="s">
        <v>48</v>
      </c>
    </row>
    <row r="39" spans="2:32" x14ac:dyDescent="0.2">
      <c r="B39" s="9"/>
      <c r="C39" s="20" t="s">
        <v>48</v>
      </c>
      <c r="D39" s="20" t="s">
        <v>48</v>
      </c>
      <c r="E39" s="20" t="s">
        <v>48</v>
      </c>
      <c r="F39" s="20" t="s">
        <v>48</v>
      </c>
      <c r="G39" s="20" t="s">
        <v>48</v>
      </c>
      <c r="H39" s="20" t="s">
        <v>48</v>
      </c>
      <c r="I39" s="20" t="s">
        <v>48</v>
      </c>
      <c r="J39" s="20" t="s">
        <v>48</v>
      </c>
      <c r="K39" s="20" t="s">
        <v>68</v>
      </c>
      <c r="L39" s="20" t="s">
        <v>48</v>
      </c>
      <c r="M39" t="s">
        <v>48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68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68</v>
      </c>
      <c r="AF39" t="s">
        <v>48</v>
      </c>
    </row>
    <row r="40" spans="2:32" x14ac:dyDescent="0.2">
      <c r="B40" s="9" t="s">
        <v>72</v>
      </c>
      <c r="C40" s="20" t="s">
        <v>48</v>
      </c>
      <c r="D40" s="20" t="s">
        <v>48</v>
      </c>
      <c r="E40" s="20" t="s">
        <v>48</v>
      </c>
      <c r="F40" s="20" t="s">
        <v>48</v>
      </c>
      <c r="G40" s="20" t="s">
        <v>48</v>
      </c>
      <c r="H40" s="20" t="s">
        <v>48</v>
      </c>
      <c r="I40" s="20" t="s">
        <v>48</v>
      </c>
      <c r="J40" s="20" t="s">
        <v>48</v>
      </c>
      <c r="K40" s="20" t="s">
        <v>129</v>
      </c>
      <c r="L40" s="20" t="s">
        <v>48</v>
      </c>
      <c r="M40" t="s">
        <v>48</v>
      </c>
      <c r="N40" t="s">
        <v>48</v>
      </c>
      <c r="O40" t="s">
        <v>48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129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129</v>
      </c>
      <c r="AF40" t="s">
        <v>48</v>
      </c>
    </row>
    <row r="41" spans="2:32" x14ac:dyDescent="0.2">
      <c r="B41" s="9"/>
      <c r="C41" s="20" t="s">
        <v>48</v>
      </c>
      <c r="D41" s="20" t="s">
        <v>48</v>
      </c>
      <c r="E41" s="20" t="s">
        <v>48</v>
      </c>
      <c r="F41" s="20" t="s">
        <v>48</v>
      </c>
      <c r="G41" s="20" t="s">
        <v>48</v>
      </c>
      <c r="H41" s="20" t="s">
        <v>48</v>
      </c>
      <c r="I41" s="20" t="s">
        <v>48</v>
      </c>
      <c r="J41" s="20" t="s">
        <v>48</v>
      </c>
      <c r="K41" s="20" t="s">
        <v>59</v>
      </c>
      <c r="L41" s="20" t="s">
        <v>48</v>
      </c>
      <c r="M41" t="s">
        <v>48</v>
      </c>
      <c r="N41" t="s">
        <v>48</v>
      </c>
      <c r="O41" t="s">
        <v>48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59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59</v>
      </c>
      <c r="AF41" t="s">
        <v>48</v>
      </c>
    </row>
    <row r="42" spans="2:32" x14ac:dyDescent="0.2">
      <c r="B42" s="9" t="s">
        <v>7</v>
      </c>
      <c r="C42" s="20" t="s">
        <v>48</v>
      </c>
      <c r="D42" s="20" t="s">
        <v>48</v>
      </c>
      <c r="E42" s="20" t="s">
        <v>48</v>
      </c>
      <c r="F42" s="20" t="s">
        <v>48</v>
      </c>
      <c r="G42" s="20" t="s">
        <v>48</v>
      </c>
      <c r="H42" s="20" t="s">
        <v>48</v>
      </c>
      <c r="I42" s="20" t="s">
        <v>48</v>
      </c>
      <c r="J42" s="20" t="s">
        <v>48</v>
      </c>
      <c r="K42" s="20" t="s">
        <v>48</v>
      </c>
      <c r="L42" s="20" t="s">
        <v>138</v>
      </c>
      <c r="M42" t="s">
        <v>48</v>
      </c>
      <c r="N42" t="s">
        <v>48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138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138</v>
      </c>
    </row>
    <row r="43" spans="2:32" x14ac:dyDescent="0.2">
      <c r="B43" s="9"/>
      <c r="C43" s="20" t="s">
        <v>48</v>
      </c>
      <c r="D43" s="20" t="s">
        <v>48</v>
      </c>
      <c r="E43" s="20" t="s">
        <v>48</v>
      </c>
      <c r="F43" s="20" t="s">
        <v>48</v>
      </c>
      <c r="G43" s="20" t="s">
        <v>48</v>
      </c>
      <c r="H43" s="20" t="s">
        <v>48</v>
      </c>
      <c r="I43" s="20" t="s">
        <v>48</v>
      </c>
      <c r="J43" s="20" t="s">
        <v>48</v>
      </c>
      <c r="K43" s="20" t="s">
        <v>48</v>
      </c>
      <c r="L43" s="20" t="s">
        <v>68</v>
      </c>
      <c r="M43" t="s">
        <v>48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 t="s">
        <v>68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68</v>
      </c>
    </row>
    <row r="44" spans="2:32" x14ac:dyDescent="0.2">
      <c r="B44" s="9" t="s">
        <v>73</v>
      </c>
      <c r="C44" s="20" t="s">
        <v>48</v>
      </c>
      <c r="D44" s="20" t="s">
        <v>48</v>
      </c>
      <c r="E44" s="20" t="s">
        <v>48</v>
      </c>
      <c r="F44" s="20" t="s">
        <v>48</v>
      </c>
      <c r="G44" s="20" t="s">
        <v>48</v>
      </c>
      <c r="H44" s="20" t="s">
        <v>48</v>
      </c>
      <c r="I44" s="20" t="s">
        <v>48</v>
      </c>
      <c r="J44" s="20" t="s">
        <v>48</v>
      </c>
      <c r="K44" s="20" t="s">
        <v>48</v>
      </c>
      <c r="L44" s="20" t="s">
        <v>129</v>
      </c>
      <c r="M44" t="s">
        <v>48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 t="s">
        <v>129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129</v>
      </c>
    </row>
    <row r="45" spans="2:32" x14ac:dyDescent="0.2">
      <c r="C45" s="20" t="s">
        <v>48</v>
      </c>
      <c r="D45" s="20" t="s">
        <v>48</v>
      </c>
      <c r="E45" s="20" t="s">
        <v>48</v>
      </c>
      <c r="F45" s="20" t="s">
        <v>48</v>
      </c>
      <c r="G45" s="20" t="s">
        <v>48</v>
      </c>
      <c r="H45" s="20" t="s">
        <v>48</v>
      </c>
      <c r="I45" s="20" t="s">
        <v>48</v>
      </c>
      <c r="J45" s="20" t="s">
        <v>48</v>
      </c>
      <c r="K45" s="20" t="s">
        <v>48</v>
      </c>
      <c r="L45" s="20" t="s">
        <v>59</v>
      </c>
      <c r="M45" t="s">
        <v>48</v>
      </c>
      <c r="N45" t="s">
        <v>48</v>
      </c>
      <c r="O45" t="s">
        <v>48</v>
      </c>
      <c r="P45" t="s">
        <v>48</v>
      </c>
      <c r="Q45" t="s">
        <v>48</v>
      </c>
      <c r="R45" t="s">
        <v>48</v>
      </c>
      <c r="S45" t="s">
        <v>48</v>
      </c>
      <c r="T45" t="s">
        <v>48</v>
      </c>
      <c r="U45" t="s">
        <v>48</v>
      </c>
      <c r="V45" t="s">
        <v>59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59</v>
      </c>
    </row>
    <row r="46" spans="2:32" x14ac:dyDescent="0.2">
      <c r="B46" s="9" t="s">
        <v>25</v>
      </c>
      <c r="C46" s="20" t="s">
        <v>139</v>
      </c>
      <c r="D46" s="20" t="s">
        <v>139</v>
      </c>
      <c r="E46" s="20" t="s">
        <v>139</v>
      </c>
      <c r="F46" s="20" t="s">
        <v>139</v>
      </c>
      <c r="G46" s="20" t="s">
        <v>139</v>
      </c>
      <c r="H46" s="20" t="s">
        <v>139</v>
      </c>
      <c r="I46" s="20" t="s">
        <v>139</v>
      </c>
      <c r="J46" s="20" t="s">
        <v>139</v>
      </c>
      <c r="K46" s="20" t="s">
        <v>139</v>
      </c>
      <c r="L46" s="20" t="s">
        <v>139</v>
      </c>
      <c r="M46" t="s">
        <v>48</v>
      </c>
      <c r="N46" t="s">
        <v>48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</row>
    <row r="47" spans="2:32" x14ac:dyDescent="0.2">
      <c r="C47" s="20" t="s">
        <v>59</v>
      </c>
      <c r="D47" s="20" t="s">
        <v>59</v>
      </c>
      <c r="E47" s="20" t="s">
        <v>59</v>
      </c>
      <c r="F47" s="20" t="s">
        <v>59</v>
      </c>
      <c r="G47" s="20" t="s">
        <v>59</v>
      </c>
      <c r="H47" s="20" t="s">
        <v>59</v>
      </c>
      <c r="I47" s="20" t="s">
        <v>59</v>
      </c>
      <c r="J47" s="20" t="s">
        <v>59</v>
      </c>
      <c r="K47" s="20" t="s">
        <v>59</v>
      </c>
      <c r="L47" s="20" t="s">
        <v>59</v>
      </c>
      <c r="M47" t="s">
        <v>48</v>
      </c>
      <c r="N47" t="s">
        <v>48</v>
      </c>
      <c r="O47" t="s">
        <v>48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</row>
    <row r="48" spans="2:32" x14ac:dyDescent="0.2">
      <c r="B48" s="9" t="s">
        <v>74</v>
      </c>
      <c r="C48" s="20" t="s">
        <v>139</v>
      </c>
      <c r="D48" s="20" t="s">
        <v>139</v>
      </c>
      <c r="E48" s="20" t="s">
        <v>139</v>
      </c>
      <c r="F48" s="20" t="s">
        <v>139</v>
      </c>
      <c r="G48" s="20" t="s">
        <v>139</v>
      </c>
      <c r="H48" s="20" t="s">
        <v>139</v>
      </c>
      <c r="I48" s="20" t="s">
        <v>139</v>
      </c>
      <c r="J48" s="20" t="s">
        <v>139</v>
      </c>
      <c r="K48" s="20" t="s">
        <v>139</v>
      </c>
      <c r="L48" s="20" t="s">
        <v>139</v>
      </c>
      <c r="M48" t="s">
        <v>48</v>
      </c>
      <c r="N48" t="s">
        <v>48</v>
      </c>
      <c r="O48" t="s">
        <v>48</v>
      </c>
      <c r="P48" t="s">
        <v>48</v>
      </c>
      <c r="Q48" t="s">
        <v>48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</row>
    <row r="49" spans="2:32" x14ac:dyDescent="0.2">
      <c r="C49" s="20" t="s">
        <v>68</v>
      </c>
      <c r="D49" s="20" t="s">
        <v>68</v>
      </c>
      <c r="E49" s="20" t="s">
        <v>68</v>
      </c>
      <c r="F49" s="20" t="s">
        <v>68</v>
      </c>
      <c r="G49" s="20" t="s">
        <v>68</v>
      </c>
      <c r="H49" s="20" t="s">
        <v>68</v>
      </c>
      <c r="I49" s="20" t="s">
        <v>68</v>
      </c>
      <c r="J49" s="20" t="s">
        <v>68</v>
      </c>
      <c r="K49" s="20" t="s">
        <v>68</v>
      </c>
      <c r="L49" s="20" t="s">
        <v>68</v>
      </c>
      <c r="M49" t="s">
        <v>48</v>
      </c>
      <c r="N49" t="s">
        <v>48</v>
      </c>
      <c r="O49" t="s">
        <v>48</v>
      </c>
      <c r="P49" t="s">
        <v>48</v>
      </c>
      <c r="Q49" t="s">
        <v>48</v>
      </c>
      <c r="R49" t="s">
        <v>48</v>
      </c>
      <c r="S49" t="s">
        <v>48</v>
      </c>
      <c r="T49" t="s">
        <v>48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</row>
    <row r="50" spans="2:32" x14ac:dyDescent="0.2">
      <c r="B50" s="9" t="s">
        <v>26</v>
      </c>
      <c r="C50" s="20" t="s">
        <v>48</v>
      </c>
      <c r="D50" s="20" t="s">
        <v>48</v>
      </c>
      <c r="E50" s="20" t="s">
        <v>48</v>
      </c>
      <c r="F50" s="20" t="s">
        <v>48</v>
      </c>
      <c r="G50" s="20" t="s">
        <v>48</v>
      </c>
      <c r="H50" s="20" t="s">
        <v>48</v>
      </c>
      <c r="I50" s="20" t="s">
        <v>48</v>
      </c>
      <c r="J50" s="20" t="s">
        <v>48</v>
      </c>
      <c r="K50" s="20" t="s">
        <v>48</v>
      </c>
      <c r="L50" s="20" t="s">
        <v>48</v>
      </c>
      <c r="M50" t="s">
        <v>129</v>
      </c>
      <c r="N50" t="s">
        <v>129</v>
      </c>
      <c r="O50" t="s">
        <v>129</v>
      </c>
      <c r="P50" t="s">
        <v>129</v>
      </c>
      <c r="Q50" t="s">
        <v>129</v>
      </c>
      <c r="R50" t="s">
        <v>129</v>
      </c>
      <c r="S50" t="s">
        <v>129</v>
      </c>
      <c r="T50" t="s">
        <v>129</v>
      </c>
      <c r="U50" t="s">
        <v>129</v>
      </c>
      <c r="V50" t="s">
        <v>129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</row>
    <row r="51" spans="2:32" x14ac:dyDescent="0.2">
      <c r="B51" s="9"/>
      <c r="C51" s="20" t="s">
        <v>48</v>
      </c>
      <c r="D51" s="20" t="s">
        <v>48</v>
      </c>
      <c r="E51" s="20" t="s">
        <v>48</v>
      </c>
      <c r="F51" s="20" t="s">
        <v>48</v>
      </c>
      <c r="G51" s="20" t="s">
        <v>48</v>
      </c>
      <c r="H51" s="20" t="s">
        <v>48</v>
      </c>
      <c r="I51" s="20" t="s">
        <v>48</v>
      </c>
      <c r="J51" s="20" t="s">
        <v>48</v>
      </c>
      <c r="K51" s="20" t="s">
        <v>48</v>
      </c>
      <c r="L51" s="20" t="s">
        <v>48</v>
      </c>
      <c r="M51" t="s">
        <v>68</v>
      </c>
      <c r="N51" t="s">
        <v>68</v>
      </c>
      <c r="O51" t="s">
        <v>68</v>
      </c>
      <c r="P51" t="s">
        <v>68</v>
      </c>
      <c r="Q51" t="s">
        <v>68</v>
      </c>
      <c r="R51" t="s">
        <v>68</v>
      </c>
      <c r="S51" t="s">
        <v>68</v>
      </c>
      <c r="T51" t="s">
        <v>68</v>
      </c>
      <c r="U51" t="s">
        <v>68</v>
      </c>
      <c r="V51" t="s">
        <v>68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</row>
    <row r="52" spans="2:32" x14ac:dyDescent="0.2">
      <c r="B52" s="9" t="s">
        <v>75</v>
      </c>
      <c r="C52" s="20" t="s">
        <v>48</v>
      </c>
      <c r="D52" s="20" t="s">
        <v>48</v>
      </c>
      <c r="E52" s="20" t="s">
        <v>48</v>
      </c>
      <c r="F52" s="20" t="s">
        <v>48</v>
      </c>
      <c r="G52" s="20" t="s">
        <v>48</v>
      </c>
      <c r="H52" s="20" t="s">
        <v>48</v>
      </c>
      <c r="I52" s="20" t="s">
        <v>48</v>
      </c>
      <c r="J52" s="20" t="s">
        <v>48</v>
      </c>
      <c r="K52" s="20" t="s">
        <v>48</v>
      </c>
      <c r="L52" s="20" t="s">
        <v>48</v>
      </c>
      <c r="M52" t="s">
        <v>129</v>
      </c>
      <c r="N52" t="s">
        <v>129</v>
      </c>
      <c r="O52" t="s">
        <v>129</v>
      </c>
      <c r="P52" t="s">
        <v>129</v>
      </c>
      <c r="Q52" t="s">
        <v>129</v>
      </c>
      <c r="R52" t="s">
        <v>129</v>
      </c>
      <c r="S52" t="s">
        <v>129</v>
      </c>
      <c r="T52" t="s">
        <v>129</v>
      </c>
      <c r="U52" t="s">
        <v>129</v>
      </c>
      <c r="V52" t="s">
        <v>129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</row>
    <row r="53" spans="2:32" x14ac:dyDescent="0.2">
      <c r="B53" s="9"/>
      <c r="C53" s="20" t="s">
        <v>48</v>
      </c>
      <c r="D53" s="20" t="s">
        <v>48</v>
      </c>
      <c r="E53" s="20" t="s">
        <v>48</v>
      </c>
      <c r="F53" s="20" t="s">
        <v>48</v>
      </c>
      <c r="G53" s="20" t="s">
        <v>48</v>
      </c>
      <c r="H53" s="20" t="s">
        <v>48</v>
      </c>
      <c r="I53" s="20" t="s">
        <v>48</v>
      </c>
      <c r="J53" s="20" t="s">
        <v>48</v>
      </c>
      <c r="K53" s="20" t="s">
        <v>48</v>
      </c>
      <c r="L53" s="20" t="s">
        <v>48</v>
      </c>
      <c r="M53" t="s">
        <v>68</v>
      </c>
      <c r="N53" t="s">
        <v>68</v>
      </c>
      <c r="O53" t="s">
        <v>68</v>
      </c>
      <c r="P53" t="s">
        <v>68</v>
      </c>
      <c r="Q53" t="s">
        <v>68</v>
      </c>
      <c r="R53" t="s">
        <v>68</v>
      </c>
      <c r="S53" t="s">
        <v>68</v>
      </c>
      <c r="T53" t="s">
        <v>68</v>
      </c>
      <c r="U53" t="s">
        <v>68</v>
      </c>
      <c r="V53" t="s">
        <v>68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</row>
    <row r="54" spans="2:32" x14ac:dyDescent="0.2">
      <c r="B54" s="9" t="s">
        <v>27</v>
      </c>
      <c r="C54" s="20" t="s">
        <v>48</v>
      </c>
      <c r="D54" s="20" t="s">
        <v>48</v>
      </c>
      <c r="E54" s="20" t="s">
        <v>48</v>
      </c>
      <c r="F54" s="20" t="s">
        <v>48</v>
      </c>
      <c r="G54" s="20" t="s">
        <v>48</v>
      </c>
      <c r="H54" s="20" t="s">
        <v>48</v>
      </c>
      <c r="I54" s="20" t="s">
        <v>48</v>
      </c>
      <c r="J54" s="20" t="s">
        <v>48</v>
      </c>
      <c r="K54" s="20" t="s">
        <v>48</v>
      </c>
      <c r="L54" s="20" t="s">
        <v>48</v>
      </c>
      <c r="M54" t="s">
        <v>48</v>
      </c>
      <c r="N54" t="s">
        <v>48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140</v>
      </c>
      <c r="X54" t="s">
        <v>140</v>
      </c>
      <c r="Y54" t="s">
        <v>140</v>
      </c>
      <c r="Z54" t="s">
        <v>140</v>
      </c>
      <c r="AA54" t="s">
        <v>140</v>
      </c>
      <c r="AB54" t="s">
        <v>140</v>
      </c>
      <c r="AC54" t="s">
        <v>140</v>
      </c>
      <c r="AD54" t="s">
        <v>140</v>
      </c>
      <c r="AE54" t="s">
        <v>140</v>
      </c>
      <c r="AF54" t="s">
        <v>140</v>
      </c>
    </row>
    <row r="55" spans="2:32" x14ac:dyDescent="0.2">
      <c r="B55" s="9"/>
      <c r="C55" s="20" t="s">
        <v>48</v>
      </c>
      <c r="D55" s="20" t="s">
        <v>48</v>
      </c>
      <c r="E55" s="20" t="s">
        <v>48</v>
      </c>
      <c r="F55" s="20" t="s">
        <v>48</v>
      </c>
      <c r="G55" s="20" t="s">
        <v>48</v>
      </c>
      <c r="H55" s="20" t="s">
        <v>48</v>
      </c>
      <c r="I55" s="20" t="s">
        <v>48</v>
      </c>
      <c r="J55" s="20" t="s">
        <v>48</v>
      </c>
      <c r="K55" s="20" t="s">
        <v>48</v>
      </c>
      <c r="L55" s="20" t="s">
        <v>48</v>
      </c>
      <c r="M55" t="s">
        <v>48</v>
      </c>
      <c r="N55" t="s">
        <v>48</v>
      </c>
      <c r="O55" t="s">
        <v>48</v>
      </c>
      <c r="P55" t="s">
        <v>48</v>
      </c>
      <c r="Q55" t="s">
        <v>48</v>
      </c>
      <c r="R55" t="s">
        <v>48</v>
      </c>
      <c r="S55" t="s">
        <v>48</v>
      </c>
      <c r="T55" t="s">
        <v>48</v>
      </c>
      <c r="U55" t="s">
        <v>48</v>
      </c>
      <c r="V55" t="s">
        <v>48</v>
      </c>
      <c r="W55" t="s">
        <v>68</v>
      </c>
      <c r="X55" t="s">
        <v>68</v>
      </c>
      <c r="Y55" t="s">
        <v>68</v>
      </c>
      <c r="Z55" t="s">
        <v>68</v>
      </c>
      <c r="AA55" t="s">
        <v>68</v>
      </c>
      <c r="AB55" t="s">
        <v>68</v>
      </c>
      <c r="AC55" t="s">
        <v>68</v>
      </c>
      <c r="AD55" t="s">
        <v>68</v>
      </c>
      <c r="AE55" t="s">
        <v>68</v>
      </c>
      <c r="AF55" t="s">
        <v>68</v>
      </c>
    </row>
    <row r="56" spans="2:32" x14ac:dyDescent="0.2">
      <c r="B56" s="9" t="s">
        <v>76</v>
      </c>
      <c r="C56" s="20" t="s">
        <v>48</v>
      </c>
      <c r="D56" s="20" t="s">
        <v>48</v>
      </c>
      <c r="E56" s="20" t="s">
        <v>48</v>
      </c>
      <c r="F56" s="20" t="s">
        <v>48</v>
      </c>
      <c r="G56" s="20" t="s">
        <v>48</v>
      </c>
      <c r="H56" s="20" t="s">
        <v>48</v>
      </c>
      <c r="I56" s="20" t="s">
        <v>48</v>
      </c>
      <c r="J56" s="20" t="s">
        <v>48</v>
      </c>
      <c r="K56" s="20" t="s">
        <v>48</v>
      </c>
      <c r="L56" s="20" t="s">
        <v>48</v>
      </c>
      <c r="M56" t="s">
        <v>48</v>
      </c>
      <c r="N56" t="s">
        <v>48</v>
      </c>
      <c r="O56" t="s">
        <v>48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 t="s">
        <v>48</v>
      </c>
      <c r="W56" t="s">
        <v>140</v>
      </c>
      <c r="X56" t="s">
        <v>140</v>
      </c>
      <c r="Y56" t="s">
        <v>140</v>
      </c>
      <c r="Z56" t="s">
        <v>140</v>
      </c>
      <c r="AA56" t="s">
        <v>140</v>
      </c>
      <c r="AB56" t="s">
        <v>140</v>
      </c>
      <c r="AC56" t="s">
        <v>140</v>
      </c>
      <c r="AD56" t="s">
        <v>140</v>
      </c>
      <c r="AE56" t="s">
        <v>140</v>
      </c>
      <c r="AF56" t="s">
        <v>140</v>
      </c>
    </row>
    <row r="57" spans="2:32" x14ac:dyDescent="0.2">
      <c r="C57" s="20" t="s">
        <v>48</v>
      </c>
      <c r="D57" s="20" t="s">
        <v>48</v>
      </c>
      <c r="E57" s="20" t="s">
        <v>48</v>
      </c>
      <c r="F57" s="20" t="s">
        <v>48</v>
      </c>
      <c r="G57" s="20" t="s">
        <v>48</v>
      </c>
      <c r="H57" s="20" t="s">
        <v>48</v>
      </c>
      <c r="I57" s="20" t="s">
        <v>48</v>
      </c>
      <c r="J57" s="20" t="s">
        <v>48</v>
      </c>
      <c r="K57" s="20" t="s">
        <v>48</v>
      </c>
      <c r="L57" s="20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68</v>
      </c>
      <c r="X57" t="s">
        <v>68</v>
      </c>
      <c r="Y57" t="s">
        <v>68</v>
      </c>
      <c r="Z57" t="s">
        <v>68</v>
      </c>
      <c r="AA57" t="s">
        <v>68</v>
      </c>
      <c r="AB57" t="s">
        <v>68</v>
      </c>
      <c r="AC57" t="s">
        <v>68</v>
      </c>
      <c r="AD57" t="s">
        <v>68</v>
      </c>
      <c r="AE57" t="s">
        <v>68</v>
      </c>
      <c r="AF57" t="s">
        <v>68</v>
      </c>
    </row>
    <row r="58" spans="2:32" x14ac:dyDescent="0.2">
      <c r="B58" s="7" t="s">
        <v>6</v>
      </c>
      <c r="C58" s="28" t="s">
        <v>141</v>
      </c>
      <c r="D58" s="28" t="s">
        <v>141</v>
      </c>
      <c r="E58" s="28" t="s">
        <v>141</v>
      </c>
      <c r="F58" s="28" t="s">
        <v>141</v>
      </c>
      <c r="G58" s="28" t="s">
        <v>141</v>
      </c>
      <c r="H58" s="28" t="s">
        <v>141</v>
      </c>
      <c r="I58" s="28" t="s">
        <v>141</v>
      </c>
      <c r="J58" s="28" t="s">
        <v>141</v>
      </c>
      <c r="K58" s="28" t="s">
        <v>141</v>
      </c>
      <c r="L58" s="28" t="s">
        <v>141</v>
      </c>
      <c r="M58" s="28" t="s">
        <v>141</v>
      </c>
      <c r="N58" s="28" t="s">
        <v>141</v>
      </c>
      <c r="O58" s="28" t="s">
        <v>141</v>
      </c>
      <c r="P58" s="28" t="s">
        <v>141</v>
      </c>
      <c r="Q58" s="28" t="s">
        <v>141</v>
      </c>
      <c r="R58" s="28" t="s">
        <v>141</v>
      </c>
      <c r="S58" s="28" t="s">
        <v>141</v>
      </c>
      <c r="T58" s="28" t="s">
        <v>141</v>
      </c>
      <c r="U58" s="28" t="s">
        <v>141</v>
      </c>
      <c r="V58" s="28" t="s">
        <v>141</v>
      </c>
      <c r="W58" s="28" t="s">
        <v>141</v>
      </c>
      <c r="X58" s="28" t="s">
        <v>141</v>
      </c>
      <c r="Y58" s="28" t="s">
        <v>141</v>
      </c>
      <c r="Z58" s="28" t="s">
        <v>141</v>
      </c>
      <c r="AA58" s="28" t="s">
        <v>141</v>
      </c>
      <c r="AB58" s="28" t="s">
        <v>141</v>
      </c>
      <c r="AC58" s="28" t="s">
        <v>141</v>
      </c>
      <c r="AD58" s="28" t="s">
        <v>141</v>
      </c>
      <c r="AE58" s="28" t="s">
        <v>141</v>
      </c>
      <c r="AF58" s="28" t="s">
        <v>141</v>
      </c>
    </row>
    <row r="59" spans="2:32" x14ac:dyDescent="0.2">
      <c r="B59" s="4" t="s">
        <v>5</v>
      </c>
      <c r="C59" s="3" t="s">
        <v>99</v>
      </c>
      <c r="D59" s="3" t="s">
        <v>99</v>
      </c>
      <c r="E59" s="3" t="s">
        <v>99</v>
      </c>
      <c r="F59" s="3" t="s">
        <v>99</v>
      </c>
      <c r="G59" s="3" t="s">
        <v>99</v>
      </c>
      <c r="H59" s="3" t="s">
        <v>99</v>
      </c>
      <c r="I59" s="3" t="s">
        <v>99</v>
      </c>
      <c r="J59" s="3" t="s">
        <v>99</v>
      </c>
      <c r="K59" s="3" t="s">
        <v>99</v>
      </c>
      <c r="L59" s="3" t="s">
        <v>99</v>
      </c>
      <c r="M59" s="3" t="s">
        <v>99</v>
      </c>
      <c r="N59" s="3" t="s">
        <v>99</v>
      </c>
      <c r="O59" s="3" t="s">
        <v>99</v>
      </c>
      <c r="P59" s="3" t="s">
        <v>99</v>
      </c>
      <c r="Q59" s="3" t="s">
        <v>99</v>
      </c>
      <c r="R59" s="3" t="s">
        <v>99</v>
      </c>
      <c r="S59" s="3" t="s">
        <v>99</v>
      </c>
      <c r="T59" s="3" t="s">
        <v>99</v>
      </c>
      <c r="U59" s="3" t="s">
        <v>99</v>
      </c>
      <c r="V59" s="3" t="s">
        <v>99</v>
      </c>
      <c r="W59" s="3" t="s">
        <v>99</v>
      </c>
      <c r="X59" s="3" t="s">
        <v>99</v>
      </c>
      <c r="Y59" s="3" t="s">
        <v>99</v>
      </c>
      <c r="Z59" s="3" t="s">
        <v>99</v>
      </c>
      <c r="AA59" s="3" t="s">
        <v>99</v>
      </c>
      <c r="AB59" s="3" t="s">
        <v>99</v>
      </c>
      <c r="AC59" s="3" t="s">
        <v>99</v>
      </c>
      <c r="AD59" s="3" t="s">
        <v>99</v>
      </c>
      <c r="AE59" s="3" t="s">
        <v>99</v>
      </c>
      <c r="AF59" s="3" t="s">
        <v>99</v>
      </c>
    </row>
    <row r="60" spans="2:32" x14ac:dyDescent="0.2">
      <c r="B60" s="4" t="s">
        <v>4</v>
      </c>
      <c r="C60" s="3" t="s">
        <v>1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3" t="s">
        <v>1</v>
      </c>
      <c r="N60" s="3" t="s">
        <v>1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3" t="s">
        <v>1</v>
      </c>
      <c r="Y60" s="3" t="s">
        <v>1</v>
      </c>
      <c r="Z60" s="3" t="s">
        <v>1</v>
      </c>
      <c r="AA60" s="3" t="s">
        <v>1</v>
      </c>
      <c r="AB60" s="3" t="s">
        <v>1</v>
      </c>
      <c r="AC60" s="3" t="s">
        <v>1</v>
      </c>
      <c r="AD60" s="3" t="s">
        <v>1</v>
      </c>
      <c r="AE60" s="3" t="s">
        <v>1</v>
      </c>
      <c r="AF60" s="3" t="s">
        <v>1</v>
      </c>
    </row>
    <row r="61" spans="2:32" x14ac:dyDescent="0.2">
      <c r="B61" s="4" t="s">
        <v>3</v>
      </c>
      <c r="C61" s="3" t="s">
        <v>1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3" t="s">
        <v>1</v>
      </c>
      <c r="N61" s="3" t="s">
        <v>1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3" t="s">
        <v>1</v>
      </c>
      <c r="Y61" s="3" t="s">
        <v>1</v>
      </c>
      <c r="Z61" s="3" t="s">
        <v>1</v>
      </c>
      <c r="AA61" s="3" t="s">
        <v>1</v>
      </c>
      <c r="AB61" s="3" t="s">
        <v>1</v>
      </c>
      <c r="AC61" s="3" t="s">
        <v>1</v>
      </c>
      <c r="AD61" s="3" t="s">
        <v>1</v>
      </c>
      <c r="AE61" s="3" t="s">
        <v>1</v>
      </c>
      <c r="AF61" s="3" t="s">
        <v>1</v>
      </c>
    </row>
    <row r="62" spans="2:32" x14ac:dyDescent="0.2">
      <c r="B62" s="2" t="s">
        <v>2</v>
      </c>
      <c r="C62" s="1" t="s">
        <v>1</v>
      </c>
      <c r="D62" s="1" t="s">
        <v>1</v>
      </c>
      <c r="E62" s="1" t="s">
        <v>1</v>
      </c>
      <c r="F62" s="1" t="s">
        <v>1</v>
      </c>
      <c r="G62" s="1" t="s">
        <v>1</v>
      </c>
      <c r="H62" s="1" t="s">
        <v>1</v>
      </c>
      <c r="I62" s="1" t="s">
        <v>1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1</v>
      </c>
      <c r="AE62" s="1" t="s">
        <v>1</v>
      </c>
      <c r="AF62" s="1" t="s">
        <v>1</v>
      </c>
    </row>
    <row r="63" spans="2:32" ht="43" customHeight="1" x14ac:dyDescent="0.2">
      <c r="B63" s="31" t="s">
        <v>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</row>
  </sheetData>
  <mergeCells count="2">
    <mergeCell ref="B2:L2"/>
    <mergeCell ref="B63:AF63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Juan Carlos Muñoz Mora</cp:lastModifiedBy>
  <dcterms:created xsi:type="dcterms:W3CDTF">2019-03-21T12:04:39Z</dcterms:created>
  <dcterms:modified xsi:type="dcterms:W3CDTF">2025-07-08T19:31:10Z</dcterms:modified>
</cp:coreProperties>
</file>