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755" activeTab="1"/>
  </bookViews>
  <sheets>
    <sheet name="Worksheet" sheetId="1" r:id="rId1"/>
    <sheet name="Sum" sheetId="2" r:id="rId2"/>
  </sheets>
  <calcPr calcId="144525"/>
</workbook>
</file>

<file path=xl/sharedStrings.xml><?xml version="1.0" encoding="utf-8"?>
<sst xmlns="http://schemas.openxmlformats.org/spreadsheetml/2006/main" count="158" uniqueCount="122">
  <si>
    <t>penempatan_no_absen</t>
  </si>
  <si>
    <t>penempatan_mulai</t>
  </si>
  <si>
    <t>penempatan_selesai</t>
  </si>
  <si>
    <t>penempatan_ke</t>
  </si>
  <si>
    <t>penempatan_lokasi</t>
  </si>
  <si>
    <t>penempatan_posisi</t>
  </si>
  <si>
    <t>penempatan_kategori</t>
  </si>
  <si>
    <t>penempatan_kontrak</t>
  </si>
  <si>
    <t>penempatan_pangkat</t>
  </si>
  <si>
    <t>penempatan_golongan</t>
  </si>
  <si>
    <t>penempatan_grup</t>
  </si>
  <si>
    <t>penempatan_keterangan</t>
  </si>
  <si>
    <t>posisi_wlkp</t>
  </si>
  <si>
    <t>sdm_no_absen</t>
  </si>
  <si>
    <t>sdm_tgl_lahir</t>
  </si>
  <si>
    <t>sdm_tgl_gabung</t>
  </si>
  <si>
    <t>sdm_no_ktp</t>
  </si>
  <si>
    <t>sdm_nama</t>
  </si>
  <si>
    <t>sdm_kelamin</t>
  </si>
  <si>
    <t>sdm_tgl_berhenti</t>
  </si>
  <si>
    <t>sdm_jenis_berhenti</t>
  </si>
  <si>
    <t>sdm_ket_berhenti</t>
  </si>
  <si>
    <t>sdm_disabilitas</t>
  </si>
  <si>
    <t>sdm_agama</t>
  </si>
  <si>
    <t>sdm_status_kawin</t>
  </si>
  <si>
    <t>sdm_pendidikan</t>
  </si>
  <si>
    <t>sdm_warganegara</t>
  </si>
  <si>
    <t>masa_kerja</t>
  </si>
  <si>
    <t>usia</t>
  </si>
  <si>
    <t>Laporan Rekapitulasi SDM</t>
  </si>
  <si>
    <t>SDM Aktif</t>
  </si>
  <si>
    <t>ORGANIK</t>
  </si>
  <si>
    <t>OS</t>
  </si>
  <si>
    <t>Lokasi</t>
  </si>
  <si>
    <t>L/P</t>
  </si>
  <si>
    <t>PENYANDANG CACAT</t>
  </si>
  <si>
    <t>TK ASING</t>
  </si>
  <si>
    <t>AGAMA</t>
  </si>
  <si>
    <t>STATUS PERNIKAHAN</t>
  </si>
  <si>
    <t>PENDIDIKAN</t>
  </si>
  <si>
    <t>PKWTT</t>
  </si>
  <si>
    <t>PKWT</t>
  </si>
  <si>
    <t>PERCOBAAN</t>
  </si>
  <si>
    <t>L</t>
  </si>
  <si>
    <t>P</t>
  </si>
  <si>
    <t>ISLAM</t>
  </si>
  <si>
    <t>PROTESTAN</t>
  </si>
  <si>
    <t>KATOLIK</t>
  </si>
  <si>
    <t>HINDU</t>
  </si>
  <si>
    <t>BUDDHA</t>
  </si>
  <si>
    <t>KONGHUCU</t>
  </si>
  <si>
    <t>LAJANG</t>
  </si>
  <si>
    <t>MENIKAH</t>
  </si>
  <si>
    <t>DUDA</t>
  </si>
  <si>
    <t>JANDA</t>
  </si>
  <si>
    <t>TIDAK SEKOLAH</t>
  </si>
  <si>
    <t>SD</t>
  </si>
  <si>
    <t>SMP</t>
  </si>
  <si>
    <t>SMA/K</t>
  </si>
  <si>
    <t>SMA</t>
  </si>
  <si>
    <t>SMK</t>
  </si>
  <si>
    <t>D1</t>
  </si>
  <si>
    <t>D2</t>
  </si>
  <si>
    <t>D3</t>
  </si>
  <si>
    <t>S1/D4</t>
  </si>
  <si>
    <t>D4</t>
  </si>
  <si>
    <t>S1</t>
  </si>
  <si>
    <t>S2</t>
  </si>
  <si>
    <t>S3</t>
  </si>
  <si>
    <t>HARIAN-MINGGUAN</t>
  </si>
  <si>
    <t>HARIAN-BULANAN</t>
  </si>
  <si>
    <t>BULANAN</t>
  </si>
  <si>
    <t>OS-MSB</t>
  </si>
  <si>
    <t>OS-KAS</t>
  </si>
  <si>
    <t>OS-TKP</t>
  </si>
  <si>
    <t>OS-DRI</t>
  </si>
  <si>
    <t>OS-DAN</t>
  </si>
  <si>
    <t>OS-BLD</t>
  </si>
  <si>
    <t>OS-MKS</t>
  </si>
  <si>
    <t>OS-CU</t>
  </si>
  <si>
    <t>TOTAL</t>
  </si>
  <si>
    <t>KKA-BDG</t>
  </si>
  <si>
    <t>KKA-BGR</t>
  </si>
  <si>
    <t>KKA-BKM</t>
  </si>
  <si>
    <t>KKA-BM</t>
  </si>
  <si>
    <t>KKA-GG</t>
  </si>
  <si>
    <t>KKA-MKS</t>
  </si>
  <si>
    <t>KKA-MLG</t>
  </si>
  <si>
    <t>KKA-SBY</t>
  </si>
  <si>
    <t>KKA-SMG</t>
  </si>
  <si>
    <t>KKA-WR</t>
  </si>
  <si>
    <t>Laju SDM</t>
  </si>
  <si>
    <t>Pilih Lokasi :</t>
  </si>
  <si>
    <t>SDM Masuk</t>
  </si>
  <si>
    <t>SDM Keluar</t>
  </si>
  <si>
    <t>Turn Over (%)</t>
  </si>
  <si>
    <t>Turn Over Rata2 (%)</t>
  </si>
  <si>
    <t>MASA KERJA ORGANIK - TETAP</t>
  </si>
  <si>
    <t>MASA KERJA ORGANIK - KONTRAK</t>
  </si>
  <si>
    <t>MASA KERJA OS</t>
  </si>
  <si>
    <t>USIA ORGANIK - TETAP</t>
  </si>
  <si>
    <t>USIA ORGANIK - KONTRAK</t>
  </si>
  <si>
    <t>USIA OS</t>
  </si>
  <si>
    <t>Masa Kerja &amp; Usia</t>
  </si>
  <si>
    <r>
      <rPr>
        <sz val="9"/>
        <color rgb="FF7F7F7F"/>
        <rFont val="Roboto Medium"/>
        <charset val="134"/>
      </rPr>
      <t xml:space="preserve">Masa kerja kurang dari </t>
    </r>
    <r>
      <rPr>
        <sz val="9"/>
        <color rgb="FF7F7F7F"/>
        <rFont val="Roboto Medium"/>
        <charset val="134"/>
      </rPr>
      <t>[kolom]</t>
    </r>
    <r>
      <rPr>
        <sz val="9"/>
        <color rgb="FF7F7F7F"/>
        <rFont val="Roboto Medium"/>
        <charset val="134"/>
      </rPr>
      <t xml:space="preserve"> tahun</t>
    </r>
  </si>
  <si>
    <r>
      <rPr>
        <sz val="9"/>
        <color rgb="FF7F7F7F"/>
        <rFont val="Roboto Medium"/>
        <charset val="134"/>
      </rPr>
      <t xml:space="preserve">Usia kurang dari </t>
    </r>
    <r>
      <rPr>
        <sz val="9"/>
        <color rgb="FF7F7F7F"/>
        <rFont val="Roboto Medium"/>
        <charset val="134"/>
      </rPr>
      <t>[kolom]</t>
    </r>
    <r>
      <rPr>
        <sz val="9"/>
        <color rgb="FF7F7F7F"/>
        <rFont val="Roboto Medium"/>
        <charset val="134"/>
      </rPr>
      <t xml:space="preserve"> tahun</t>
    </r>
  </si>
  <si>
    <t>24+</t>
  </si>
  <si>
    <t>57+</t>
  </si>
  <si>
    <t>Rata-rata Masa Kerja (Tahun)</t>
  </si>
  <si>
    <t>Rata-rata Usia (Tahun)</t>
  </si>
  <si>
    <t>Alasan Berhenti</t>
  </si>
  <si>
    <t>ORG</t>
  </si>
  <si>
    <t>KEINGINAN SENDIRI</t>
  </si>
  <si>
    <t>PERJANJIAN KERJA BERAKHIR</t>
  </si>
  <si>
    <t>PELANGGARAN BERAT</t>
  </si>
  <si>
    <t>PERINGATAN BERULANG</t>
  </si>
  <si>
    <t>PHK-EFISIENSI</t>
  </si>
  <si>
    <t>MENINGGAL UMUM</t>
  </si>
  <si>
    <t>MENINGGAL KECELAKAAN KERJA</t>
  </si>
  <si>
    <t>SAKIT BERKEPANJANGAN</t>
  </si>
  <si>
    <t>USIA PENSIUN</t>
  </si>
  <si>
    <t>LAINNYA</t>
  </si>
</sst>
</file>

<file path=xl/styles.xml><?xml version="1.0" encoding="utf-8"?>
<styleSheet xmlns="http://schemas.openxmlformats.org/spreadsheetml/2006/main">
  <numFmts count="10">
    <numFmt numFmtId="176" formatCode="_(* #,###.##000_);_(* \(#,###.##000\);_(* &quot;-&quot;??_);_(@_)"/>
    <numFmt numFmtId="177" formatCode="_(* #.##0_);_(* \(#.##0\);_(* &quot;-&quot;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  <numFmt numFmtId="180" formatCode="yyyy\-mm\-dd\ h:mm"/>
    <numFmt numFmtId="181" formatCode="mm"/>
    <numFmt numFmtId="182" formatCode="_-* #,##0_-;\-* #,##0_-;_-* &quot;-&quot;_-;_-@_-"/>
    <numFmt numFmtId="183" formatCode="_-* #,##0.0_-;\-* #,##0.0_-;_-* &quot;-&quot;_-;_-@_-"/>
    <numFmt numFmtId="184" formatCode="yyyy"/>
    <numFmt numFmtId="185" formatCode="yyyy\-mm\-dd"/>
  </numFmts>
  <fonts count="28">
    <font>
      <sz val="11"/>
      <color rgb="FF000000"/>
      <name val="Calibri"/>
      <charset val="134"/>
    </font>
    <font>
      <sz val="9"/>
      <color rgb="FF7F7F7F"/>
      <name val="Roboto Medium"/>
      <charset val="134"/>
    </font>
    <font>
      <sz val="10"/>
      <color rgb="FF000000"/>
      <name val="Roboto"/>
      <charset val="134"/>
    </font>
    <font>
      <u/>
      <sz val="10"/>
      <color rgb="FF000000"/>
      <name val="Roboto Medium"/>
      <charset val="134"/>
    </font>
    <font>
      <sz val="10"/>
      <color rgb="FF000000"/>
      <name val="Roboto Medium"/>
      <charset val="134"/>
    </font>
    <font>
      <i/>
      <sz val="10"/>
      <color rgb="FF000000"/>
      <name val="Roboto"/>
      <charset val="134"/>
    </font>
    <font>
      <i/>
      <sz val="9"/>
      <color rgb="FF7F7F7F"/>
      <name val="Roboto Medium"/>
      <charset val="134"/>
    </font>
    <font>
      <sz val="9"/>
      <color rgb="FFFF0000"/>
      <name val="Roboto Medium"/>
      <charset val="134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51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D8D8D8"/>
      </right>
      <top style="thin">
        <color rgb="FF7F7F7F"/>
      </top>
      <bottom style="thin">
        <color rgb="FF7F7F7F"/>
      </bottom>
      <diagonal/>
    </border>
    <border>
      <left style="thin">
        <color rgb="FFD8D8D8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D8D8D8"/>
      </left>
      <right style="thin">
        <color rgb="FFD8D8D8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double">
        <color rgb="FF7F7F7F"/>
      </top>
      <bottom/>
      <diagonal/>
    </border>
    <border>
      <left style="thin">
        <color rgb="FF7F7F7F"/>
      </left>
      <right style="thin">
        <color rgb="FFD8D8D8"/>
      </right>
      <top style="double">
        <color rgb="FF7F7F7F"/>
      </top>
      <bottom style="thin">
        <color rgb="FF7F7F7F"/>
      </bottom>
      <diagonal/>
    </border>
    <border>
      <left style="thin">
        <color rgb="FFD8D8D8"/>
      </left>
      <right style="thin">
        <color rgb="FF7F7F7F"/>
      </right>
      <top style="double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double">
        <color rgb="FF7F7F7F"/>
      </top>
      <bottom style="thin">
        <color rgb="FF7F7F7F"/>
      </bottom>
      <diagonal/>
    </border>
    <border>
      <left style="thin">
        <color rgb="FF7F7F7F"/>
      </left>
      <right/>
      <top style="double">
        <color rgb="FF7F7F7F"/>
      </top>
      <bottom style="thin">
        <color rgb="FF7F7F7F"/>
      </bottom>
      <diagonal/>
    </border>
    <border>
      <left style="thin">
        <color rgb="FFD8D8D8"/>
      </left>
      <right style="thin">
        <color rgb="FFD8D8D8"/>
      </right>
      <top style="double">
        <color rgb="FF7F7F7F"/>
      </top>
      <bottom style="thin">
        <color rgb="FF7F7F7F"/>
      </bottom>
      <diagonal/>
    </border>
    <border>
      <left style="double">
        <color rgb="FF262626"/>
      </left>
      <right style="double">
        <color rgb="FF262626"/>
      </right>
      <top style="double">
        <color rgb="FF262626"/>
      </top>
      <bottom style="double">
        <color rgb="FF262626"/>
      </bottom>
      <diagonal/>
    </border>
    <border>
      <left/>
      <right style="thin">
        <color rgb="FFD8D8D8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D8D8D8"/>
      </right>
      <top style="thin">
        <color rgb="FF7F7F7F"/>
      </top>
      <bottom/>
      <diagonal/>
    </border>
    <border>
      <left style="thin">
        <color rgb="FFD8D8D8"/>
      </left>
      <right style="thin">
        <color rgb="FFD8D8D8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D8D8D8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D8D8D8"/>
      </right>
      <top style="thin">
        <color rgb="FF7F7F7F"/>
      </top>
      <bottom/>
      <diagonal/>
    </border>
    <border>
      <left style="thin">
        <color rgb="FFD8D8D8"/>
      </left>
      <right style="thin">
        <color rgb="FF7F7F7F"/>
      </right>
      <top style="thin">
        <color rgb="FF7F7F7F"/>
      </top>
      <bottom style="double">
        <color rgb="FF7F7F7F"/>
      </bottom>
      <diagonal/>
    </border>
    <border>
      <left/>
      <right style="thin">
        <color rgb="FFD8D8D8"/>
      </right>
      <top style="double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D8D8D8"/>
      </right>
      <top/>
      <bottom style="thin">
        <color rgb="FF7F7F7F"/>
      </bottom>
      <diagonal/>
    </border>
    <border>
      <left style="thin">
        <color rgb="FFD8D8D8"/>
      </left>
      <right style="thin">
        <color rgb="FFD8D8D8"/>
      </right>
      <top/>
      <bottom style="thin">
        <color rgb="FF7F7F7F"/>
      </bottom>
      <diagonal/>
    </border>
    <border>
      <left style="thin">
        <color rgb="FFD8D8D8"/>
      </left>
      <right/>
      <top style="thin">
        <color rgb="FF7F7F7F"/>
      </top>
      <bottom style="thin">
        <color rgb="FF7F7F7F"/>
      </bottom>
      <diagonal/>
    </border>
    <border>
      <left style="thin">
        <color rgb="FFD8D8D8"/>
      </left>
      <right/>
      <top style="thin">
        <color rgb="FF7F7F7F"/>
      </top>
      <bottom/>
      <diagonal/>
    </border>
    <border>
      <left style="thin">
        <color rgb="FF7F7F7F"/>
      </left>
      <right style="thin">
        <color rgb="FFD8D8D8"/>
      </right>
      <top style="thin">
        <color rgb="FF7F7F7F"/>
      </top>
      <bottom style="double">
        <color rgb="FF7F7F7F"/>
      </bottom>
      <diagonal/>
    </border>
    <border>
      <left style="thin">
        <color rgb="FFD8D8D8"/>
      </left>
      <right/>
      <top style="double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D8D8D8"/>
      </right>
      <top style="double">
        <color rgb="FF7F7F7F"/>
      </top>
      <bottom/>
      <diagonal/>
    </border>
    <border>
      <left style="thin">
        <color rgb="FFD8D8D8"/>
      </left>
      <right style="thin">
        <color rgb="FFD8D8D8"/>
      </right>
      <top style="double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 style="thin">
        <color rgb="FF7F7F7F"/>
      </right>
      <top/>
      <bottom/>
      <diagonal/>
    </border>
    <border>
      <left style="thin">
        <color rgb="FFD8D8D8"/>
      </left>
      <right/>
      <top style="double">
        <color rgb="FF7F7F7F"/>
      </top>
      <bottom/>
      <diagonal/>
    </border>
    <border>
      <left style="thin">
        <color rgb="FFD8D8D8"/>
      </left>
      <right style="thin">
        <color rgb="FF7F7F7F"/>
      </right>
      <top style="double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0" borderId="46" applyNumberFormat="0" applyFill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0" fontId="9" fillId="0" borderId="44" applyNumberFormat="0" applyFill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4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6" borderId="4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4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7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20" borderId="5" applyNumberFormat="0" applyAlignment="0" applyProtection="0">
      <alignment vertical="center"/>
    </xf>
    <xf numFmtId="0" fontId="25" fillId="21" borderId="50" applyNumberFormat="0" applyAlignment="0" applyProtection="0">
      <alignment vertical="center"/>
    </xf>
    <xf numFmtId="0" fontId="26" fillId="21" borderId="5" applyNumberFormat="0" applyAlignment="0" applyProtection="0">
      <alignment vertical="center"/>
    </xf>
    <xf numFmtId="0" fontId="18" fillId="9" borderId="48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12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80" fontId="2" fillId="0" borderId="0" xfId="0" applyNumberFormat="1" applyFont="1" applyAlignment="1">
      <alignment vertical="center"/>
    </xf>
    <xf numFmtId="58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 textRotation="90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textRotation="90"/>
    </xf>
    <xf numFmtId="0" fontId="1" fillId="0" borderId="6" xfId="0" applyFont="1" applyBorder="1" applyAlignment="1">
      <alignment horizontal="center" textRotation="90"/>
    </xf>
    <xf numFmtId="0" fontId="2" fillId="0" borderId="1" xfId="0" applyFont="1" applyBorder="1" applyAlignment="1">
      <alignment vertical="center"/>
    </xf>
    <xf numFmtId="182" fontId="2" fillId="0" borderId="3" xfId="0" applyNumberFormat="1" applyFont="1" applyBorder="1" applyAlignment="1">
      <alignment vertical="center"/>
    </xf>
    <xf numFmtId="182" fontId="2" fillId="0" borderId="4" xfId="0" applyNumberFormat="1" applyFont="1" applyBorder="1" applyAlignment="1">
      <alignment vertical="center"/>
    </xf>
    <xf numFmtId="182" fontId="2" fillId="0" borderId="6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82" fontId="2" fillId="0" borderId="9" xfId="0" applyNumberFormat="1" applyFont="1" applyBorder="1" applyAlignment="1">
      <alignment vertical="center"/>
    </xf>
    <xf numFmtId="182" fontId="2" fillId="0" borderId="10" xfId="0" applyNumberFormat="1" applyFont="1" applyBorder="1" applyAlignment="1">
      <alignment vertical="center"/>
    </xf>
    <xf numFmtId="182" fontId="2" fillId="0" borderId="11" xfId="0" applyNumberFormat="1" applyFont="1" applyBorder="1" applyAlignment="1">
      <alignment vertical="center"/>
    </xf>
    <xf numFmtId="182" fontId="2" fillId="0" borderId="12" xfId="0" applyNumberFormat="1" applyFont="1" applyBorder="1" applyAlignment="1">
      <alignment vertical="center"/>
    </xf>
    <xf numFmtId="182" fontId="2" fillId="0" borderId="13" xfId="0" applyNumberFormat="1" applyFont="1" applyBorder="1" applyAlignment="1">
      <alignment vertical="center"/>
    </xf>
    <xf numFmtId="182" fontId="4" fillId="0" borderId="3" xfId="0" applyNumberFormat="1" applyFont="1" applyBorder="1" applyAlignment="1">
      <alignment horizontal="center" vertical="center"/>
    </xf>
    <xf numFmtId="182" fontId="4" fillId="0" borderId="4" xfId="0" applyNumberFormat="1" applyFont="1" applyBorder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  <xf numFmtId="182" fontId="4" fillId="0" borderId="6" xfId="0" applyNumberFormat="1" applyFont="1" applyBorder="1" applyAlignment="1">
      <alignment horizontal="center" vertical="center"/>
    </xf>
    <xf numFmtId="182" fontId="5" fillId="0" borderId="0" xfId="0" applyNumberFormat="1" applyFont="1" applyAlignment="1">
      <alignment vertical="center"/>
    </xf>
    <xf numFmtId="0" fontId="4" fillId="2" borderId="14" xfId="0" applyFont="1" applyFill="1" applyBorder="1" applyAlignment="1">
      <alignment vertical="center"/>
    </xf>
    <xf numFmtId="181" fontId="1" fillId="0" borderId="15" xfId="0" applyNumberFormat="1" applyFont="1" applyBorder="1" applyAlignment="1">
      <alignment vertical="center"/>
    </xf>
    <xf numFmtId="181" fontId="1" fillId="0" borderId="6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182" fontId="2" fillId="0" borderId="18" xfId="0" applyNumberFormat="1" applyFont="1" applyBorder="1" applyAlignment="1">
      <alignment vertical="center"/>
    </xf>
    <xf numFmtId="182" fontId="2" fillId="0" borderId="19" xfId="0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83" fontId="4" fillId="0" borderId="9" xfId="0" applyNumberFormat="1" applyFont="1" applyBorder="1" applyAlignment="1">
      <alignment vertical="center"/>
    </xf>
    <xf numFmtId="183" fontId="4" fillId="0" borderId="13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83" fontId="4" fillId="0" borderId="1" xfId="0" applyNumberFormat="1" applyFont="1" applyBorder="1" applyAlignment="1">
      <alignment horizontal="center" vertical="center"/>
    </xf>
    <xf numFmtId="183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83" fontId="4" fillId="0" borderId="0" xfId="0" applyNumberFormat="1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84" fontId="1" fillId="0" borderId="1" xfId="0" applyNumberFormat="1" applyFont="1" applyBorder="1" applyAlignment="1">
      <alignment horizontal="center" vertical="center"/>
    </xf>
    <xf numFmtId="184" fontId="1" fillId="0" borderId="2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82" fontId="2" fillId="0" borderId="21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textRotation="90"/>
    </xf>
    <xf numFmtId="0" fontId="1" fillId="0" borderId="20" xfId="0" applyFont="1" applyBorder="1" applyAlignment="1">
      <alignment horizontal="center" vertical="center"/>
    </xf>
    <xf numFmtId="181" fontId="1" fillId="0" borderId="4" xfId="0" applyNumberFormat="1" applyFont="1" applyBorder="1" applyAlignment="1">
      <alignment vertical="center"/>
    </xf>
    <xf numFmtId="181" fontId="1" fillId="0" borderId="3" xfId="0" applyNumberFormat="1" applyFont="1" applyBorder="1" applyAlignment="1">
      <alignment vertical="center"/>
    </xf>
    <xf numFmtId="183" fontId="4" fillId="0" borderId="10" xfId="0" applyNumberFormat="1" applyFont="1" applyBorder="1" applyAlignment="1">
      <alignment vertical="center"/>
    </xf>
    <xf numFmtId="183" fontId="4" fillId="0" borderId="2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182" fontId="2" fillId="0" borderId="15" xfId="0" applyNumberFormat="1" applyFont="1" applyBorder="1" applyAlignment="1">
      <alignment vertical="center"/>
    </xf>
    <xf numFmtId="182" fontId="2" fillId="0" borderId="22" xfId="0" applyNumberFormat="1" applyFont="1" applyBorder="1" applyAlignment="1">
      <alignment vertical="center"/>
    </xf>
    <xf numFmtId="182" fontId="2" fillId="0" borderId="23" xfId="0" applyNumberFormat="1" applyFont="1" applyBorder="1" applyAlignment="1">
      <alignment vertical="center"/>
    </xf>
    <xf numFmtId="182" fontId="2" fillId="0" borderId="24" xfId="0" applyNumberFormat="1" applyFont="1" applyBorder="1" applyAlignment="1">
      <alignment vertical="center"/>
    </xf>
    <xf numFmtId="182" fontId="2" fillId="0" borderId="3" xfId="0" applyNumberFormat="1" applyFont="1" applyBorder="1" applyAlignment="1">
      <alignment horizontal="center" vertical="center"/>
    </xf>
    <xf numFmtId="182" fontId="2" fillId="0" borderId="15" xfId="0" applyNumberFormat="1" applyFont="1" applyBorder="1" applyAlignment="1">
      <alignment horizontal="center" vertical="center"/>
    </xf>
    <xf numFmtId="182" fontId="2" fillId="0" borderId="6" xfId="0" applyNumberFormat="1" applyFont="1" applyBorder="1" applyAlignment="1">
      <alignment horizontal="center" vertical="center"/>
    </xf>
    <xf numFmtId="182" fontId="4" fillId="0" borderId="18" xfId="0" applyNumberFormat="1" applyFont="1" applyBorder="1" applyAlignment="1">
      <alignment horizontal="center" vertical="center"/>
    </xf>
    <xf numFmtId="182" fontId="4" fillId="0" borderId="22" xfId="0" applyNumberFormat="1" applyFont="1" applyBorder="1" applyAlignment="1">
      <alignment horizontal="center" vertical="center"/>
    </xf>
    <xf numFmtId="182" fontId="4" fillId="0" borderId="19" xfId="0" applyNumberFormat="1" applyFont="1" applyBorder="1" applyAlignment="1">
      <alignment horizontal="center" vertical="center"/>
    </xf>
    <xf numFmtId="182" fontId="4" fillId="0" borderId="1" xfId="0" applyNumberFormat="1" applyFont="1" applyBorder="1" applyAlignment="1">
      <alignment horizontal="center" vertical="center"/>
    </xf>
    <xf numFmtId="182" fontId="4" fillId="0" borderId="2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82" fontId="4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textRotation="90"/>
    </xf>
    <xf numFmtId="0" fontId="7" fillId="0" borderId="29" xfId="0" applyFont="1" applyBorder="1" applyAlignment="1">
      <alignment horizontal="center" textRotation="90"/>
    </xf>
    <xf numFmtId="182" fontId="2" fillId="0" borderId="30" xfId="0" applyNumberFormat="1" applyFont="1" applyBorder="1" applyAlignment="1">
      <alignment vertical="center"/>
    </xf>
    <xf numFmtId="182" fontId="2" fillId="0" borderId="31" xfId="0" applyNumberFormat="1" applyFont="1" applyBorder="1" applyAlignment="1">
      <alignment vertical="center"/>
    </xf>
    <xf numFmtId="182" fontId="2" fillId="0" borderId="32" xfId="0" applyNumberFormat="1" applyFont="1" applyBorder="1" applyAlignment="1">
      <alignment vertical="center"/>
    </xf>
    <xf numFmtId="182" fontId="2" fillId="0" borderId="33" xfId="0" applyNumberFormat="1" applyFont="1" applyBorder="1" applyAlignment="1">
      <alignment vertical="center"/>
    </xf>
    <xf numFmtId="182" fontId="2" fillId="0" borderId="34" xfId="0" applyNumberFormat="1" applyFont="1" applyBorder="1" applyAlignment="1">
      <alignment vertical="center"/>
    </xf>
    <xf numFmtId="182" fontId="2" fillId="0" borderId="35" xfId="0" applyNumberFormat="1" applyFont="1" applyBorder="1" applyAlignment="1">
      <alignment vertical="center"/>
    </xf>
    <xf numFmtId="182" fontId="2" fillId="0" borderId="30" xfId="0" applyNumberFormat="1" applyFont="1" applyBorder="1" applyAlignment="1">
      <alignment horizontal="center" vertical="center"/>
    </xf>
    <xf numFmtId="182" fontId="2" fillId="0" borderId="4" xfId="0" applyNumberFormat="1" applyFont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/>
    </xf>
    <xf numFmtId="182" fontId="2" fillId="0" borderId="2" xfId="0" applyNumberFormat="1" applyFont="1" applyBorder="1" applyAlignment="1">
      <alignment horizontal="center" vertical="center"/>
    </xf>
    <xf numFmtId="182" fontId="4" fillId="0" borderId="31" xfId="0" applyNumberFormat="1" applyFont="1" applyBorder="1" applyAlignment="1">
      <alignment horizontal="center" vertical="center"/>
    </xf>
    <xf numFmtId="182" fontId="4" fillId="0" borderId="21" xfId="0" applyNumberFormat="1" applyFont="1" applyBorder="1" applyAlignment="1">
      <alignment horizontal="center" vertical="center"/>
    </xf>
    <xf numFmtId="182" fontId="4" fillId="0" borderId="36" xfId="0" applyNumberFormat="1" applyFont="1" applyBorder="1" applyAlignment="1">
      <alignment horizontal="center" vertical="center"/>
    </xf>
    <xf numFmtId="182" fontId="4" fillId="0" borderId="0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textRotation="90"/>
    </xf>
    <xf numFmtId="0" fontId="1" fillId="0" borderId="39" xfId="0" applyFont="1" applyBorder="1" applyAlignment="1">
      <alignment horizontal="center" textRotation="90"/>
    </xf>
    <xf numFmtId="0" fontId="1" fillId="0" borderId="40" xfId="0" applyFont="1" applyBorder="1" applyAlignment="1">
      <alignment horizontal="center" textRotation="90"/>
    </xf>
    <xf numFmtId="0" fontId="1" fillId="0" borderId="17" xfId="0" applyFont="1" applyBorder="1" applyAlignment="1">
      <alignment horizontal="center" textRotation="90"/>
    </xf>
    <xf numFmtId="182" fontId="2" fillId="0" borderId="5" xfId="0" applyNumberFormat="1" applyFont="1" applyBorder="1" applyAlignment="1">
      <alignment vertical="center"/>
    </xf>
    <xf numFmtId="182" fontId="2" fillId="0" borderId="17" xfId="0" applyNumberFormat="1" applyFont="1" applyBorder="1" applyAlignment="1">
      <alignment vertical="center"/>
    </xf>
    <xf numFmtId="182" fontId="2" fillId="0" borderId="41" xfId="0" applyNumberFormat="1" applyFont="1" applyBorder="1" applyAlignment="1">
      <alignment vertical="center"/>
    </xf>
    <xf numFmtId="182" fontId="2" fillId="0" borderId="42" xfId="0" applyNumberFormat="1" applyFont="1" applyBorder="1" applyAlignment="1">
      <alignment vertical="center"/>
    </xf>
    <xf numFmtId="182" fontId="2" fillId="0" borderId="20" xfId="0" applyNumberFormat="1" applyFont="1" applyBorder="1" applyAlignment="1">
      <alignment horizontal="center" vertical="center"/>
    </xf>
    <xf numFmtId="182" fontId="4" fillId="0" borderId="43" xfId="0" applyNumberFormat="1" applyFont="1" applyBorder="1" applyAlignment="1">
      <alignment horizontal="center" vertical="center"/>
    </xf>
    <xf numFmtId="182" fontId="4" fillId="0" borderId="20" xfId="0" applyNumberFormat="1" applyFont="1" applyBorder="1" applyAlignment="1">
      <alignment horizontal="center" vertical="center"/>
    </xf>
    <xf numFmtId="182" fontId="4" fillId="0" borderId="9" xfId="0" applyNumberFormat="1" applyFont="1" applyBorder="1" applyAlignment="1">
      <alignment vertical="center"/>
    </xf>
    <xf numFmtId="182" fontId="4" fillId="0" borderId="10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49" fontId="0" fillId="0" borderId="0" xfId="0" applyNumberFormat="1"/>
    <xf numFmtId="185" fontId="0" fillId="0" borderId="0" xfId="0" applyNumberFormat="1"/>
  </cellXfs>
  <cellStyles count="4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Penempatan" ref="A1:AC2">
  <autoFilter ref="A1:AC2"/>
  <tableColumns count="29">
    <tableColumn id="1" name="penempatan_no_absen"/>
    <tableColumn id="2" name="penempatan_mulai"/>
    <tableColumn id="3" name="penempatan_selesai"/>
    <tableColumn id="4" name="penempatan_ke"/>
    <tableColumn id="5" name="penempatan_lokasi"/>
    <tableColumn id="6" name="penempatan_posisi"/>
    <tableColumn id="7" name="penempatan_kategori"/>
    <tableColumn id="8" name="penempatan_kontrak"/>
    <tableColumn id="9" name="penempatan_pangkat"/>
    <tableColumn id="10" name="penempatan_golongan"/>
    <tableColumn id="11" name="penempatan_grup"/>
    <tableColumn id="12" name="penempatan_keterangan"/>
    <tableColumn id="13" name="posisi_wlkp"/>
    <tableColumn id="14" name="sdm_no_absen"/>
    <tableColumn id="15" name="sdm_tgl_lahir"/>
    <tableColumn id="16" name="sdm_tgl_gabung"/>
    <tableColumn id="17" name="sdm_no_ktp"/>
    <tableColumn id="18" name="sdm_nama"/>
    <tableColumn id="19" name="sdm_kelamin"/>
    <tableColumn id="20" name="sdm_tgl_berhenti"/>
    <tableColumn id="21" name="sdm_jenis_berhenti"/>
    <tableColumn id="22" name="sdm_ket_berhenti"/>
    <tableColumn id="23" name="sdm_disabilitas"/>
    <tableColumn id="24" name="sdm_agama"/>
    <tableColumn id="25" name="sdm_status_kawin"/>
    <tableColumn id="26" name="sdm_pendidikan"/>
    <tableColumn id="27" name="sdm_warganegara"/>
    <tableColumn id="28" name="masa_kerja"/>
    <tableColumn id="29" name="usia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workbookViewId="0">
      <selection activeCell="A2" sqref="A2:AC2"/>
    </sheetView>
  </sheetViews>
  <sheetFormatPr defaultColWidth="9" defaultRowHeight="15" outlineLevelRow="1"/>
  <cols>
    <col min="17" max="17" width="9.14285714285714" style="122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22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2:16">
      <c r="B2" s="123"/>
      <c r="O2" s="123"/>
      <c r="P2" s="123"/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F66"/>
  <sheetViews>
    <sheetView showGridLines="0" tabSelected="1" zoomScale="70" zoomScaleNormal="70" workbookViewId="0">
      <pane xSplit="1" ySplit="1" topLeftCell="L2" activePane="bottomRight" state="frozen"/>
      <selection/>
      <selection pane="topRight"/>
      <selection pane="bottomLeft"/>
      <selection pane="bottomRight" activeCell="AR8" sqref="AR8"/>
    </sheetView>
  </sheetViews>
  <sheetFormatPr defaultColWidth="9" defaultRowHeight="15"/>
  <cols>
    <col min="1" max="1" width="21.1428571428571" style="2" customWidth="1"/>
    <col min="2" max="2" width="6.57142857142857" style="2" customWidth="1"/>
    <col min="3" max="3" width="7.14285714285714" style="2" customWidth="1"/>
    <col min="4" max="4" width="6.57142857142857" style="2" customWidth="1"/>
    <col min="5" max="5" width="5.42857142857143" style="2" customWidth="1"/>
    <col min="6" max="49" width="6.57142857142857" style="2" customWidth="1"/>
  </cols>
  <sheetData>
    <row r="1" spans="1:5">
      <c r="A1" s="3"/>
      <c r="C1" s="4"/>
      <c r="E1" s="4"/>
    </row>
    <row r="2" ht="27.75" customHeight="1" spans="1:5">
      <c r="A2" s="2" t="s">
        <v>29</v>
      </c>
      <c r="E2" s="4"/>
    </row>
    <row r="3" spans="1:46">
      <c r="A3" s="5" t="s">
        <v>30</v>
      </c>
      <c r="B3" s="6" t="s">
        <v>31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59"/>
      <c r="AM3" s="86" t="s">
        <v>32</v>
      </c>
      <c r="AN3" s="87"/>
      <c r="AO3" s="87"/>
      <c r="AP3" s="87"/>
      <c r="AQ3" s="87"/>
      <c r="AR3" s="87"/>
      <c r="AS3" s="87"/>
      <c r="AT3" s="106"/>
    </row>
    <row r="4" s="1" customFormat="1" ht="14.25" customHeight="1" spans="1:46">
      <c r="A4" s="8" t="s">
        <v>33</v>
      </c>
      <c r="B4" s="9" t="s">
        <v>34</v>
      </c>
      <c r="C4" s="10"/>
      <c r="D4" s="11" t="s">
        <v>35</v>
      </c>
      <c r="E4" s="12" t="s">
        <v>36</v>
      </c>
      <c r="F4" s="9" t="s">
        <v>37</v>
      </c>
      <c r="G4" s="13"/>
      <c r="H4" s="13"/>
      <c r="I4" s="13"/>
      <c r="J4" s="13"/>
      <c r="K4" s="10"/>
      <c r="L4" s="9" t="s">
        <v>38</v>
      </c>
      <c r="M4" s="13"/>
      <c r="N4" s="13"/>
      <c r="O4" s="10"/>
      <c r="P4" s="6" t="s">
        <v>39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59"/>
      <c r="AD4" s="69" t="s">
        <v>40</v>
      </c>
      <c r="AE4" s="69"/>
      <c r="AF4" s="69"/>
      <c r="AG4" s="69" t="s">
        <v>41</v>
      </c>
      <c r="AH4" s="69"/>
      <c r="AI4" s="69"/>
      <c r="AJ4" s="69" t="s">
        <v>42</v>
      </c>
      <c r="AK4" s="69"/>
      <c r="AL4" s="69"/>
      <c r="AM4" s="88"/>
      <c r="AN4" s="89"/>
      <c r="AO4" s="89"/>
      <c r="AP4" s="89"/>
      <c r="AQ4" s="89"/>
      <c r="AR4" s="89"/>
      <c r="AS4" s="89"/>
      <c r="AT4" s="107"/>
    </row>
    <row r="5" s="1" customFormat="1" ht="84.75" customHeight="1" spans="1:47">
      <c r="A5" s="8"/>
      <c r="B5" s="9" t="s">
        <v>43</v>
      </c>
      <c r="C5" s="10" t="s">
        <v>44</v>
      </c>
      <c r="D5" s="11"/>
      <c r="E5" s="12"/>
      <c r="F5" s="14" t="s">
        <v>45</v>
      </c>
      <c r="G5" s="15" t="s">
        <v>46</v>
      </c>
      <c r="H5" s="15" t="s">
        <v>47</v>
      </c>
      <c r="I5" s="15" t="s">
        <v>48</v>
      </c>
      <c r="J5" s="15" t="s">
        <v>49</v>
      </c>
      <c r="K5" s="58" t="s">
        <v>50</v>
      </c>
      <c r="L5" s="14" t="s">
        <v>51</v>
      </c>
      <c r="M5" s="15" t="s">
        <v>52</v>
      </c>
      <c r="N5" s="15" t="s">
        <v>53</v>
      </c>
      <c r="O5" s="58" t="s">
        <v>54</v>
      </c>
      <c r="P5" s="14" t="s">
        <v>55</v>
      </c>
      <c r="Q5" s="15" t="s">
        <v>56</v>
      </c>
      <c r="R5" s="15" t="s">
        <v>57</v>
      </c>
      <c r="S5" s="15" t="s">
        <v>58</v>
      </c>
      <c r="T5" s="15" t="s">
        <v>59</v>
      </c>
      <c r="U5" s="15" t="s">
        <v>60</v>
      </c>
      <c r="V5" s="15" t="s">
        <v>61</v>
      </c>
      <c r="W5" s="15" t="s">
        <v>62</v>
      </c>
      <c r="X5" s="15" t="s">
        <v>63</v>
      </c>
      <c r="Y5" s="15" t="s">
        <v>64</v>
      </c>
      <c r="Z5" s="15" t="s">
        <v>65</v>
      </c>
      <c r="AA5" s="15" t="s">
        <v>66</v>
      </c>
      <c r="AB5" s="15" t="s">
        <v>67</v>
      </c>
      <c r="AC5" s="58" t="s">
        <v>68</v>
      </c>
      <c r="AD5" s="14" t="s">
        <v>69</v>
      </c>
      <c r="AE5" s="15" t="s">
        <v>70</v>
      </c>
      <c r="AF5" s="15" t="s">
        <v>71</v>
      </c>
      <c r="AG5" s="14" t="s">
        <v>69</v>
      </c>
      <c r="AH5" s="15" t="s">
        <v>70</v>
      </c>
      <c r="AI5" s="15" t="s">
        <v>71</v>
      </c>
      <c r="AJ5" s="14" t="s">
        <v>69</v>
      </c>
      <c r="AK5" s="15" t="s">
        <v>70</v>
      </c>
      <c r="AL5" s="15" t="s">
        <v>71</v>
      </c>
      <c r="AM5" s="90" t="s">
        <v>72</v>
      </c>
      <c r="AN5" s="91" t="s">
        <v>73</v>
      </c>
      <c r="AO5" s="108" t="s">
        <v>74</v>
      </c>
      <c r="AP5" s="91" t="s">
        <v>75</v>
      </c>
      <c r="AQ5" s="108" t="s">
        <v>76</v>
      </c>
      <c r="AR5" s="109" t="s">
        <v>77</v>
      </c>
      <c r="AS5" s="109" t="s">
        <v>78</v>
      </c>
      <c r="AT5" s="110" t="s">
        <v>79</v>
      </c>
      <c r="AU5" s="111" t="s">
        <v>80</v>
      </c>
    </row>
    <row r="6" spans="1:50">
      <c r="A6" s="16" t="s">
        <v>81</v>
      </c>
      <c r="B6" s="17">
        <f>COUNTIFS(Penempatan[sdm_kelamin],B$5,Penempatan[penempatan_lokasi],$A6,Penempatan[sdm_tgl_berhenti],"",Penempatan[penempatan_kontrak],"&lt;&gt;OS-*")</f>
        <v>0</v>
      </c>
      <c r="C6" s="18">
        <f>COUNTIFS(Penempatan[sdm_kelamin],C$5,Penempatan[penempatan_lokasi],$A6,Penempatan[sdm_tgl_berhenti],"",Penempatan[penempatan_kontrak],"&lt;&gt;OS-*")</f>
        <v>0</v>
      </c>
      <c r="D6" s="17">
        <f>COUNTIFS(Penempatan[sdm_disabilitas],"&lt;&gt;NORMAL",Penempatan[penempatan_lokasi],$A6,Penempatan[sdm_tgl_berhenti],"",Penempatan[penempatan_kontrak],"&lt;&gt;OS-*")</f>
        <v>0</v>
      </c>
      <c r="E6" s="17">
        <f>COUNTIFS(Penempatan[sdm_warganegara],"&lt;&gt;INDONESIA",Penempatan[penempatan_lokasi],$A6,Penempatan[sdm_tgl_berhenti],"",Penempatan[penempatan_kontrak],"&lt;&gt;OS-*")</f>
        <v>0</v>
      </c>
      <c r="F6" s="17">
        <f>COUNTIFS(Penempatan[sdm_agama],F$5,Penempatan[penempatan_lokasi],$A6,Penempatan[sdm_tgl_berhenti],"",Penempatan[penempatan_kontrak],"&lt;&gt;OS-*")</f>
        <v>0</v>
      </c>
      <c r="G6" s="19">
        <f>COUNTIFS(Penempatan[sdm_agama],G$5,Penempatan[penempatan_lokasi],$A6,Penempatan[sdm_tgl_berhenti],"",Penempatan[penempatan_kontrak],"&lt;&gt;OS-*")</f>
        <v>0</v>
      </c>
      <c r="H6" s="19">
        <f>COUNTIFS(Penempatan[sdm_agama],H$5,Penempatan[penempatan_lokasi],$A6,Penempatan[sdm_tgl_berhenti],"",Penempatan[penempatan_kontrak],"&lt;&gt;OS-*")</f>
        <v>0</v>
      </c>
      <c r="I6" s="19">
        <f>COUNTIFS(Penempatan[sdm_agama],I$5,Penempatan[penempatan_lokasi],$A6,Penempatan[sdm_tgl_berhenti],"",Penempatan[penempatan_kontrak],"&lt;&gt;OS-*")</f>
        <v>0</v>
      </c>
      <c r="J6" s="19">
        <f>COUNTIFS(Penempatan[sdm_agama],J$5,Penempatan[penempatan_lokasi],$A6,Penempatan[sdm_tgl_berhenti],"",Penempatan[penempatan_kontrak],"&lt;&gt;OS-*")</f>
        <v>0</v>
      </c>
      <c r="K6" s="18">
        <f>COUNTIFS(Penempatan[sdm_agama],K$5,Penempatan[penempatan_lokasi],$A6,Penempatan[sdm_tgl_berhenti],"",Penempatan[penempatan_kontrak],"&lt;&gt;OS-*")</f>
        <v>0</v>
      </c>
      <c r="L6" s="17">
        <f>COUNTIFS(Penempatan[sdm_status_kawin],L$5,Penempatan[penempatan_lokasi],$A6,Penempatan[sdm_tgl_berhenti],"",Penempatan[penempatan_kontrak],"&lt;&gt;OS-*")</f>
        <v>0</v>
      </c>
      <c r="M6" s="19">
        <f>COUNTIFS(Penempatan[sdm_status_kawin],M$5,Penempatan[penempatan_lokasi],$A6,Penempatan[sdm_tgl_berhenti],"",Penempatan[penempatan_kontrak],"&lt;&gt;OS-*")</f>
        <v>0</v>
      </c>
      <c r="N6" s="19">
        <f>COUNTIFS(Penempatan[sdm_status_kawin],N$5,Penempatan[penempatan_lokasi],$A6,Penempatan[sdm_tgl_berhenti],"",Penempatan[penempatan_kontrak],"&lt;&gt;OS-*")</f>
        <v>0</v>
      </c>
      <c r="O6" s="18">
        <f>COUNTIFS(Penempatan[sdm_status_kawin],O$5,Penempatan[penempatan_lokasi],$A6,Penempatan[sdm_tgl_berhenti],"",Penempatan[penempatan_kontrak],"&lt;&gt;OS-*")</f>
        <v>0</v>
      </c>
      <c r="P6" s="17">
        <f>COUNTIFS(Penempatan[sdm_pendidikan],P$5,Penempatan[penempatan_lokasi],$A6,Penempatan[sdm_tgl_berhenti],"",Penempatan[penempatan_kontrak],"&lt;&gt;OS-*")</f>
        <v>0</v>
      </c>
      <c r="Q6" s="19">
        <f>COUNTIFS(Penempatan[sdm_pendidikan],Q$5,Penempatan[penempatan_lokasi],$A6,Penempatan[sdm_tgl_berhenti],"",Penempatan[penempatan_kontrak],"&lt;&gt;OS-*")</f>
        <v>0</v>
      </c>
      <c r="R6" s="19">
        <f>COUNTIFS(Penempatan[sdm_pendidikan],R$5,Penempatan[penempatan_lokasi],$A6,Penempatan[sdm_tgl_berhenti],"",Penempatan[penempatan_kontrak],"&lt;&gt;OS-*")</f>
        <v>0</v>
      </c>
      <c r="S6" s="19">
        <f>COUNTIFS(Penempatan[sdm_pendidikan],S$5,Penempatan[penempatan_lokasi],$A6,Penempatan[sdm_tgl_berhenti],"",Penempatan[penempatan_kontrak],"&lt;&gt;OS-*")</f>
        <v>0</v>
      </c>
      <c r="T6" s="19">
        <f>COUNTIFS(Penempatan[sdm_pendidikan],T$5,Penempatan[penempatan_lokasi],$A6,Penempatan[sdm_tgl_berhenti],"",Penempatan[penempatan_kontrak],"&lt;&gt;OS-*")</f>
        <v>0</v>
      </c>
      <c r="U6" s="19">
        <f>COUNTIFS(Penempatan[sdm_pendidikan],U$5,Penempatan[penempatan_lokasi],$A6,Penempatan[sdm_tgl_berhenti],"",Penempatan[penempatan_kontrak],"&lt;&gt;OS-*")</f>
        <v>0</v>
      </c>
      <c r="V6" s="19">
        <f>COUNTIFS(Penempatan[sdm_pendidikan],V$5,Penempatan[penempatan_lokasi],$A6,Penempatan[sdm_tgl_berhenti],"",Penempatan[penempatan_kontrak],"&lt;&gt;OS-*")</f>
        <v>0</v>
      </c>
      <c r="W6" s="19">
        <f>COUNTIFS(Penempatan[sdm_pendidikan],W$5,Penempatan[penempatan_lokasi],$A6,Penempatan[sdm_tgl_berhenti],"",Penempatan[penempatan_kontrak],"&lt;&gt;OS-*")</f>
        <v>0</v>
      </c>
      <c r="X6" s="19">
        <f>COUNTIFS(Penempatan[sdm_pendidikan],X$5,Penempatan[penempatan_lokasi],$A6,Penempatan[sdm_tgl_berhenti],"",Penempatan[penempatan_kontrak],"&lt;&gt;OS-*")</f>
        <v>0</v>
      </c>
      <c r="Y6" s="19">
        <f>COUNTIFS(Penempatan[sdm_pendidikan],Y$5,Penempatan[penempatan_lokasi],$A6,Penempatan[sdm_tgl_berhenti],"",Penempatan[penempatan_kontrak],"&lt;&gt;OS-*")</f>
        <v>0</v>
      </c>
      <c r="Z6" s="19">
        <f>COUNTIFS(Penempatan[sdm_pendidikan],Z$5,Penempatan[penempatan_lokasi],$A6,Penempatan[sdm_tgl_berhenti],"",Penempatan[penempatan_kontrak],"&lt;&gt;OS-*")</f>
        <v>0</v>
      </c>
      <c r="AA6" s="19">
        <f>COUNTIFS(Penempatan[sdm_pendidikan],AA$5,Penempatan[penempatan_lokasi],$A6,Penempatan[sdm_tgl_berhenti],"",Penempatan[penempatan_kontrak],"&lt;&gt;OS-*")</f>
        <v>0</v>
      </c>
      <c r="AB6" s="19">
        <f>COUNTIFS(Penempatan[sdm_pendidikan],AB$5,Penempatan[penempatan_lokasi],$A6,Penempatan[sdm_tgl_berhenti],"",Penempatan[penempatan_kontrak],"&lt;&gt;OS-*")</f>
        <v>0</v>
      </c>
      <c r="AC6" s="18">
        <f>COUNTIFS(Penempatan[sdm_pendidikan],AC$5,Penempatan[penempatan_lokasi],$A6,Penempatan[sdm_tgl_berhenti],"",Penempatan[penempatan_kontrak],"&lt;&gt;OS-*")</f>
        <v>0</v>
      </c>
      <c r="AD6" s="17">
        <f>COUNTIFS(Penempatan[penempatan_kategori],AD$5,Penempatan[penempatan_lokasi],$A6,Penempatan[sdm_tgl_berhenti],"",Penempatan[penempatan_kontrak],$AD$4)</f>
        <v>0</v>
      </c>
      <c r="AE6" s="70">
        <f>COUNTIFS(Penempatan[penempatan_kategori],AE$5,Penempatan[penempatan_lokasi],$A6,Penempatan[sdm_tgl_berhenti],"",Penempatan[penempatan_kontrak],$AD$4)</f>
        <v>0</v>
      </c>
      <c r="AF6" s="18">
        <f>COUNTIFS(Penempatan[penempatan_kategori],AF$5,Penempatan[penempatan_lokasi],$A6,Penempatan[sdm_tgl_berhenti],"",Penempatan[penempatan_kontrak],$AD$4)</f>
        <v>0</v>
      </c>
      <c r="AG6" s="17">
        <f>COUNTIFS(Penempatan[penempatan_kategori],AG$5,Penempatan[penempatan_lokasi],$A6,Penempatan[sdm_tgl_berhenti],"",Penempatan[penempatan_kontrak],$AG$4)</f>
        <v>0</v>
      </c>
      <c r="AH6" s="19">
        <f>COUNTIFS(Penempatan[penempatan_kategori],AH$5,Penempatan[penempatan_lokasi],$A6,Penempatan[sdm_tgl_berhenti],"",Penempatan[penempatan_kontrak],$AG$4)</f>
        <v>0</v>
      </c>
      <c r="AI6" s="18">
        <f>COUNTIFS(Penempatan[penempatan_kategori],AI$5,Penempatan[penempatan_lokasi],$A6,Penempatan[sdm_tgl_berhenti],"",Penempatan[penempatan_kontrak],$AG$4)</f>
        <v>0</v>
      </c>
      <c r="AJ6" s="17">
        <f>COUNTIFS(Penempatan[penempatan_kategori],AJ$5,Penempatan[penempatan_lokasi],$A6,Penempatan[sdm_tgl_berhenti],"",Penempatan[penempatan_kontrak],$AJ$4)</f>
        <v>0</v>
      </c>
      <c r="AK6" s="92">
        <f>COUNTIFS(Penempatan[penempatan_kategori],AK$5,Penempatan[penempatan_lokasi],$A6,Penempatan[sdm_tgl_berhenti],"",Penempatan[penempatan_kontrak],$AJ$4)</f>
        <v>0</v>
      </c>
      <c r="AL6" s="18">
        <f>COUNTIFS(Penempatan[penempatan_kategori],AL$5,Penempatan[penempatan_lokasi],$A6,Penempatan[sdm_tgl_berhenti],"",Penempatan[penempatan_kontrak],$AJ$4)</f>
        <v>0</v>
      </c>
      <c r="AM6" s="17">
        <f>COUNTIFS(Penempatan[penempatan_kontrak],AM$5,Penempatan[penempatan_lokasi],$A6,Penempatan[sdm_tgl_berhenti],"")</f>
        <v>0</v>
      </c>
      <c r="AN6" s="70">
        <f>COUNTIFS(Penempatan[penempatan_kontrak],AN$5,Penempatan[penempatan_lokasi],$A6,Penempatan[sdm_tgl_berhenti],"")</f>
        <v>0</v>
      </c>
      <c r="AO6" s="70">
        <f>COUNTIFS(Penempatan[penempatan_kontrak],AO$5,Penempatan[penempatan_lokasi],$A6,Penempatan[sdm_tgl_berhenti],"")</f>
        <v>0</v>
      </c>
      <c r="AP6" s="19">
        <f>COUNTIFS(Penempatan[penempatan_kontrak],AP$5,Penempatan[penempatan_lokasi],$A6,Penempatan[sdm_tgl_berhenti],"")</f>
        <v>0</v>
      </c>
      <c r="AQ6" s="92">
        <f>COUNTIFS(Penempatan[penempatan_kontrak],AQ$5,Penempatan[penempatan_lokasi],$A6,Penempatan[sdm_tgl_berhenti],"")</f>
        <v>0</v>
      </c>
      <c r="AR6" s="92">
        <f>COUNTIFS(Penempatan[penempatan_kontrak],AR$5,Penempatan[penempatan_lokasi],$A6,Penempatan[sdm_tgl_berhenti],"")</f>
        <v>0</v>
      </c>
      <c r="AS6" s="92">
        <f>COUNTIFS(Penempatan[penempatan_kontrak],AS$5,Penempatan[penempatan_lokasi],$A6,Penempatan[sdm_tgl_berhenti],"")</f>
        <v>0</v>
      </c>
      <c r="AT6" s="18">
        <f>COUNTIFS(Penempatan[penempatan_kontrak],AT$5,Penempatan[penempatan_lokasi],$A6,Penempatan[sdm_tgl_berhenti],"")</f>
        <v>0</v>
      </c>
      <c r="AU6" s="112">
        <f t="shared" ref="AU6:AU15" si="0">SUM(AD6:AT6)</f>
        <v>0</v>
      </c>
      <c r="AX6" s="2"/>
    </row>
    <row r="7" ht="16.5" customHeight="1" spans="1:50">
      <c r="A7" s="16" t="s">
        <v>82</v>
      </c>
      <c r="B7" s="17">
        <f>COUNTIFS(Penempatan[sdm_kelamin],B$5,Penempatan[penempatan_lokasi],$A7,Penempatan[sdm_tgl_berhenti],"",Penempatan[penempatan_kontrak],"&lt;&gt;OS-*")</f>
        <v>0</v>
      </c>
      <c r="C7" s="18">
        <f>COUNTIFS(Penempatan[sdm_kelamin],C$5,Penempatan[penempatan_lokasi],$A7,Penempatan[sdm_tgl_berhenti],"",Penempatan[penempatan_kontrak],"&lt;&gt;OS-*")</f>
        <v>0</v>
      </c>
      <c r="D7" s="17">
        <f>COUNTIFS(Penempatan[sdm_disabilitas],"&lt;&gt;NORMAL",Penempatan[penempatan_lokasi],$A7,Penempatan[sdm_tgl_berhenti],"",Penempatan[penempatan_kontrak],"&lt;&gt;OS-*")</f>
        <v>0</v>
      </c>
      <c r="E7" s="17">
        <f>COUNTIFS(Penempatan[sdm_warganegara],"&lt;&gt;INDONESIA",Penempatan[penempatan_lokasi],$A7,Penempatan[sdm_tgl_berhenti],"",Penempatan[penempatan_kontrak],"&lt;&gt;OS-*")</f>
        <v>0</v>
      </c>
      <c r="F7" s="17">
        <f>COUNTIFS(Penempatan[sdm_agama],F$5,Penempatan[penempatan_lokasi],$A7,Penempatan[sdm_tgl_berhenti],"",Penempatan[penempatan_kontrak],"&lt;&gt;OS-*")</f>
        <v>0</v>
      </c>
      <c r="G7" s="19">
        <f>COUNTIFS(Penempatan[sdm_agama],G$5,Penempatan[penempatan_lokasi],$A7,Penempatan[sdm_tgl_berhenti],"",Penempatan[penempatan_kontrak],"&lt;&gt;OS-*")</f>
        <v>0</v>
      </c>
      <c r="H7" s="19">
        <f>COUNTIFS(Penempatan[sdm_agama],H$5,Penempatan[penempatan_lokasi],$A7,Penempatan[sdm_tgl_berhenti],"",Penempatan[penempatan_kontrak],"&lt;&gt;OS-*")</f>
        <v>0</v>
      </c>
      <c r="I7" s="19">
        <f>COUNTIFS(Penempatan[sdm_agama],I$5,Penempatan[penempatan_lokasi],$A7,Penempatan[sdm_tgl_berhenti],"",Penempatan[penempatan_kontrak],"&lt;&gt;OS-*")</f>
        <v>0</v>
      </c>
      <c r="J7" s="19">
        <f>COUNTIFS(Penempatan[sdm_agama],J$5,Penempatan[penempatan_lokasi],$A7,Penempatan[sdm_tgl_berhenti],"",Penempatan[penempatan_kontrak],"&lt;&gt;OS-*")</f>
        <v>0</v>
      </c>
      <c r="K7" s="18">
        <f>COUNTIFS(Penempatan[sdm_agama],K$5,Penempatan[penempatan_lokasi],$A7,Penempatan[sdm_tgl_berhenti],"",Penempatan[penempatan_kontrak],"&lt;&gt;OS-*")</f>
        <v>0</v>
      </c>
      <c r="L7" s="17">
        <f>COUNTIFS(Penempatan[sdm_status_kawin],L$5,Penempatan[penempatan_lokasi],$A7,Penempatan[sdm_tgl_berhenti],"",Penempatan[penempatan_kontrak],"&lt;&gt;OS-*")</f>
        <v>0</v>
      </c>
      <c r="M7" s="19">
        <f>COUNTIFS(Penempatan[sdm_status_kawin],M$5,Penempatan[penempatan_lokasi],$A7,Penempatan[sdm_tgl_berhenti],"",Penempatan[penempatan_kontrak],"&lt;&gt;OS-*")</f>
        <v>0</v>
      </c>
      <c r="N7" s="19">
        <f>COUNTIFS(Penempatan[sdm_status_kawin],N$5,Penempatan[penempatan_lokasi],$A7,Penempatan[sdm_tgl_berhenti],"",Penempatan[penempatan_kontrak],"&lt;&gt;OS-*")</f>
        <v>0</v>
      </c>
      <c r="O7" s="18">
        <f>COUNTIFS(Penempatan[sdm_status_kawin],O$5,Penempatan[penempatan_lokasi],$A7,Penempatan[sdm_tgl_berhenti],"",Penempatan[penempatan_kontrak],"&lt;&gt;OS-*")</f>
        <v>0</v>
      </c>
      <c r="P7" s="17">
        <f>COUNTIFS(Penempatan[sdm_pendidikan],P$5,Penempatan[penempatan_lokasi],$A7,Penempatan[sdm_tgl_berhenti],"",Penempatan[penempatan_kontrak],"&lt;&gt;OS-*")</f>
        <v>0</v>
      </c>
      <c r="Q7" s="19">
        <f>COUNTIFS(Penempatan[sdm_pendidikan],Q$5,Penempatan[penempatan_lokasi],$A7,Penempatan[sdm_tgl_berhenti],"",Penempatan[penempatan_kontrak],"&lt;&gt;OS-*")</f>
        <v>0</v>
      </c>
      <c r="R7" s="19">
        <f>COUNTIFS(Penempatan[sdm_pendidikan],R$5,Penempatan[penempatan_lokasi],$A7,Penempatan[sdm_tgl_berhenti],"",Penempatan[penempatan_kontrak],"&lt;&gt;OS-*")</f>
        <v>0</v>
      </c>
      <c r="S7" s="19">
        <f>COUNTIFS(Penempatan[sdm_pendidikan],S$5,Penempatan[penempatan_lokasi],$A7,Penempatan[sdm_tgl_berhenti],"",Penempatan[penempatan_kontrak],"&lt;&gt;OS-*")</f>
        <v>0</v>
      </c>
      <c r="T7" s="19">
        <f>COUNTIFS(Penempatan[sdm_pendidikan],T$5,Penempatan[penempatan_lokasi],$A7,Penempatan[sdm_tgl_berhenti],"",Penempatan[penempatan_kontrak],"&lt;&gt;OS-*")</f>
        <v>0</v>
      </c>
      <c r="U7" s="19">
        <f>COUNTIFS(Penempatan[sdm_pendidikan],U$5,Penempatan[penempatan_lokasi],$A7,Penempatan[sdm_tgl_berhenti],"",Penempatan[penempatan_kontrak],"&lt;&gt;OS-*")</f>
        <v>0</v>
      </c>
      <c r="V7" s="19">
        <f>COUNTIFS(Penempatan[sdm_pendidikan],V$5,Penempatan[penempatan_lokasi],$A7,Penempatan[sdm_tgl_berhenti],"",Penempatan[penempatan_kontrak],"&lt;&gt;OS-*")</f>
        <v>0</v>
      </c>
      <c r="W7" s="19">
        <f>COUNTIFS(Penempatan[sdm_pendidikan],W$5,Penempatan[penempatan_lokasi],$A7,Penempatan[sdm_tgl_berhenti],"",Penempatan[penempatan_kontrak],"&lt;&gt;OS-*")</f>
        <v>0</v>
      </c>
      <c r="X7" s="19">
        <f>COUNTIFS(Penempatan[sdm_pendidikan],X$5,Penempatan[penempatan_lokasi],$A7,Penempatan[sdm_tgl_berhenti],"",Penempatan[penempatan_kontrak],"&lt;&gt;OS-*")</f>
        <v>0</v>
      </c>
      <c r="Y7" s="19">
        <f>COUNTIFS(Penempatan[sdm_pendidikan],Y$5,Penempatan[penempatan_lokasi],$A7,Penempatan[sdm_tgl_berhenti],"",Penempatan[penempatan_kontrak],"&lt;&gt;OS-*")</f>
        <v>0</v>
      </c>
      <c r="Z7" s="19">
        <f>COUNTIFS(Penempatan[sdm_pendidikan],Z$5,Penempatan[penempatan_lokasi],$A7,Penempatan[sdm_tgl_berhenti],"",Penempatan[penempatan_kontrak],"&lt;&gt;OS-*")</f>
        <v>0</v>
      </c>
      <c r="AA7" s="19">
        <f>COUNTIFS(Penempatan[sdm_pendidikan],AA$5,Penempatan[penempatan_lokasi],$A7,Penempatan[sdm_tgl_berhenti],"",Penempatan[penempatan_kontrak],"&lt;&gt;OS-*")</f>
        <v>0</v>
      </c>
      <c r="AB7" s="19">
        <f>COUNTIFS(Penempatan[sdm_pendidikan],AB$5,Penempatan[penempatan_lokasi],$A7,Penempatan[sdm_tgl_berhenti],"",Penempatan[penempatan_kontrak],"&lt;&gt;OS-*")</f>
        <v>0</v>
      </c>
      <c r="AC7" s="18">
        <f>COUNTIFS(Penempatan[sdm_pendidikan],AC$5,Penempatan[penempatan_lokasi],$A7,Penempatan[sdm_tgl_berhenti],"",Penempatan[penempatan_kontrak],"&lt;&gt;OS-*")</f>
        <v>0</v>
      </c>
      <c r="AD7" s="17">
        <f>COUNTIFS(Penempatan[penempatan_kategori],AD$5,Penempatan[penempatan_lokasi],$A7,Penempatan[sdm_tgl_berhenti],"",Penempatan[penempatan_kontrak],$AD$4)</f>
        <v>0</v>
      </c>
      <c r="AE7" s="70">
        <f>COUNTIFS(Penempatan[penempatan_kategori],AE$5,Penempatan[penempatan_lokasi],$A7,Penempatan[sdm_tgl_berhenti],"",Penempatan[penempatan_kontrak],$AD$4)</f>
        <v>0</v>
      </c>
      <c r="AF7" s="18">
        <f>COUNTIFS(Penempatan[penempatan_kategori],AF$5,Penempatan[penempatan_lokasi],$A7,Penempatan[sdm_tgl_berhenti],"",Penempatan[penempatan_kontrak],$AD$4)</f>
        <v>0</v>
      </c>
      <c r="AG7" s="17">
        <f>COUNTIFS(Penempatan[penempatan_kategori],AG$5,Penempatan[penempatan_lokasi],$A7,Penempatan[sdm_tgl_berhenti],"",Penempatan[penempatan_kontrak],$AG$4)</f>
        <v>0</v>
      </c>
      <c r="AH7" s="19">
        <f>COUNTIFS(Penempatan[penempatan_kategori],AH$5,Penempatan[penempatan_lokasi],$A7,Penempatan[sdm_tgl_berhenti],"",Penempatan[penempatan_kontrak],$AG$4)</f>
        <v>0</v>
      </c>
      <c r="AI7" s="18">
        <f>COUNTIFS(Penempatan[penempatan_kategori],AI$5,Penempatan[penempatan_lokasi],$A7,Penempatan[sdm_tgl_berhenti],"",Penempatan[penempatan_kontrak],$AG$4)</f>
        <v>0</v>
      </c>
      <c r="AJ7" s="17">
        <f>COUNTIFS(Penempatan[penempatan_kategori],AJ$5,Penempatan[penempatan_lokasi],$A7,Penempatan[sdm_tgl_berhenti],"",Penempatan[penempatan_kontrak],$AJ$4)</f>
        <v>0</v>
      </c>
      <c r="AK7" s="92">
        <f>COUNTIFS(Penempatan[penempatan_kategori],AK$5,Penempatan[penempatan_lokasi],$A7,Penempatan[sdm_tgl_berhenti],"",Penempatan[penempatan_kontrak],$AJ$4)</f>
        <v>0</v>
      </c>
      <c r="AL7" s="18">
        <f>COUNTIFS(Penempatan[penempatan_kategori],AL$5,Penempatan[penempatan_lokasi],$A7,Penempatan[sdm_tgl_berhenti],"",Penempatan[penempatan_kontrak],$AJ$4)</f>
        <v>0</v>
      </c>
      <c r="AM7" s="17">
        <f>COUNTIFS(Penempatan[penempatan_kontrak],AM$5,Penempatan[penempatan_lokasi],$A7,Penempatan[sdm_tgl_berhenti],"")</f>
        <v>0</v>
      </c>
      <c r="AN7" s="70">
        <f>COUNTIFS(Penempatan[penempatan_kontrak],AN$5,Penempatan[penempatan_lokasi],$A7,Penempatan[sdm_tgl_berhenti],"")</f>
        <v>0</v>
      </c>
      <c r="AO7" s="70">
        <f>COUNTIFS(Penempatan[penempatan_kontrak],AO$5,Penempatan[penempatan_lokasi],$A7,Penempatan[sdm_tgl_berhenti],"")</f>
        <v>0</v>
      </c>
      <c r="AP7" s="19">
        <f>COUNTIFS(Penempatan[penempatan_kontrak],AP$5,Penempatan[penempatan_lokasi],$A7,Penempatan[sdm_tgl_berhenti],"")</f>
        <v>0</v>
      </c>
      <c r="AQ7" s="92">
        <f>COUNTIFS(Penempatan[penempatan_kontrak],AQ$5,Penempatan[penempatan_lokasi],$A7,Penempatan[sdm_tgl_berhenti],"")</f>
        <v>0</v>
      </c>
      <c r="AR7" s="92">
        <f>COUNTIFS(Penempatan[penempatan_kontrak],AR$5,Penempatan[penempatan_lokasi],$A7,Penempatan[sdm_tgl_berhenti],"")</f>
        <v>0</v>
      </c>
      <c r="AS7" s="92">
        <f>COUNTIFS(Penempatan[penempatan_kontrak],AS$5,Penempatan[penempatan_lokasi],$A7,Penempatan[sdm_tgl_berhenti],"")</f>
        <v>0</v>
      </c>
      <c r="AT7" s="18">
        <f>COUNTIFS(Penempatan[penempatan_kontrak],AT$5,Penempatan[penempatan_lokasi],$A7,Penempatan[sdm_tgl_berhenti],"")</f>
        <v>0</v>
      </c>
      <c r="AU7" s="112">
        <f t="shared" si="0"/>
        <v>0</v>
      </c>
      <c r="AX7" s="2"/>
    </row>
    <row r="8" spans="1:50">
      <c r="A8" s="16" t="s">
        <v>83</v>
      </c>
      <c r="B8" s="17">
        <f>COUNTIFS(Penempatan[sdm_kelamin],B$5,Penempatan[penempatan_lokasi],$A8,Penempatan[sdm_tgl_berhenti],"",Penempatan[penempatan_kontrak],"&lt;&gt;OS-*")</f>
        <v>0</v>
      </c>
      <c r="C8" s="18">
        <f>COUNTIFS(Penempatan[sdm_kelamin],C$5,Penempatan[penempatan_lokasi],$A8,Penempatan[sdm_tgl_berhenti],"",Penempatan[penempatan_kontrak],"&lt;&gt;OS-*")</f>
        <v>0</v>
      </c>
      <c r="D8" s="17">
        <f>COUNTIFS(Penempatan[sdm_disabilitas],"&lt;&gt;NORMAL",Penempatan[penempatan_lokasi],$A8,Penempatan[sdm_tgl_berhenti],"",Penempatan[penempatan_kontrak],"&lt;&gt;OS-*")</f>
        <v>0</v>
      </c>
      <c r="E8" s="17">
        <f>COUNTIFS(Penempatan[sdm_warganegara],"&lt;&gt;INDONESIA",Penempatan[penempatan_lokasi],$A8,Penempatan[sdm_tgl_berhenti],"",Penempatan[penempatan_kontrak],"&lt;&gt;OS-*")</f>
        <v>0</v>
      </c>
      <c r="F8" s="17">
        <f>COUNTIFS(Penempatan[sdm_agama],F$5,Penempatan[penempatan_lokasi],$A8,Penempatan[sdm_tgl_berhenti],"",Penempatan[penempatan_kontrak],"&lt;&gt;OS-*")</f>
        <v>0</v>
      </c>
      <c r="G8" s="19">
        <f>COUNTIFS(Penempatan[sdm_agama],G$5,Penempatan[penempatan_lokasi],$A8,Penempatan[sdm_tgl_berhenti],"",Penempatan[penempatan_kontrak],"&lt;&gt;OS-*")</f>
        <v>0</v>
      </c>
      <c r="H8" s="19">
        <f>COUNTIFS(Penempatan[sdm_agama],H$5,Penempatan[penempatan_lokasi],$A8,Penempatan[sdm_tgl_berhenti],"",Penempatan[penempatan_kontrak],"&lt;&gt;OS-*")</f>
        <v>0</v>
      </c>
      <c r="I8" s="19">
        <f>COUNTIFS(Penempatan[sdm_agama],I$5,Penempatan[penempatan_lokasi],$A8,Penempatan[sdm_tgl_berhenti],"",Penempatan[penempatan_kontrak],"&lt;&gt;OS-*")</f>
        <v>0</v>
      </c>
      <c r="J8" s="19">
        <f>COUNTIFS(Penempatan[sdm_agama],J$5,Penempatan[penempatan_lokasi],$A8,Penempatan[sdm_tgl_berhenti],"",Penempatan[penempatan_kontrak],"&lt;&gt;OS-*")</f>
        <v>0</v>
      </c>
      <c r="K8" s="18">
        <f>COUNTIFS(Penempatan[sdm_agama],K$5,Penempatan[penempatan_lokasi],$A8,Penempatan[sdm_tgl_berhenti],"",Penempatan[penempatan_kontrak],"&lt;&gt;OS-*")</f>
        <v>0</v>
      </c>
      <c r="L8" s="17">
        <f>COUNTIFS(Penempatan[sdm_status_kawin],L$5,Penempatan[penempatan_lokasi],$A8,Penempatan[sdm_tgl_berhenti],"",Penempatan[penempatan_kontrak],"&lt;&gt;OS-*")</f>
        <v>0</v>
      </c>
      <c r="M8" s="19">
        <f>COUNTIFS(Penempatan[sdm_status_kawin],M$5,Penempatan[penempatan_lokasi],$A8,Penempatan[sdm_tgl_berhenti],"",Penempatan[penempatan_kontrak],"&lt;&gt;OS-*")</f>
        <v>0</v>
      </c>
      <c r="N8" s="19">
        <f>COUNTIFS(Penempatan[sdm_status_kawin],N$5,Penempatan[penempatan_lokasi],$A8,Penempatan[sdm_tgl_berhenti],"",Penempatan[penempatan_kontrak],"&lt;&gt;OS-*")</f>
        <v>0</v>
      </c>
      <c r="O8" s="18">
        <f>COUNTIFS(Penempatan[sdm_status_kawin],O$5,Penempatan[penempatan_lokasi],$A8,Penempatan[sdm_tgl_berhenti],"",Penempatan[penempatan_kontrak],"&lt;&gt;OS-*")</f>
        <v>0</v>
      </c>
      <c r="P8" s="17">
        <f>COUNTIFS(Penempatan[sdm_pendidikan],P$5,Penempatan[penempatan_lokasi],$A8,Penempatan[sdm_tgl_berhenti],"",Penempatan[penempatan_kontrak],"&lt;&gt;OS-*")</f>
        <v>0</v>
      </c>
      <c r="Q8" s="19">
        <f>COUNTIFS(Penempatan[sdm_pendidikan],Q$5,Penempatan[penempatan_lokasi],$A8,Penempatan[sdm_tgl_berhenti],"",Penempatan[penempatan_kontrak],"&lt;&gt;OS-*")</f>
        <v>0</v>
      </c>
      <c r="R8" s="19">
        <f>COUNTIFS(Penempatan[sdm_pendidikan],R$5,Penempatan[penempatan_lokasi],$A8,Penempatan[sdm_tgl_berhenti],"",Penempatan[penempatan_kontrak],"&lt;&gt;OS-*")</f>
        <v>0</v>
      </c>
      <c r="S8" s="19">
        <f>COUNTIFS(Penempatan[sdm_pendidikan],S$5,Penempatan[penempatan_lokasi],$A8,Penempatan[sdm_tgl_berhenti],"",Penempatan[penempatan_kontrak],"&lt;&gt;OS-*")</f>
        <v>0</v>
      </c>
      <c r="T8" s="19">
        <f>COUNTIFS(Penempatan[sdm_pendidikan],T$5,Penempatan[penempatan_lokasi],$A8,Penempatan[sdm_tgl_berhenti],"",Penempatan[penempatan_kontrak],"&lt;&gt;OS-*")</f>
        <v>0</v>
      </c>
      <c r="U8" s="19">
        <f>COUNTIFS(Penempatan[sdm_pendidikan],U$5,Penempatan[penempatan_lokasi],$A8,Penempatan[sdm_tgl_berhenti],"",Penempatan[penempatan_kontrak],"&lt;&gt;OS-*")</f>
        <v>0</v>
      </c>
      <c r="V8" s="19">
        <f>COUNTIFS(Penempatan[sdm_pendidikan],V$5,Penempatan[penempatan_lokasi],$A8,Penempatan[sdm_tgl_berhenti],"",Penempatan[penempatan_kontrak],"&lt;&gt;OS-*")</f>
        <v>0</v>
      </c>
      <c r="W8" s="19">
        <f>COUNTIFS(Penempatan[sdm_pendidikan],W$5,Penempatan[penempatan_lokasi],$A8,Penempatan[sdm_tgl_berhenti],"",Penempatan[penempatan_kontrak],"&lt;&gt;OS-*")</f>
        <v>0</v>
      </c>
      <c r="X8" s="19">
        <f>COUNTIFS(Penempatan[sdm_pendidikan],X$5,Penempatan[penempatan_lokasi],$A8,Penempatan[sdm_tgl_berhenti],"",Penempatan[penempatan_kontrak],"&lt;&gt;OS-*")</f>
        <v>0</v>
      </c>
      <c r="Y8" s="19">
        <f>COUNTIFS(Penempatan[sdm_pendidikan],Y$5,Penempatan[penempatan_lokasi],$A8,Penempatan[sdm_tgl_berhenti],"",Penempatan[penempatan_kontrak],"&lt;&gt;OS-*")</f>
        <v>0</v>
      </c>
      <c r="Z8" s="19">
        <f>COUNTIFS(Penempatan[sdm_pendidikan],Z$5,Penempatan[penempatan_lokasi],$A8,Penempatan[sdm_tgl_berhenti],"",Penempatan[penempatan_kontrak],"&lt;&gt;OS-*")</f>
        <v>0</v>
      </c>
      <c r="AA8" s="19">
        <f>COUNTIFS(Penempatan[sdm_pendidikan],AA$5,Penempatan[penempatan_lokasi],$A8,Penempatan[sdm_tgl_berhenti],"",Penempatan[penempatan_kontrak],"&lt;&gt;OS-*")</f>
        <v>0</v>
      </c>
      <c r="AB8" s="19">
        <f>COUNTIFS(Penempatan[sdm_pendidikan],AB$5,Penempatan[penempatan_lokasi],$A8,Penempatan[sdm_tgl_berhenti],"",Penempatan[penempatan_kontrak],"&lt;&gt;OS-*")</f>
        <v>0</v>
      </c>
      <c r="AC8" s="18">
        <f>COUNTIFS(Penempatan[sdm_pendidikan],AC$5,Penempatan[penempatan_lokasi],$A8,Penempatan[sdm_tgl_berhenti],"",Penempatan[penempatan_kontrak],"&lt;&gt;OS-*")</f>
        <v>0</v>
      </c>
      <c r="AD8" s="17">
        <f>COUNTIFS(Penempatan[penempatan_kategori],AD$5,Penempatan[penempatan_lokasi],$A8,Penempatan[sdm_tgl_berhenti],"",Penempatan[penempatan_kontrak],$AD$4)</f>
        <v>0</v>
      </c>
      <c r="AE8" s="70">
        <f>COUNTIFS(Penempatan[penempatan_kategori],AE$5,Penempatan[penempatan_lokasi],$A8,Penempatan[sdm_tgl_berhenti],"",Penempatan[penempatan_kontrak],$AD$4)</f>
        <v>0</v>
      </c>
      <c r="AF8" s="18">
        <f>COUNTIFS(Penempatan[penempatan_kategori],AF$5,Penempatan[penempatan_lokasi],$A8,Penempatan[sdm_tgl_berhenti],"",Penempatan[penempatan_kontrak],$AD$4)</f>
        <v>0</v>
      </c>
      <c r="AG8" s="17">
        <f>COUNTIFS(Penempatan[penempatan_kategori],AG$5,Penempatan[penempatan_lokasi],$A8,Penempatan[sdm_tgl_berhenti],"",Penempatan[penempatan_kontrak],$AG$4)</f>
        <v>0</v>
      </c>
      <c r="AH8" s="19">
        <f>COUNTIFS(Penempatan[penempatan_kategori],AH$5,Penempatan[penempatan_lokasi],$A8,Penempatan[sdm_tgl_berhenti],"",Penempatan[penempatan_kontrak],$AG$4)</f>
        <v>0</v>
      </c>
      <c r="AI8" s="18">
        <f>COUNTIFS(Penempatan[penempatan_kategori],AI$5,Penempatan[penempatan_lokasi],$A8,Penempatan[sdm_tgl_berhenti],"",Penempatan[penempatan_kontrak],$AG$4)</f>
        <v>0</v>
      </c>
      <c r="AJ8" s="17">
        <f>COUNTIFS(Penempatan[penempatan_kategori],AJ$5,Penempatan[penempatan_lokasi],$A8,Penempatan[sdm_tgl_berhenti],"",Penempatan[penempatan_kontrak],$AJ$4)</f>
        <v>0</v>
      </c>
      <c r="AK8" s="92">
        <f>COUNTIFS(Penempatan[penempatan_kategori],AK$5,Penempatan[penempatan_lokasi],$A8,Penempatan[sdm_tgl_berhenti],"",Penempatan[penempatan_kontrak],$AJ$4)</f>
        <v>0</v>
      </c>
      <c r="AL8" s="18">
        <f>COUNTIFS(Penempatan[penempatan_kategori],AL$5,Penempatan[penempatan_lokasi],$A8,Penempatan[sdm_tgl_berhenti],"",Penempatan[penempatan_kontrak],$AJ$4)</f>
        <v>0</v>
      </c>
      <c r="AM8" s="17">
        <f>COUNTIFS(Penempatan[penempatan_kontrak],AM$5,Penempatan[penempatan_lokasi],$A8,Penempatan[sdm_tgl_berhenti],"")</f>
        <v>0</v>
      </c>
      <c r="AN8" s="19">
        <f>COUNTIFS(Penempatan[penempatan_kontrak],AN$5,Penempatan[penempatan_lokasi],$A8,Penempatan[sdm_tgl_berhenti],"")</f>
        <v>0</v>
      </c>
      <c r="AO8" s="19">
        <f>COUNTIFS(Penempatan[penempatan_kontrak],AO$5,Penempatan[penempatan_lokasi],$A8,Penempatan[sdm_tgl_berhenti],"")</f>
        <v>0</v>
      </c>
      <c r="AP8" s="19">
        <f>COUNTIFS(Penempatan[penempatan_kontrak],AP$5,Penempatan[penempatan_lokasi],$A8,Penempatan[sdm_tgl_berhenti],"")</f>
        <v>0</v>
      </c>
      <c r="AQ8" s="92">
        <f>COUNTIFS(Penempatan[penempatan_kontrak],AQ$5,Penempatan[penempatan_lokasi],$A8,Penempatan[sdm_tgl_berhenti],"")</f>
        <v>0</v>
      </c>
      <c r="AR8" s="92">
        <f>COUNTIFS(Penempatan[penempatan_kontrak],AR$5,Penempatan[penempatan_lokasi],$A8,Penempatan[sdm_tgl_berhenti],"")</f>
        <v>0</v>
      </c>
      <c r="AS8" s="92">
        <f>COUNTIFS(Penempatan[penempatan_kontrak],AS$5,Penempatan[penempatan_lokasi],$A8,Penempatan[sdm_tgl_berhenti],"")</f>
        <v>0</v>
      </c>
      <c r="AT8" s="18">
        <f>COUNTIFS(Penempatan[penempatan_kontrak],AT$5,Penempatan[penempatan_lokasi],$A8,Penempatan[sdm_tgl_berhenti],"")</f>
        <v>0</v>
      </c>
      <c r="AU8" s="112">
        <f t="shared" si="0"/>
        <v>0</v>
      </c>
      <c r="AX8" s="2"/>
    </row>
    <row r="9" spans="1:50">
      <c r="A9" s="20" t="s">
        <v>84</v>
      </c>
      <c r="B9" s="17">
        <f>COUNTIFS(Penempatan[sdm_kelamin],B$5,Penempatan[penempatan_lokasi],$A9,Penempatan[sdm_tgl_berhenti],"",Penempatan[penempatan_kontrak],"&lt;&gt;OS-*")</f>
        <v>0</v>
      </c>
      <c r="C9" s="18">
        <f>COUNTIFS(Penempatan[sdm_kelamin],C$5,Penempatan[penempatan_lokasi],$A9,Penempatan[sdm_tgl_berhenti],"",Penempatan[penempatan_kontrak],"&lt;&gt;OS-*")</f>
        <v>0</v>
      </c>
      <c r="D9" s="17">
        <f>COUNTIFS(Penempatan[sdm_disabilitas],"&lt;&gt;NORMAL",Penempatan[penempatan_lokasi],$A9,Penempatan[sdm_tgl_berhenti],"",Penempatan[penempatan_kontrak],"&lt;&gt;OS-*")</f>
        <v>0</v>
      </c>
      <c r="E9" s="17">
        <f>COUNTIFS(Penempatan[sdm_warganegara],"&lt;&gt;INDONESIA",Penempatan[penempatan_lokasi],$A9,Penempatan[sdm_tgl_berhenti],"",Penempatan[penempatan_kontrak],"&lt;&gt;OS-*")</f>
        <v>0</v>
      </c>
      <c r="F9" s="17">
        <f>COUNTIFS(Penempatan[sdm_agama],F$5,Penempatan[penempatan_lokasi],$A9,Penempatan[sdm_tgl_berhenti],"",Penempatan[penempatan_kontrak],"&lt;&gt;OS-*")</f>
        <v>0</v>
      </c>
      <c r="G9" s="19">
        <f>COUNTIFS(Penempatan[sdm_agama],G$5,Penempatan[penempatan_lokasi],$A9,Penempatan[sdm_tgl_berhenti],"",Penempatan[penempatan_kontrak],"&lt;&gt;OS-*")</f>
        <v>0</v>
      </c>
      <c r="H9" s="19">
        <f>COUNTIFS(Penempatan[sdm_agama],H$5,Penempatan[penempatan_lokasi],$A9,Penempatan[sdm_tgl_berhenti],"",Penempatan[penempatan_kontrak],"&lt;&gt;OS-*")</f>
        <v>0</v>
      </c>
      <c r="I9" s="19">
        <f>COUNTIFS(Penempatan[sdm_agama],I$5,Penempatan[penempatan_lokasi],$A9,Penempatan[sdm_tgl_berhenti],"",Penempatan[penempatan_kontrak],"&lt;&gt;OS-*")</f>
        <v>0</v>
      </c>
      <c r="J9" s="19">
        <f>COUNTIFS(Penempatan[sdm_agama],J$5,Penempatan[penempatan_lokasi],$A9,Penempatan[sdm_tgl_berhenti],"",Penempatan[penempatan_kontrak],"&lt;&gt;OS-*")</f>
        <v>0</v>
      </c>
      <c r="K9" s="18">
        <f>COUNTIFS(Penempatan[sdm_agama],K$5,Penempatan[penempatan_lokasi],$A9,Penempatan[sdm_tgl_berhenti],"",Penempatan[penempatan_kontrak],"&lt;&gt;OS-*")</f>
        <v>0</v>
      </c>
      <c r="L9" s="38">
        <f>COUNTIFS(Penempatan[sdm_status_kawin],L$5,Penempatan[penempatan_lokasi],$A9,Penempatan[sdm_tgl_berhenti],"",Penempatan[penempatan_kontrak],"&lt;&gt;OS-*")</f>
        <v>0</v>
      </c>
      <c r="M9" s="39">
        <f>COUNTIFS(Penempatan[sdm_status_kawin],M$5,Penempatan[penempatan_lokasi],$A9,Penempatan[sdm_tgl_berhenti],"",Penempatan[penempatan_kontrak],"&lt;&gt;OS-*")</f>
        <v>0</v>
      </c>
      <c r="N9" s="39">
        <f>COUNTIFS(Penempatan[sdm_status_kawin],N$5,Penempatan[penempatan_lokasi],$A9,Penempatan[sdm_tgl_berhenti],"",Penempatan[penempatan_kontrak],"&lt;&gt;OS-*")</f>
        <v>0</v>
      </c>
      <c r="O9" s="57">
        <f>COUNTIFS(Penempatan[sdm_status_kawin],O$5,Penempatan[penempatan_lokasi],$A9,Penempatan[sdm_tgl_berhenti],"",Penempatan[penempatan_kontrak],"&lt;&gt;OS-*")</f>
        <v>0</v>
      </c>
      <c r="P9" s="38">
        <f>COUNTIFS(Penempatan[sdm_pendidikan],P$5,Penempatan[penempatan_lokasi],$A9,Penempatan[sdm_tgl_berhenti],"",Penempatan[penempatan_kontrak],"&lt;&gt;OS-*")</f>
        <v>0</v>
      </c>
      <c r="Q9" s="39">
        <f>COUNTIFS(Penempatan[sdm_pendidikan],Q$5,Penempatan[penempatan_lokasi],$A9,Penempatan[sdm_tgl_berhenti],"",Penempatan[penempatan_kontrak],"&lt;&gt;OS-*")</f>
        <v>0</v>
      </c>
      <c r="R9" s="39">
        <f>COUNTIFS(Penempatan[sdm_pendidikan],R$5,Penempatan[penempatan_lokasi],$A9,Penempatan[sdm_tgl_berhenti],"",Penempatan[penempatan_kontrak],"&lt;&gt;OS-*")</f>
        <v>0</v>
      </c>
      <c r="S9" s="39">
        <f>COUNTIFS(Penempatan[sdm_pendidikan],S$5,Penempatan[penempatan_lokasi],$A9,Penempatan[sdm_tgl_berhenti],"",Penempatan[penempatan_kontrak],"&lt;&gt;OS-*")</f>
        <v>0</v>
      </c>
      <c r="T9" s="39">
        <f>COUNTIFS(Penempatan[sdm_pendidikan],T$5,Penempatan[penempatan_lokasi],$A9,Penempatan[sdm_tgl_berhenti],"",Penempatan[penempatan_kontrak],"&lt;&gt;OS-*")</f>
        <v>0</v>
      </c>
      <c r="U9" s="39">
        <f>COUNTIFS(Penempatan[sdm_pendidikan],U$5,Penempatan[penempatan_lokasi],$A9,Penempatan[sdm_tgl_berhenti],"",Penempatan[penempatan_kontrak],"&lt;&gt;OS-*")</f>
        <v>0</v>
      </c>
      <c r="V9" s="39">
        <f>COUNTIFS(Penempatan[sdm_pendidikan],V$5,Penempatan[penempatan_lokasi],$A9,Penempatan[sdm_tgl_berhenti],"",Penempatan[penempatan_kontrak],"&lt;&gt;OS-*")</f>
        <v>0</v>
      </c>
      <c r="W9" s="39">
        <f>COUNTIFS(Penempatan[sdm_pendidikan],W$5,Penempatan[penempatan_lokasi],$A9,Penempatan[sdm_tgl_berhenti],"",Penempatan[penempatan_kontrak],"&lt;&gt;OS-*")</f>
        <v>0</v>
      </c>
      <c r="X9" s="39">
        <f>COUNTIFS(Penempatan[sdm_pendidikan],X$5,Penempatan[penempatan_lokasi],$A9,Penempatan[sdm_tgl_berhenti],"",Penempatan[penempatan_kontrak],"&lt;&gt;OS-*")</f>
        <v>0</v>
      </c>
      <c r="Y9" s="39">
        <f>COUNTIFS(Penempatan[sdm_pendidikan],Y$5,Penempatan[penempatan_lokasi],$A9,Penempatan[sdm_tgl_berhenti],"",Penempatan[penempatan_kontrak],"&lt;&gt;OS-*")</f>
        <v>0</v>
      </c>
      <c r="Z9" s="39">
        <f>COUNTIFS(Penempatan[sdm_pendidikan],Z$5,Penempatan[penempatan_lokasi],$A9,Penempatan[sdm_tgl_berhenti],"",Penempatan[penempatan_kontrak],"&lt;&gt;OS-*")</f>
        <v>0</v>
      </c>
      <c r="AA9" s="39">
        <f>COUNTIFS(Penempatan[sdm_pendidikan],AA$5,Penempatan[penempatan_lokasi],$A9,Penempatan[sdm_tgl_berhenti],"",Penempatan[penempatan_kontrak],"&lt;&gt;OS-*")</f>
        <v>0</v>
      </c>
      <c r="AB9" s="39">
        <f>COUNTIFS(Penempatan[sdm_pendidikan],AB$5,Penempatan[penempatan_lokasi],$A9,Penempatan[sdm_tgl_berhenti],"",Penempatan[penempatan_kontrak],"&lt;&gt;OS-*")</f>
        <v>0</v>
      </c>
      <c r="AC9" s="57">
        <f>COUNTIFS(Penempatan[sdm_pendidikan],AC$5,Penempatan[penempatan_lokasi],$A9,Penempatan[sdm_tgl_berhenti],"",Penempatan[penempatan_kontrak],"&lt;&gt;OS-*")</f>
        <v>0</v>
      </c>
      <c r="AD9" s="38">
        <f>COUNTIFS(Penempatan[penempatan_kategori],AD$5,Penempatan[penempatan_lokasi],$A9,Penempatan[sdm_tgl_berhenti],"",Penempatan[penempatan_kontrak],$AD$4)</f>
        <v>0</v>
      </c>
      <c r="AE9" s="71">
        <f>COUNTIFS(Penempatan[penempatan_kategori],AE$5,Penempatan[penempatan_lokasi],$A9,Penempatan[sdm_tgl_berhenti],"",Penempatan[penempatan_kontrak],$AD$4)</f>
        <v>0</v>
      </c>
      <c r="AF9" s="57">
        <f>COUNTIFS(Penempatan[penempatan_kategori],AF$5,Penempatan[penempatan_lokasi],$A9,Penempatan[sdm_tgl_berhenti],"",Penempatan[penempatan_kontrak],$AD$4)</f>
        <v>0</v>
      </c>
      <c r="AG9" s="38">
        <f>COUNTIFS(Penempatan[penempatan_kategori],AG$5,Penempatan[penempatan_lokasi],$A9,Penempatan[sdm_tgl_berhenti],"",Penempatan[penempatan_kontrak],$AG$4)</f>
        <v>0</v>
      </c>
      <c r="AH9" s="39">
        <f>COUNTIFS(Penempatan[penempatan_kategori],AH$5,Penempatan[penempatan_lokasi],$A9,Penempatan[sdm_tgl_berhenti],"",Penempatan[penempatan_kontrak],$AG$4)</f>
        <v>0</v>
      </c>
      <c r="AI9" s="57">
        <f>COUNTIFS(Penempatan[penempatan_kategori],AI$5,Penempatan[penempatan_lokasi],$A9,Penempatan[sdm_tgl_berhenti],"",Penempatan[penempatan_kontrak],$AG$4)</f>
        <v>0</v>
      </c>
      <c r="AJ9" s="38">
        <f>COUNTIFS(Penempatan[penempatan_kategori],AJ$5,Penempatan[penempatan_lokasi],$A9,Penempatan[sdm_tgl_berhenti],"",Penempatan[penempatan_kontrak],$AJ$4)</f>
        <v>0</v>
      </c>
      <c r="AK9" s="93">
        <f>COUNTIFS(Penempatan[penempatan_kategori],AK$5,Penempatan[penempatan_lokasi],$A9,Penempatan[sdm_tgl_berhenti],"",Penempatan[penempatan_kontrak],$AJ$4)</f>
        <v>0</v>
      </c>
      <c r="AL9" s="57">
        <f>COUNTIFS(Penempatan[penempatan_kategori],AL$5,Penempatan[penempatan_lokasi],$A9,Penempatan[sdm_tgl_berhenti],"",Penempatan[penempatan_kontrak],$AJ$4)</f>
        <v>0</v>
      </c>
      <c r="AM9" s="38">
        <f>COUNTIFS(Penempatan[penempatan_kontrak],AM$5,Penempatan[penempatan_lokasi],$A9,Penempatan[sdm_tgl_berhenti],"")</f>
        <v>0</v>
      </c>
      <c r="AN9" s="39">
        <f>COUNTIFS(Penempatan[penempatan_kontrak],AN$5,Penempatan[penempatan_lokasi],$A9,Penempatan[sdm_tgl_berhenti],"")</f>
        <v>0</v>
      </c>
      <c r="AO9" s="39">
        <f>COUNTIFS(Penempatan[penempatan_kontrak],AO$5,Penempatan[penempatan_lokasi],$A9,Penempatan[sdm_tgl_berhenti],"")</f>
        <v>0</v>
      </c>
      <c r="AP9" s="39">
        <f>COUNTIFS(Penempatan[penempatan_kontrak],AP$5,Penempatan[penempatan_lokasi],$A9,Penempatan[sdm_tgl_berhenti],"")</f>
        <v>0</v>
      </c>
      <c r="AQ9" s="93">
        <f>COUNTIFS(Penempatan[penempatan_kontrak],AQ$5,Penempatan[penempatan_lokasi],$A9,Penempatan[sdm_tgl_berhenti],"")</f>
        <v>0</v>
      </c>
      <c r="AR9" s="93">
        <f>COUNTIFS(Penempatan[penempatan_kontrak],AR$5,Penempatan[penempatan_lokasi],$A9,Penempatan[sdm_tgl_berhenti],"")</f>
        <v>0</v>
      </c>
      <c r="AS9" s="93">
        <f>COUNTIFS(Penempatan[penempatan_kontrak],AS$5,Penempatan[penempatan_lokasi],$A9,Penempatan[sdm_tgl_berhenti],"")</f>
        <v>0</v>
      </c>
      <c r="AT9" s="57">
        <f>COUNTIFS(Penempatan[penempatan_kontrak],AT$5,Penempatan[penempatan_lokasi],$A9,Penempatan[sdm_tgl_berhenti],"")</f>
        <v>0</v>
      </c>
      <c r="AU9" s="113">
        <f t="shared" si="0"/>
        <v>0</v>
      </c>
      <c r="AX9" s="2"/>
    </row>
    <row r="10" spans="1:50">
      <c r="A10" s="20" t="s">
        <v>85</v>
      </c>
      <c r="B10" s="17">
        <f>COUNTIFS(Penempatan[sdm_kelamin],B$5,Penempatan[penempatan_lokasi],$A10,Penempatan[sdm_tgl_berhenti],"",Penempatan[penempatan_kontrak],"&lt;&gt;OS-*")</f>
        <v>0</v>
      </c>
      <c r="C10" s="18">
        <f>COUNTIFS(Penempatan[sdm_kelamin],C$5,Penempatan[penempatan_lokasi],$A10,Penempatan[sdm_tgl_berhenti],"",Penempatan[penempatan_kontrak],"&lt;&gt;OS-*")</f>
        <v>0</v>
      </c>
      <c r="D10" s="17">
        <f>COUNTIFS(Penempatan[sdm_disabilitas],"&lt;&gt;NORMAL",Penempatan[penempatan_lokasi],$A10,Penempatan[sdm_tgl_berhenti],"",Penempatan[penempatan_kontrak],"&lt;&gt;OS-*")</f>
        <v>0</v>
      </c>
      <c r="E10" s="17">
        <f>COUNTIFS(Penempatan[sdm_warganegara],"&lt;&gt;INDONESIA",Penempatan[penempatan_lokasi],$A10,Penempatan[sdm_tgl_berhenti],"",Penempatan[penempatan_kontrak],"&lt;&gt;OS-*")</f>
        <v>0</v>
      </c>
      <c r="F10" s="17">
        <f>COUNTIFS(Penempatan[sdm_agama],F$5,Penempatan[penempatan_lokasi],$A10,Penempatan[sdm_tgl_berhenti],"",Penempatan[penempatan_kontrak],"&lt;&gt;OS-*")</f>
        <v>0</v>
      </c>
      <c r="G10" s="19">
        <f>COUNTIFS(Penempatan[sdm_agama],G$5,Penempatan[penempatan_lokasi],$A10,Penempatan[sdm_tgl_berhenti],"",Penempatan[penempatan_kontrak],"&lt;&gt;OS-*")</f>
        <v>0</v>
      </c>
      <c r="H10" s="19">
        <f>COUNTIFS(Penempatan[sdm_agama],H$5,Penempatan[penempatan_lokasi],$A10,Penempatan[sdm_tgl_berhenti],"",Penempatan[penempatan_kontrak],"&lt;&gt;OS-*")</f>
        <v>0</v>
      </c>
      <c r="I10" s="19">
        <f>COUNTIFS(Penempatan[sdm_agama],I$5,Penempatan[penempatan_lokasi],$A10,Penempatan[sdm_tgl_berhenti],"",Penempatan[penempatan_kontrak],"&lt;&gt;OS-*")</f>
        <v>0</v>
      </c>
      <c r="J10" s="19">
        <f>COUNTIFS(Penempatan[sdm_agama],J$5,Penempatan[penempatan_lokasi],$A10,Penempatan[sdm_tgl_berhenti],"",Penempatan[penempatan_kontrak],"&lt;&gt;OS-*")</f>
        <v>0</v>
      </c>
      <c r="K10" s="18">
        <f>COUNTIFS(Penempatan[sdm_agama],K$5,Penempatan[penempatan_lokasi],$A10,Penempatan[sdm_tgl_berhenti],"",Penempatan[penempatan_kontrak],"&lt;&gt;OS-*")</f>
        <v>0</v>
      </c>
      <c r="L10" s="38">
        <f>COUNTIFS(Penempatan[sdm_status_kawin],L$5,Penempatan[penempatan_lokasi],$A10,Penempatan[sdm_tgl_berhenti],"",Penempatan[penempatan_kontrak],"&lt;&gt;OS-*")</f>
        <v>0</v>
      </c>
      <c r="M10" s="39">
        <f>COUNTIFS(Penempatan[sdm_status_kawin],M$5,Penempatan[penempatan_lokasi],$A10,Penempatan[sdm_tgl_berhenti],"",Penempatan[penempatan_kontrak],"&lt;&gt;OS-*")</f>
        <v>0</v>
      </c>
      <c r="N10" s="39">
        <f>COUNTIFS(Penempatan[sdm_status_kawin],N$5,Penempatan[penempatan_lokasi],$A10,Penempatan[sdm_tgl_berhenti],"",Penempatan[penempatan_kontrak],"&lt;&gt;OS-*")</f>
        <v>0</v>
      </c>
      <c r="O10" s="57">
        <f>COUNTIFS(Penempatan[sdm_status_kawin],O$5,Penempatan[penempatan_lokasi],$A10,Penempatan[sdm_tgl_berhenti],"",Penempatan[penempatan_kontrak],"&lt;&gt;OS-*")</f>
        <v>0</v>
      </c>
      <c r="P10" s="38">
        <f>COUNTIFS(Penempatan[sdm_pendidikan],P$5,Penempatan[penempatan_lokasi],$A10,Penempatan[sdm_tgl_berhenti],"",Penempatan[penempatan_kontrak],"&lt;&gt;OS-*")</f>
        <v>0</v>
      </c>
      <c r="Q10" s="39">
        <f>COUNTIFS(Penempatan[sdm_pendidikan],Q$5,Penempatan[penempatan_lokasi],$A10,Penempatan[sdm_tgl_berhenti],"",Penempatan[penempatan_kontrak],"&lt;&gt;OS-*")</f>
        <v>0</v>
      </c>
      <c r="R10" s="39">
        <f>COUNTIFS(Penempatan[sdm_pendidikan],R$5,Penempatan[penempatan_lokasi],$A10,Penempatan[sdm_tgl_berhenti],"",Penempatan[penempatan_kontrak],"&lt;&gt;OS-*")</f>
        <v>0</v>
      </c>
      <c r="S10" s="39">
        <f>COUNTIFS(Penempatan[sdm_pendidikan],S$5,Penempatan[penempatan_lokasi],$A10,Penempatan[sdm_tgl_berhenti],"",Penempatan[penempatan_kontrak],"&lt;&gt;OS-*")</f>
        <v>0</v>
      </c>
      <c r="T10" s="39">
        <f>COUNTIFS(Penempatan[sdm_pendidikan],T$5,Penempatan[penempatan_lokasi],$A10,Penempatan[sdm_tgl_berhenti],"",Penempatan[penempatan_kontrak],"&lt;&gt;OS-*")</f>
        <v>0</v>
      </c>
      <c r="U10" s="39">
        <f>COUNTIFS(Penempatan[sdm_pendidikan],U$5,Penempatan[penempatan_lokasi],$A10,Penempatan[sdm_tgl_berhenti],"",Penempatan[penempatan_kontrak],"&lt;&gt;OS-*")</f>
        <v>0</v>
      </c>
      <c r="V10" s="39">
        <f>COUNTIFS(Penempatan[sdm_pendidikan],V$5,Penempatan[penempatan_lokasi],$A10,Penempatan[sdm_tgl_berhenti],"",Penempatan[penempatan_kontrak],"&lt;&gt;OS-*")</f>
        <v>0</v>
      </c>
      <c r="W10" s="39">
        <f>COUNTIFS(Penempatan[sdm_pendidikan],W$5,Penempatan[penempatan_lokasi],$A10,Penempatan[sdm_tgl_berhenti],"",Penempatan[penempatan_kontrak],"&lt;&gt;OS-*")</f>
        <v>0</v>
      </c>
      <c r="X10" s="39">
        <f>COUNTIFS(Penempatan[sdm_pendidikan],X$5,Penempatan[penempatan_lokasi],$A10,Penempatan[sdm_tgl_berhenti],"",Penempatan[penempatan_kontrak],"&lt;&gt;OS-*")</f>
        <v>0</v>
      </c>
      <c r="Y10" s="39">
        <f>COUNTIFS(Penempatan[sdm_pendidikan],Y$5,Penempatan[penempatan_lokasi],$A10,Penempatan[sdm_tgl_berhenti],"",Penempatan[penempatan_kontrak],"&lt;&gt;OS-*")</f>
        <v>0</v>
      </c>
      <c r="Z10" s="39">
        <f>COUNTIFS(Penempatan[sdm_pendidikan],Z$5,Penempatan[penempatan_lokasi],$A10,Penempatan[sdm_tgl_berhenti],"",Penempatan[penempatan_kontrak],"&lt;&gt;OS-*")</f>
        <v>0</v>
      </c>
      <c r="AA10" s="39">
        <f>COUNTIFS(Penempatan[sdm_pendidikan],AA$5,Penempatan[penempatan_lokasi],$A10,Penempatan[sdm_tgl_berhenti],"",Penempatan[penempatan_kontrak],"&lt;&gt;OS-*")</f>
        <v>0</v>
      </c>
      <c r="AB10" s="39">
        <f>COUNTIFS(Penempatan[sdm_pendidikan],AB$5,Penempatan[penempatan_lokasi],$A10,Penempatan[sdm_tgl_berhenti],"",Penempatan[penempatan_kontrak],"&lt;&gt;OS-*")</f>
        <v>0</v>
      </c>
      <c r="AC10" s="57">
        <f>COUNTIFS(Penempatan[sdm_pendidikan],AC$5,Penempatan[penempatan_lokasi],$A10,Penempatan[sdm_tgl_berhenti],"",Penempatan[penempatan_kontrak],"&lt;&gt;OS-*")</f>
        <v>0</v>
      </c>
      <c r="AD10" s="38">
        <f>COUNTIFS(Penempatan[penempatan_kategori],AD$5,Penempatan[penempatan_lokasi],$A10,Penempatan[sdm_tgl_berhenti],"",Penempatan[penempatan_kontrak],$AD$4)</f>
        <v>0</v>
      </c>
      <c r="AE10" s="71">
        <f>COUNTIFS(Penempatan[penempatan_kategori],AE$5,Penempatan[penempatan_lokasi],$A10,Penempatan[sdm_tgl_berhenti],"",Penempatan[penempatan_kontrak],$AD$4)</f>
        <v>0</v>
      </c>
      <c r="AF10" s="57">
        <f>COUNTIFS(Penempatan[penempatan_kategori],AF$5,Penempatan[penempatan_lokasi],$A10,Penempatan[sdm_tgl_berhenti],"",Penempatan[penempatan_kontrak],$AD$4)</f>
        <v>0</v>
      </c>
      <c r="AG10" s="38">
        <f>COUNTIFS(Penempatan[penempatan_kategori],AG$5,Penempatan[penempatan_lokasi],$A10,Penempatan[sdm_tgl_berhenti],"",Penempatan[penempatan_kontrak],$AG$4)</f>
        <v>0</v>
      </c>
      <c r="AH10" s="39">
        <f>COUNTIFS(Penempatan[penempatan_kategori],AH$5,Penempatan[penempatan_lokasi],$A10,Penempatan[sdm_tgl_berhenti],"",Penempatan[penempatan_kontrak],$AG$4)</f>
        <v>0</v>
      </c>
      <c r="AI10" s="57">
        <f>COUNTIFS(Penempatan[penempatan_kategori],AI$5,Penempatan[penempatan_lokasi],$A10,Penempatan[sdm_tgl_berhenti],"",Penempatan[penempatan_kontrak],$AG$4)</f>
        <v>0</v>
      </c>
      <c r="AJ10" s="38">
        <f>COUNTIFS(Penempatan[penempatan_kategori],AJ$5,Penempatan[penempatan_lokasi],$A10,Penempatan[sdm_tgl_berhenti],"",Penempatan[penempatan_kontrak],$AJ$4)</f>
        <v>0</v>
      </c>
      <c r="AK10" s="93">
        <f>COUNTIFS(Penempatan[penempatan_kategori],AK$5,Penempatan[penempatan_lokasi],$A10,Penempatan[sdm_tgl_berhenti],"",Penempatan[penempatan_kontrak],$AJ$4)</f>
        <v>0</v>
      </c>
      <c r="AL10" s="57">
        <f>COUNTIFS(Penempatan[penempatan_kategori],AL$5,Penempatan[penempatan_lokasi],$A10,Penempatan[sdm_tgl_berhenti],"",Penempatan[penempatan_kontrak],$AJ$4)</f>
        <v>0</v>
      </c>
      <c r="AM10" s="38">
        <f>COUNTIFS(Penempatan[penempatan_kontrak],AM$5,Penempatan[penempatan_lokasi],$A10,Penempatan[sdm_tgl_berhenti],"")</f>
        <v>0</v>
      </c>
      <c r="AN10" s="39">
        <f>COUNTIFS(Penempatan[penempatan_kontrak],AN$5,Penempatan[penempatan_lokasi],$A10,Penempatan[sdm_tgl_berhenti],"")</f>
        <v>0</v>
      </c>
      <c r="AO10" s="39">
        <f>COUNTIFS(Penempatan[penempatan_kontrak],AO$5,Penempatan[penempatan_lokasi],$A10,Penempatan[sdm_tgl_berhenti],"")</f>
        <v>0</v>
      </c>
      <c r="AP10" s="39">
        <f>COUNTIFS(Penempatan[penempatan_kontrak],AP$5,Penempatan[penempatan_lokasi],$A10,Penempatan[sdm_tgl_berhenti],"")</f>
        <v>0</v>
      </c>
      <c r="AQ10" s="93">
        <f>COUNTIFS(Penempatan[penempatan_kontrak],AQ$5,Penempatan[penempatan_lokasi],$A10,Penempatan[sdm_tgl_berhenti],"")</f>
        <v>0</v>
      </c>
      <c r="AR10" s="93">
        <f>COUNTIFS(Penempatan[penempatan_kontrak],AR$5,Penempatan[penempatan_lokasi],$A10,Penempatan[sdm_tgl_berhenti],"")</f>
        <v>0</v>
      </c>
      <c r="AS10" s="93">
        <f>COUNTIFS(Penempatan[penempatan_kontrak],AS$5,Penempatan[penempatan_lokasi],$A10,Penempatan[sdm_tgl_berhenti],"")</f>
        <v>0</v>
      </c>
      <c r="AT10" s="57">
        <f>COUNTIFS(Penempatan[penempatan_kontrak],AT$5,Penempatan[penempatan_lokasi],$A10,Penempatan[sdm_tgl_berhenti],"")</f>
        <v>0</v>
      </c>
      <c r="AU10" s="113">
        <f t="shared" si="0"/>
        <v>0</v>
      </c>
      <c r="AX10" s="2"/>
    </row>
    <row r="11" spans="1:50">
      <c r="A11" s="20" t="s">
        <v>86</v>
      </c>
      <c r="B11" s="17">
        <f>COUNTIFS(Penempatan[sdm_kelamin],B$5,Penempatan[penempatan_lokasi],$A11,Penempatan[sdm_tgl_berhenti],"",Penempatan[penempatan_kontrak],"&lt;&gt;OS-*")</f>
        <v>0</v>
      </c>
      <c r="C11" s="18">
        <f>COUNTIFS(Penempatan[sdm_kelamin],C$5,Penempatan[penempatan_lokasi],$A11,Penempatan[sdm_tgl_berhenti],"",Penempatan[penempatan_kontrak],"&lt;&gt;OS-*")</f>
        <v>0</v>
      </c>
      <c r="D11" s="17">
        <f>COUNTIFS(Penempatan[sdm_disabilitas],"&lt;&gt;NORMAL",Penempatan[penempatan_lokasi],$A11,Penempatan[sdm_tgl_berhenti],"",Penempatan[penempatan_kontrak],"&lt;&gt;OS-*")</f>
        <v>0</v>
      </c>
      <c r="E11" s="17">
        <f>COUNTIFS(Penempatan[sdm_warganegara],"&lt;&gt;INDONESIA",Penempatan[penempatan_lokasi],$A11,Penempatan[sdm_tgl_berhenti],"",Penempatan[penempatan_kontrak],"&lt;&gt;OS-*")</f>
        <v>0</v>
      </c>
      <c r="F11" s="17">
        <f>COUNTIFS(Penempatan[sdm_agama],F$5,Penempatan[penempatan_lokasi],$A11,Penempatan[sdm_tgl_berhenti],"",Penempatan[penempatan_kontrak],"&lt;&gt;OS-*")</f>
        <v>0</v>
      </c>
      <c r="G11" s="19">
        <f>COUNTIFS(Penempatan[sdm_agama],G$5,Penempatan[penempatan_lokasi],$A11,Penempatan[sdm_tgl_berhenti],"",Penempatan[penempatan_kontrak],"&lt;&gt;OS-*")</f>
        <v>0</v>
      </c>
      <c r="H11" s="19">
        <f>COUNTIFS(Penempatan[sdm_agama],H$5,Penempatan[penempatan_lokasi],$A11,Penempatan[sdm_tgl_berhenti],"",Penempatan[penempatan_kontrak],"&lt;&gt;OS-*")</f>
        <v>0</v>
      </c>
      <c r="I11" s="19">
        <f>COUNTIFS(Penempatan[sdm_agama],I$5,Penempatan[penempatan_lokasi],$A11,Penempatan[sdm_tgl_berhenti],"",Penempatan[penempatan_kontrak],"&lt;&gt;OS-*")</f>
        <v>0</v>
      </c>
      <c r="J11" s="19">
        <f>COUNTIFS(Penempatan[sdm_agama],J$5,Penempatan[penempatan_lokasi],$A11,Penempatan[sdm_tgl_berhenti],"",Penempatan[penempatan_kontrak],"&lt;&gt;OS-*")</f>
        <v>0</v>
      </c>
      <c r="K11" s="18">
        <f>COUNTIFS(Penempatan[sdm_agama],K$5,Penempatan[penempatan_lokasi],$A11,Penempatan[sdm_tgl_berhenti],"",Penempatan[penempatan_kontrak],"&lt;&gt;OS-*")</f>
        <v>0</v>
      </c>
      <c r="L11" s="38">
        <f>COUNTIFS(Penempatan[sdm_status_kawin],L$5,Penempatan[penempatan_lokasi],$A11,Penempatan[sdm_tgl_berhenti],"",Penempatan[penempatan_kontrak],"&lt;&gt;OS-*")</f>
        <v>0</v>
      </c>
      <c r="M11" s="39">
        <f>COUNTIFS(Penempatan[sdm_status_kawin],M$5,Penempatan[penempatan_lokasi],$A11,Penempatan[sdm_tgl_berhenti],"",Penempatan[penempatan_kontrak],"&lt;&gt;OS-*")</f>
        <v>0</v>
      </c>
      <c r="N11" s="39">
        <f>COUNTIFS(Penempatan[sdm_status_kawin],N$5,Penempatan[penempatan_lokasi],$A11,Penempatan[sdm_tgl_berhenti],"",Penempatan[penempatan_kontrak],"&lt;&gt;OS-*")</f>
        <v>0</v>
      </c>
      <c r="O11" s="57">
        <f>COUNTIFS(Penempatan[sdm_status_kawin],O$5,Penempatan[penempatan_lokasi],$A11,Penempatan[sdm_tgl_berhenti],"",Penempatan[penempatan_kontrak],"&lt;&gt;OS-*")</f>
        <v>0</v>
      </c>
      <c r="P11" s="38">
        <f>COUNTIFS(Penempatan[sdm_pendidikan],P$5,Penempatan[penempatan_lokasi],$A11,Penempatan[sdm_tgl_berhenti],"",Penempatan[penempatan_kontrak],"&lt;&gt;OS-*")</f>
        <v>0</v>
      </c>
      <c r="Q11" s="39">
        <f>COUNTIFS(Penempatan[sdm_pendidikan],Q$5,Penempatan[penempatan_lokasi],$A11,Penempatan[sdm_tgl_berhenti],"",Penempatan[penempatan_kontrak],"&lt;&gt;OS-*")</f>
        <v>0</v>
      </c>
      <c r="R11" s="39">
        <f>COUNTIFS(Penempatan[sdm_pendidikan],R$5,Penempatan[penempatan_lokasi],$A11,Penempatan[sdm_tgl_berhenti],"",Penempatan[penempatan_kontrak],"&lt;&gt;OS-*")</f>
        <v>0</v>
      </c>
      <c r="S11" s="39">
        <f>COUNTIFS(Penempatan[sdm_pendidikan],S$5,Penempatan[penempatan_lokasi],$A11,Penempatan[sdm_tgl_berhenti],"",Penempatan[penempatan_kontrak],"&lt;&gt;OS-*")</f>
        <v>0</v>
      </c>
      <c r="T11" s="39">
        <f>COUNTIFS(Penempatan[sdm_pendidikan],T$5,Penempatan[penempatan_lokasi],$A11,Penempatan[sdm_tgl_berhenti],"",Penempatan[penempatan_kontrak],"&lt;&gt;OS-*")</f>
        <v>0</v>
      </c>
      <c r="U11" s="39">
        <f>COUNTIFS(Penempatan[sdm_pendidikan],U$5,Penempatan[penempatan_lokasi],$A11,Penempatan[sdm_tgl_berhenti],"",Penempatan[penempatan_kontrak],"&lt;&gt;OS-*")</f>
        <v>0</v>
      </c>
      <c r="V11" s="39">
        <f>COUNTIFS(Penempatan[sdm_pendidikan],V$5,Penempatan[penempatan_lokasi],$A11,Penempatan[sdm_tgl_berhenti],"",Penempatan[penempatan_kontrak],"&lt;&gt;OS-*")</f>
        <v>0</v>
      </c>
      <c r="W11" s="39">
        <f>COUNTIFS(Penempatan[sdm_pendidikan],W$5,Penempatan[penempatan_lokasi],$A11,Penempatan[sdm_tgl_berhenti],"",Penempatan[penempatan_kontrak],"&lt;&gt;OS-*")</f>
        <v>0</v>
      </c>
      <c r="X11" s="39">
        <f>COUNTIFS(Penempatan[sdm_pendidikan],X$5,Penempatan[penempatan_lokasi],$A11,Penempatan[sdm_tgl_berhenti],"",Penempatan[penempatan_kontrak],"&lt;&gt;OS-*")</f>
        <v>0</v>
      </c>
      <c r="Y11" s="39">
        <f>COUNTIFS(Penempatan[sdm_pendidikan],Y$5,Penempatan[penempatan_lokasi],$A11,Penempatan[sdm_tgl_berhenti],"",Penempatan[penempatan_kontrak],"&lt;&gt;OS-*")</f>
        <v>0</v>
      </c>
      <c r="Z11" s="39">
        <f>COUNTIFS(Penempatan[sdm_pendidikan],Z$5,Penempatan[penempatan_lokasi],$A11,Penempatan[sdm_tgl_berhenti],"",Penempatan[penempatan_kontrak],"&lt;&gt;OS-*")</f>
        <v>0</v>
      </c>
      <c r="AA11" s="39">
        <f>COUNTIFS(Penempatan[sdm_pendidikan],AA$5,Penempatan[penempatan_lokasi],$A11,Penempatan[sdm_tgl_berhenti],"",Penempatan[penempatan_kontrak],"&lt;&gt;OS-*")</f>
        <v>0</v>
      </c>
      <c r="AB11" s="39">
        <f>COUNTIFS(Penempatan[sdm_pendidikan],AB$5,Penempatan[penempatan_lokasi],$A11,Penempatan[sdm_tgl_berhenti],"",Penempatan[penempatan_kontrak],"&lt;&gt;OS-*")</f>
        <v>0</v>
      </c>
      <c r="AC11" s="57">
        <f>COUNTIFS(Penempatan[sdm_pendidikan],AC$5,Penempatan[penempatan_lokasi],$A11,Penempatan[sdm_tgl_berhenti],"",Penempatan[penempatan_kontrak],"&lt;&gt;OS-*")</f>
        <v>0</v>
      </c>
      <c r="AD11" s="38">
        <f>COUNTIFS(Penempatan[penempatan_kategori],AD$5,Penempatan[penempatan_lokasi],$A11,Penempatan[sdm_tgl_berhenti],"",Penempatan[penempatan_kontrak],$AD$4)</f>
        <v>0</v>
      </c>
      <c r="AE11" s="71">
        <f>COUNTIFS(Penempatan[penempatan_kategori],AE$5,Penempatan[penempatan_lokasi],$A11,Penempatan[sdm_tgl_berhenti],"",Penempatan[penempatan_kontrak],$AD$4)</f>
        <v>0</v>
      </c>
      <c r="AF11" s="57">
        <f>COUNTIFS(Penempatan[penempatan_kategori],AF$5,Penempatan[penempatan_lokasi],$A11,Penempatan[sdm_tgl_berhenti],"",Penempatan[penempatan_kontrak],$AD$4)</f>
        <v>0</v>
      </c>
      <c r="AG11" s="38">
        <f>COUNTIFS(Penempatan[penempatan_kategori],AG$5,Penempatan[penempatan_lokasi],$A11,Penempatan[sdm_tgl_berhenti],"",Penempatan[penempatan_kontrak],$AG$4)</f>
        <v>0</v>
      </c>
      <c r="AH11" s="39">
        <f>COUNTIFS(Penempatan[penempatan_kategori],AH$5,Penempatan[penempatan_lokasi],$A11,Penempatan[sdm_tgl_berhenti],"",Penempatan[penempatan_kontrak],$AG$4)</f>
        <v>0</v>
      </c>
      <c r="AI11" s="57">
        <f>COUNTIFS(Penempatan[penempatan_kategori],AI$5,Penempatan[penempatan_lokasi],$A11,Penempatan[sdm_tgl_berhenti],"",Penempatan[penempatan_kontrak],$AG$4)</f>
        <v>0</v>
      </c>
      <c r="AJ11" s="38">
        <f>COUNTIFS(Penempatan[penempatan_kategori],AJ$5,Penempatan[penempatan_lokasi],$A11,Penempatan[sdm_tgl_berhenti],"",Penempatan[penempatan_kontrak],$AJ$4)</f>
        <v>0</v>
      </c>
      <c r="AK11" s="93">
        <f>COUNTIFS(Penempatan[penempatan_kategori],AK$5,Penempatan[penempatan_lokasi],$A11,Penempatan[sdm_tgl_berhenti],"",Penempatan[penempatan_kontrak],$AJ$4)</f>
        <v>0</v>
      </c>
      <c r="AL11" s="57">
        <f>COUNTIFS(Penempatan[penempatan_kategori],AL$5,Penempatan[penempatan_lokasi],$A11,Penempatan[sdm_tgl_berhenti],"",Penempatan[penempatan_kontrak],$AJ$4)</f>
        <v>0</v>
      </c>
      <c r="AM11" s="38">
        <f>COUNTIFS(Penempatan[penempatan_kontrak],AM$5,Penempatan[penempatan_lokasi],$A11,Penempatan[sdm_tgl_berhenti],"")</f>
        <v>0</v>
      </c>
      <c r="AN11" s="39">
        <f>COUNTIFS(Penempatan[penempatan_kontrak],AN$5,Penempatan[penempatan_lokasi],$A11,Penempatan[sdm_tgl_berhenti],"")</f>
        <v>0</v>
      </c>
      <c r="AO11" s="39">
        <f>COUNTIFS(Penempatan[penempatan_kontrak],AO$5,Penempatan[penempatan_lokasi],$A11,Penempatan[sdm_tgl_berhenti],"")</f>
        <v>0</v>
      </c>
      <c r="AP11" s="39">
        <f>COUNTIFS(Penempatan[penempatan_kontrak],AP$5,Penempatan[penempatan_lokasi],$A11,Penempatan[sdm_tgl_berhenti],"")</f>
        <v>0</v>
      </c>
      <c r="AQ11" s="93">
        <f>COUNTIFS(Penempatan[penempatan_kontrak],AQ$5,Penempatan[penempatan_lokasi],$A11,Penempatan[sdm_tgl_berhenti],"")</f>
        <v>0</v>
      </c>
      <c r="AR11" s="93">
        <f>COUNTIFS(Penempatan[penempatan_kontrak],AR$5,Penempatan[penempatan_lokasi],$A11,Penempatan[sdm_tgl_berhenti],"")</f>
        <v>0</v>
      </c>
      <c r="AS11" s="93">
        <f>COUNTIFS(Penempatan[penempatan_kontrak],AS$5,Penempatan[penempatan_lokasi],$A11,Penempatan[sdm_tgl_berhenti],"")</f>
        <v>0</v>
      </c>
      <c r="AT11" s="57">
        <f>COUNTIFS(Penempatan[penempatan_kontrak],AT$5,Penempatan[penempatan_lokasi],$A11,Penempatan[sdm_tgl_berhenti],"")</f>
        <v>0</v>
      </c>
      <c r="AU11" s="113">
        <f t="shared" si="0"/>
        <v>0</v>
      </c>
      <c r="AX11" s="2"/>
    </row>
    <row r="12" spans="1:50">
      <c r="A12" s="20" t="s">
        <v>87</v>
      </c>
      <c r="B12" s="17">
        <f>COUNTIFS(Penempatan[sdm_kelamin],B$5,Penempatan[penempatan_lokasi],$A12,Penempatan[sdm_tgl_berhenti],"",Penempatan[penempatan_kontrak],"&lt;&gt;OS-*")</f>
        <v>0</v>
      </c>
      <c r="C12" s="18">
        <f>COUNTIFS(Penempatan[sdm_kelamin],C$5,Penempatan[penempatan_lokasi],$A12,Penempatan[sdm_tgl_berhenti],"",Penempatan[penempatan_kontrak],"&lt;&gt;OS-*")</f>
        <v>0</v>
      </c>
      <c r="D12" s="17">
        <f>COUNTIFS(Penempatan[sdm_disabilitas],"&lt;&gt;NORMAL",Penempatan[penempatan_lokasi],$A12,Penempatan[sdm_tgl_berhenti],"",Penempatan[penempatan_kontrak],"&lt;&gt;OS-*")</f>
        <v>0</v>
      </c>
      <c r="E12" s="17">
        <f>COUNTIFS(Penempatan[sdm_warganegara],"&lt;&gt;INDONESIA",Penempatan[penempatan_lokasi],$A12,Penempatan[sdm_tgl_berhenti],"",Penempatan[penempatan_kontrak],"&lt;&gt;OS-*")</f>
        <v>0</v>
      </c>
      <c r="F12" s="17">
        <f>COUNTIFS(Penempatan[sdm_agama],F$5,Penempatan[penempatan_lokasi],$A12,Penempatan[sdm_tgl_berhenti],"",Penempatan[penempatan_kontrak],"&lt;&gt;OS-*")</f>
        <v>0</v>
      </c>
      <c r="G12" s="19">
        <f>COUNTIFS(Penempatan[sdm_agama],G$5,Penempatan[penempatan_lokasi],$A12,Penempatan[sdm_tgl_berhenti],"",Penempatan[penempatan_kontrak],"&lt;&gt;OS-*")</f>
        <v>0</v>
      </c>
      <c r="H12" s="19">
        <f>COUNTIFS(Penempatan[sdm_agama],H$5,Penempatan[penempatan_lokasi],$A12,Penempatan[sdm_tgl_berhenti],"",Penempatan[penempatan_kontrak],"&lt;&gt;OS-*")</f>
        <v>0</v>
      </c>
      <c r="I12" s="19">
        <f>COUNTIFS(Penempatan[sdm_agama],I$5,Penempatan[penempatan_lokasi],$A12,Penempatan[sdm_tgl_berhenti],"",Penempatan[penempatan_kontrak],"&lt;&gt;OS-*")</f>
        <v>0</v>
      </c>
      <c r="J12" s="19">
        <f>COUNTIFS(Penempatan[sdm_agama],J$5,Penempatan[penempatan_lokasi],$A12,Penempatan[sdm_tgl_berhenti],"",Penempatan[penempatan_kontrak],"&lt;&gt;OS-*")</f>
        <v>0</v>
      </c>
      <c r="K12" s="18">
        <f>COUNTIFS(Penempatan[sdm_agama],K$5,Penempatan[penempatan_lokasi],$A12,Penempatan[sdm_tgl_berhenti],"",Penempatan[penempatan_kontrak],"&lt;&gt;OS-*")</f>
        <v>0</v>
      </c>
      <c r="L12" s="38">
        <f>COUNTIFS(Penempatan[sdm_status_kawin],L$5,Penempatan[penempatan_lokasi],$A12,Penempatan[sdm_tgl_berhenti],"",Penempatan[penempatan_kontrak],"&lt;&gt;OS-*")</f>
        <v>0</v>
      </c>
      <c r="M12" s="39">
        <f>COUNTIFS(Penempatan[sdm_status_kawin],M$5,Penempatan[penempatan_lokasi],$A12,Penempatan[sdm_tgl_berhenti],"",Penempatan[penempatan_kontrak],"&lt;&gt;OS-*")</f>
        <v>0</v>
      </c>
      <c r="N12" s="39">
        <f>COUNTIFS(Penempatan[sdm_status_kawin],N$5,Penempatan[penempatan_lokasi],$A12,Penempatan[sdm_tgl_berhenti],"",Penempatan[penempatan_kontrak],"&lt;&gt;OS-*")</f>
        <v>0</v>
      </c>
      <c r="O12" s="57">
        <f>COUNTIFS(Penempatan[sdm_status_kawin],O$5,Penempatan[penempatan_lokasi],$A12,Penempatan[sdm_tgl_berhenti],"",Penempatan[penempatan_kontrak],"&lt;&gt;OS-*")</f>
        <v>0</v>
      </c>
      <c r="P12" s="38">
        <f>COUNTIFS(Penempatan[sdm_pendidikan],P$5,Penempatan[penempatan_lokasi],$A12,Penempatan[sdm_tgl_berhenti],"",Penempatan[penempatan_kontrak],"&lt;&gt;OS-*")</f>
        <v>0</v>
      </c>
      <c r="Q12" s="39">
        <f>COUNTIFS(Penempatan[sdm_pendidikan],Q$5,Penempatan[penempatan_lokasi],$A12,Penempatan[sdm_tgl_berhenti],"",Penempatan[penempatan_kontrak],"&lt;&gt;OS-*")</f>
        <v>0</v>
      </c>
      <c r="R12" s="39">
        <f>COUNTIFS(Penempatan[sdm_pendidikan],R$5,Penempatan[penempatan_lokasi],$A12,Penempatan[sdm_tgl_berhenti],"",Penempatan[penempatan_kontrak],"&lt;&gt;OS-*")</f>
        <v>0</v>
      </c>
      <c r="S12" s="39">
        <f>COUNTIFS(Penempatan[sdm_pendidikan],S$5,Penempatan[penempatan_lokasi],$A12,Penempatan[sdm_tgl_berhenti],"",Penempatan[penempatan_kontrak],"&lt;&gt;OS-*")</f>
        <v>0</v>
      </c>
      <c r="T12" s="39">
        <f>COUNTIFS(Penempatan[sdm_pendidikan],T$5,Penempatan[penempatan_lokasi],$A12,Penempatan[sdm_tgl_berhenti],"",Penempatan[penempatan_kontrak],"&lt;&gt;OS-*")</f>
        <v>0</v>
      </c>
      <c r="U12" s="39">
        <f>COUNTIFS(Penempatan[sdm_pendidikan],U$5,Penempatan[penempatan_lokasi],$A12,Penempatan[sdm_tgl_berhenti],"",Penempatan[penempatan_kontrak],"&lt;&gt;OS-*")</f>
        <v>0</v>
      </c>
      <c r="V12" s="39">
        <f>COUNTIFS(Penempatan[sdm_pendidikan],V$5,Penempatan[penempatan_lokasi],$A12,Penempatan[sdm_tgl_berhenti],"",Penempatan[penempatan_kontrak],"&lt;&gt;OS-*")</f>
        <v>0</v>
      </c>
      <c r="W12" s="39">
        <f>COUNTIFS(Penempatan[sdm_pendidikan],W$5,Penempatan[penempatan_lokasi],$A12,Penempatan[sdm_tgl_berhenti],"",Penempatan[penempatan_kontrak],"&lt;&gt;OS-*")</f>
        <v>0</v>
      </c>
      <c r="X12" s="39">
        <f>COUNTIFS(Penempatan[sdm_pendidikan],X$5,Penempatan[penempatan_lokasi],$A12,Penempatan[sdm_tgl_berhenti],"",Penempatan[penempatan_kontrak],"&lt;&gt;OS-*")</f>
        <v>0</v>
      </c>
      <c r="Y12" s="39">
        <f>COUNTIFS(Penempatan[sdm_pendidikan],Y$5,Penempatan[penempatan_lokasi],$A12,Penempatan[sdm_tgl_berhenti],"",Penempatan[penempatan_kontrak],"&lt;&gt;OS-*")</f>
        <v>0</v>
      </c>
      <c r="Z12" s="39">
        <f>COUNTIFS(Penempatan[sdm_pendidikan],Z$5,Penempatan[penempatan_lokasi],$A12,Penempatan[sdm_tgl_berhenti],"",Penempatan[penempatan_kontrak],"&lt;&gt;OS-*")</f>
        <v>0</v>
      </c>
      <c r="AA12" s="39">
        <f>COUNTIFS(Penempatan[sdm_pendidikan],AA$5,Penempatan[penempatan_lokasi],$A12,Penempatan[sdm_tgl_berhenti],"",Penempatan[penempatan_kontrak],"&lt;&gt;OS-*")</f>
        <v>0</v>
      </c>
      <c r="AB12" s="39">
        <f>COUNTIFS(Penempatan[sdm_pendidikan],AB$5,Penempatan[penempatan_lokasi],$A12,Penempatan[sdm_tgl_berhenti],"",Penempatan[penempatan_kontrak],"&lt;&gt;OS-*")</f>
        <v>0</v>
      </c>
      <c r="AC12" s="57">
        <f>COUNTIFS(Penempatan[sdm_pendidikan],AC$5,Penempatan[penempatan_lokasi],$A12,Penempatan[sdm_tgl_berhenti],"",Penempatan[penempatan_kontrak],"&lt;&gt;OS-*")</f>
        <v>0</v>
      </c>
      <c r="AD12" s="38">
        <f>COUNTIFS(Penempatan[penempatan_kategori],AD$5,Penempatan[penempatan_lokasi],$A12,Penempatan[sdm_tgl_berhenti],"",Penempatan[penempatan_kontrak],$AD$4)</f>
        <v>0</v>
      </c>
      <c r="AE12" s="71">
        <f>COUNTIFS(Penempatan[penempatan_kategori],AE$5,Penempatan[penempatan_lokasi],$A12,Penempatan[sdm_tgl_berhenti],"",Penempatan[penempatan_kontrak],$AD$4)</f>
        <v>0</v>
      </c>
      <c r="AF12" s="57">
        <f>COUNTIFS(Penempatan[penempatan_kategori],AF$5,Penempatan[penempatan_lokasi],$A12,Penempatan[sdm_tgl_berhenti],"",Penempatan[penempatan_kontrak],$AD$4)</f>
        <v>0</v>
      </c>
      <c r="AG12" s="38">
        <f>COUNTIFS(Penempatan[penempatan_kategori],AG$5,Penempatan[penempatan_lokasi],$A12,Penempatan[sdm_tgl_berhenti],"",Penempatan[penempatan_kontrak],$AG$4)</f>
        <v>0</v>
      </c>
      <c r="AH12" s="39">
        <f>COUNTIFS(Penempatan[penempatan_kategori],AH$5,Penempatan[penempatan_lokasi],$A12,Penempatan[sdm_tgl_berhenti],"",Penempatan[penempatan_kontrak],$AG$4)</f>
        <v>0</v>
      </c>
      <c r="AI12" s="57">
        <f>COUNTIFS(Penempatan[penempatan_kategori],AI$5,Penempatan[penempatan_lokasi],$A12,Penempatan[sdm_tgl_berhenti],"",Penempatan[penempatan_kontrak],$AG$4)</f>
        <v>0</v>
      </c>
      <c r="AJ12" s="38">
        <f>COUNTIFS(Penempatan[penempatan_kategori],AJ$5,Penempatan[penempatan_lokasi],$A12,Penempatan[sdm_tgl_berhenti],"",Penempatan[penempatan_kontrak],$AJ$4)</f>
        <v>0</v>
      </c>
      <c r="AK12" s="93">
        <f>COUNTIFS(Penempatan[penempatan_kategori],AK$5,Penempatan[penempatan_lokasi],$A12,Penempatan[sdm_tgl_berhenti],"",Penempatan[penempatan_kontrak],$AJ$4)</f>
        <v>0</v>
      </c>
      <c r="AL12" s="57">
        <f>COUNTIFS(Penempatan[penempatan_kategori],AL$5,Penempatan[penempatan_lokasi],$A12,Penempatan[sdm_tgl_berhenti],"",Penempatan[penempatan_kontrak],$AJ$4)</f>
        <v>0</v>
      </c>
      <c r="AM12" s="38">
        <f>COUNTIFS(Penempatan[penempatan_kontrak],AM$5,Penempatan[penempatan_lokasi],$A12,Penempatan[sdm_tgl_berhenti],"")</f>
        <v>0</v>
      </c>
      <c r="AN12" s="39">
        <f>COUNTIFS(Penempatan[penempatan_kontrak],AN$5,Penempatan[penempatan_lokasi],$A12,Penempatan[sdm_tgl_berhenti],"")</f>
        <v>0</v>
      </c>
      <c r="AO12" s="39">
        <f>COUNTIFS(Penempatan[penempatan_kontrak],AO$5,Penempatan[penempatan_lokasi],$A12,Penempatan[sdm_tgl_berhenti],"")</f>
        <v>0</v>
      </c>
      <c r="AP12" s="39">
        <f>COUNTIFS(Penempatan[penempatan_kontrak],AP$5,Penempatan[penempatan_lokasi],$A12,Penempatan[sdm_tgl_berhenti],"")</f>
        <v>0</v>
      </c>
      <c r="AQ12" s="93">
        <f>COUNTIFS(Penempatan[penempatan_kontrak],AQ$5,Penempatan[penempatan_lokasi],$A12,Penempatan[sdm_tgl_berhenti],"")</f>
        <v>0</v>
      </c>
      <c r="AR12" s="93">
        <f>COUNTIFS(Penempatan[penempatan_kontrak],AR$5,Penempatan[penempatan_lokasi],$A12,Penempatan[sdm_tgl_berhenti],"")</f>
        <v>0</v>
      </c>
      <c r="AS12" s="93">
        <f>COUNTIFS(Penempatan[penempatan_kontrak],AS$5,Penempatan[penempatan_lokasi],$A12,Penempatan[sdm_tgl_berhenti],"")</f>
        <v>0</v>
      </c>
      <c r="AT12" s="57">
        <f>COUNTIFS(Penempatan[penempatan_kontrak],AT$5,Penempatan[penempatan_lokasi],$A12,Penempatan[sdm_tgl_berhenti],"")</f>
        <v>0</v>
      </c>
      <c r="AU12" s="113">
        <f t="shared" si="0"/>
        <v>0</v>
      </c>
      <c r="AX12" s="2"/>
    </row>
    <row r="13" spans="1:50">
      <c r="A13" s="20" t="s">
        <v>88</v>
      </c>
      <c r="B13" s="17">
        <f>COUNTIFS(Penempatan[sdm_kelamin],B$5,Penempatan[penempatan_lokasi],$A13,Penempatan[sdm_tgl_berhenti],"",Penempatan[penempatan_kontrak],"&lt;&gt;OS-*")</f>
        <v>0</v>
      </c>
      <c r="C13" s="18">
        <f>COUNTIFS(Penempatan[sdm_kelamin],C$5,Penempatan[penempatan_lokasi],$A13,Penempatan[sdm_tgl_berhenti],"",Penempatan[penempatan_kontrak],"&lt;&gt;OS-*")</f>
        <v>0</v>
      </c>
      <c r="D13" s="17">
        <f>COUNTIFS(Penempatan[sdm_disabilitas],"&lt;&gt;NORMAL",Penempatan[penempatan_lokasi],$A13,Penempatan[sdm_tgl_berhenti],"",Penempatan[penempatan_kontrak],"&lt;&gt;OS-*")</f>
        <v>0</v>
      </c>
      <c r="E13" s="17">
        <f>COUNTIFS(Penempatan[sdm_warganegara],"&lt;&gt;INDONESIA",Penempatan[penempatan_lokasi],$A13,Penempatan[sdm_tgl_berhenti],"",Penempatan[penempatan_kontrak],"&lt;&gt;OS-*")</f>
        <v>0</v>
      </c>
      <c r="F13" s="17">
        <f>COUNTIFS(Penempatan[sdm_agama],F$5,Penempatan[penempatan_lokasi],$A13,Penempatan[sdm_tgl_berhenti],"",Penempatan[penempatan_kontrak],"&lt;&gt;OS-*")</f>
        <v>0</v>
      </c>
      <c r="G13" s="19">
        <f>COUNTIFS(Penempatan[sdm_agama],G$5,Penempatan[penempatan_lokasi],$A13,Penempatan[sdm_tgl_berhenti],"",Penempatan[penempatan_kontrak],"&lt;&gt;OS-*")</f>
        <v>0</v>
      </c>
      <c r="H13" s="19">
        <f>COUNTIFS(Penempatan[sdm_agama],H$5,Penempatan[penempatan_lokasi],$A13,Penempatan[sdm_tgl_berhenti],"",Penempatan[penempatan_kontrak],"&lt;&gt;OS-*")</f>
        <v>0</v>
      </c>
      <c r="I13" s="19">
        <f>COUNTIFS(Penempatan[sdm_agama],I$5,Penempatan[penempatan_lokasi],$A13,Penempatan[sdm_tgl_berhenti],"",Penempatan[penempatan_kontrak],"&lt;&gt;OS-*")</f>
        <v>0</v>
      </c>
      <c r="J13" s="19">
        <f>COUNTIFS(Penempatan[sdm_agama],J$5,Penempatan[penempatan_lokasi],$A13,Penempatan[sdm_tgl_berhenti],"",Penempatan[penempatan_kontrak],"&lt;&gt;OS-*")</f>
        <v>0</v>
      </c>
      <c r="K13" s="18">
        <f>COUNTIFS(Penempatan[sdm_agama],K$5,Penempatan[penempatan_lokasi],$A13,Penempatan[sdm_tgl_berhenti],"",Penempatan[penempatan_kontrak],"&lt;&gt;OS-*")</f>
        <v>0</v>
      </c>
      <c r="L13" s="38">
        <f>COUNTIFS(Penempatan[sdm_status_kawin],L$5,Penempatan[penempatan_lokasi],$A13,Penempatan[sdm_tgl_berhenti],"",Penempatan[penempatan_kontrak],"&lt;&gt;OS-*")</f>
        <v>0</v>
      </c>
      <c r="M13" s="39">
        <f>COUNTIFS(Penempatan[sdm_status_kawin],M$5,Penempatan[penempatan_lokasi],$A13,Penempatan[sdm_tgl_berhenti],"",Penempatan[penempatan_kontrak],"&lt;&gt;OS-*")</f>
        <v>0</v>
      </c>
      <c r="N13" s="39">
        <f>COUNTIFS(Penempatan[sdm_status_kawin],N$5,Penempatan[penempatan_lokasi],$A13,Penempatan[sdm_tgl_berhenti],"",Penempatan[penempatan_kontrak],"&lt;&gt;OS-*")</f>
        <v>0</v>
      </c>
      <c r="O13" s="57">
        <f>COUNTIFS(Penempatan[sdm_status_kawin],O$5,Penempatan[penempatan_lokasi],$A13,Penempatan[sdm_tgl_berhenti],"",Penempatan[penempatan_kontrak],"&lt;&gt;OS-*")</f>
        <v>0</v>
      </c>
      <c r="P13" s="38">
        <f>COUNTIFS(Penempatan[sdm_pendidikan],P$5,Penempatan[penempatan_lokasi],$A13,Penempatan[sdm_tgl_berhenti],"",Penempatan[penempatan_kontrak],"&lt;&gt;OS-*")</f>
        <v>0</v>
      </c>
      <c r="Q13" s="39">
        <f>COUNTIFS(Penempatan[sdm_pendidikan],Q$5,Penempatan[penempatan_lokasi],$A13,Penempatan[sdm_tgl_berhenti],"",Penempatan[penempatan_kontrak],"&lt;&gt;OS-*")</f>
        <v>0</v>
      </c>
      <c r="R13" s="39">
        <f>COUNTIFS(Penempatan[sdm_pendidikan],R$5,Penempatan[penempatan_lokasi],$A13,Penempatan[sdm_tgl_berhenti],"",Penempatan[penempatan_kontrak],"&lt;&gt;OS-*")</f>
        <v>0</v>
      </c>
      <c r="S13" s="39">
        <f>COUNTIFS(Penempatan[sdm_pendidikan],S$5,Penempatan[penempatan_lokasi],$A13,Penempatan[sdm_tgl_berhenti],"",Penempatan[penempatan_kontrak],"&lt;&gt;OS-*")</f>
        <v>0</v>
      </c>
      <c r="T13" s="39">
        <f>COUNTIFS(Penempatan[sdm_pendidikan],T$5,Penempatan[penempatan_lokasi],$A13,Penempatan[sdm_tgl_berhenti],"",Penempatan[penempatan_kontrak],"&lt;&gt;OS-*")</f>
        <v>0</v>
      </c>
      <c r="U13" s="39">
        <f>COUNTIFS(Penempatan[sdm_pendidikan],U$5,Penempatan[penempatan_lokasi],$A13,Penempatan[sdm_tgl_berhenti],"",Penempatan[penempatan_kontrak],"&lt;&gt;OS-*")</f>
        <v>0</v>
      </c>
      <c r="V13" s="39">
        <f>COUNTIFS(Penempatan[sdm_pendidikan],V$5,Penempatan[penempatan_lokasi],$A13,Penempatan[sdm_tgl_berhenti],"",Penempatan[penempatan_kontrak],"&lt;&gt;OS-*")</f>
        <v>0</v>
      </c>
      <c r="W13" s="39">
        <f>COUNTIFS(Penempatan[sdm_pendidikan],W$5,Penempatan[penempatan_lokasi],$A13,Penempatan[sdm_tgl_berhenti],"",Penempatan[penempatan_kontrak],"&lt;&gt;OS-*")</f>
        <v>0</v>
      </c>
      <c r="X13" s="39">
        <f>COUNTIFS(Penempatan[sdm_pendidikan],X$5,Penempatan[penempatan_lokasi],$A13,Penempatan[sdm_tgl_berhenti],"",Penempatan[penempatan_kontrak],"&lt;&gt;OS-*")</f>
        <v>0</v>
      </c>
      <c r="Y13" s="39">
        <f>COUNTIFS(Penempatan[sdm_pendidikan],Y$5,Penempatan[penempatan_lokasi],$A13,Penempatan[sdm_tgl_berhenti],"",Penempatan[penempatan_kontrak],"&lt;&gt;OS-*")</f>
        <v>0</v>
      </c>
      <c r="Z13" s="39">
        <f>COUNTIFS(Penempatan[sdm_pendidikan],Z$5,Penempatan[penempatan_lokasi],$A13,Penempatan[sdm_tgl_berhenti],"",Penempatan[penempatan_kontrak],"&lt;&gt;OS-*")</f>
        <v>0</v>
      </c>
      <c r="AA13" s="39">
        <f>COUNTIFS(Penempatan[sdm_pendidikan],AA$5,Penempatan[penempatan_lokasi],$A13,Penempatan[sdm_tgl_berhenti],"",Penempatan[penempatan_kontrak],"&lt;&gt;OS-*")</f>
        <v>0</v>
      </c>
      <c r="AB13" s="39">
        <f>COUNTIFS(Penempatan[sdm_pendidikan],AB$5,Penempatan[penempatan_lokasi],$A13,Penempatan[sdm_tgl_berhenti],"",Penempatan[penempatan_kontrak],"&lt;&gt;OS-*")</f>
        <v>0</v>
      </c>
      <c r="AC13" s="57">
        <f>COUNTIFS(Penempatan[sdm_pendidikan],AC$5,Penempatan[penempatan_lokasi],$A13,Penempatan[sdm_tgl_berhenti],"",Penempatan[penempatan_kontrak],"&lt;&gt;OS-*")</f>
        <v>0</v>
      </c>
      <c r="AD13" s="38">
        <f>COUNTIFS(Penempatan[penempatan_kategori],AD$5,Penempatan[penempatan_lokasi],$A13,Penempatan[sdm_tgl_berhenti],"",Penempatan[penempatan_kontrak],$AD$4)</f>
        <v>0</v>
      </c>
      <c r="AE13" s="71">
        <f>COUNTIFS(Penempatan[penempatan_kategori],AE$5,Penempatan[penempatan_lokasi],$A13,Penempatan[sdm_tgl_berhenti],"",Penempatan[penempatan_kontrak],$AD$4)</f>
        <v>0</v>
      </c>
      <c r="AF13" s="57">
        <f>COUNTIFS(Penempatan[penempatan_kategori],AF$5,Penempatan[penempatan_lokasi],$A13,Penempatan[sdm_tgl_berhenti],"",Penempatan[penempatan_kontrak],$AD$4)</f>
        <v>0</v>
      </c>
      <c r="AG13" s="38">
        <f>COUNTIFS(Penempatan[penempatan_kategori],AG$5,Penempatan[penempatan_lokasi],$A13,Penempatan[sdm_tgl_berhenti],"",Penempatan[penempatan_kontrak],$AG$4)</f>
        <v>0</v>
      </c>
      <c r="AH13" s="39">
        <f>COUNTIFS(Penempatan[penempatan_kategori],AH$5,Penempatan[penempatan_lokasi],$A13,Penempatan[sdm_tgl_berhenti],"",Penempatan[penempatan_kontrak],$AG$4)</f>
        <v>0</v>
      </c>
      <c r="AI13" s="57">
        <f>COUNTIFS(Penempatan[penempatan_kategori],AI$5,Penempatan[penempatan_lokasi],$A13,Penempatan[sdm_tgl_berhenti],"",Penempatan[penempatan_kontrak],$AG$4)</f>
        <v>0</v>
      </c>
      <c r="AJ13" s="38">
        <f>COUNTIFS(Penempatan[penempatan_kategori],AJ$5,Penempatan[penempatan_lokasi],$A13,Penempatan[sdm_tgl_berhenti],"",Penempatan[penempatan_kontrak],$AJ$4)</f>
        <v>0</v>
      </c>
      <c r="AK13" s="93">
        <f>COUNTIFS(Penempatan[penempatan_kategori],AK$5,Penempatan[penempatan_lokasi],$A13,Penempatan[sdm_tgl_berhenti],"",Penempatan[penempatan_kontrak],$AJ$4)</f>
        <v>0</v>
      </c>
      <c r="AL13" s="57">
        <f>COUNTIFS(Penempatan[penempatan_kategori],AL$5,Penempatan[penempatan_lokasi],$A13,Penempatan[sdm_tgl_berhenti],"",Penempatan[penempatan_kontrak],$AJ$4)</f>
        <v>0</v>
      </c>
      <c r="AM13" s="38">
        <f>COUNTIFS(Penempatan[penempatan_kontrak],AM$5,Penempatan[penempatan_lokasi],$A13,Penempatan[sdm_tgl_berhenti],"")</f>
        <v>0</v>
      </c>
      <c r="AN13" s="39">
        <f>COUNTIFS(Penempatan[penempatan_kontrak],AN$5,Penempatan[penempatan_lokasi],$A13,Penempatan[sdm_tgl_berhenti],"")</f>
        <v>0</v>
      </c>
      <c r="AO13" s="39">
        <f>COUNTIFS(Penempatan[penempatan_kontrak],AO$5,Penempatan[penempatan_lokasi],$A13,Penempatan[sdm_tgl_berhenti],"")</f>
        <v>0</v>
      </c>
      <c r="AP13" s="39">
        <f>COUNTIFS(Penempatan[penempatan_kontrak],AP$5,Penempatan[penempatan_lokasi],$A13,Penempatan[sdm_tgl_berhenti],"")</f>
        <v>0</v>
      </c>
      <c r="AQ13" s="93">
        <f>COUNTIFS(Penempatan[penempatan_kontrak],AQ$5,Penempatan[penempatan_lokasi],$A13,Penempatan[sdm_tgl_berhenti],"")</f>
        <v>0</v>
      </c>
      <c r="AR13" s="93">
        <f>COUNTIFS(Penempatan[penempatan_kontrak],AR$5,Penempatan[penempatan_lokasi],$A13,Penempatan[sdm_tgl_berhenti],"")</f>
        <v>0</v>
      </c>
      <c r="AS13" s="93">
        <f>COUNTIFS(Penempatan[penempatan_kontrak],AS$5,Penempatan[penempatan_lokasi],$A13,Penempatan[sdm_tgl_berhenti],"")</f>
        <v>0</v>
      </c>
      <c r="AT13" s="57">
        <f>COUNTIFS(Penempatan[penempatan_kontrak],AT$5,Penempatan[penempatan_lokasi],$A13,Penempatan[sdm_tgl_berhenti],"")</f>
        <v>0</v>
      </c>
      <c r="AU13" s="113">
        <f t="shared" si="0"/>
        <v>0</v>
      </c>
      <c r="AX13" s="2"/>
    </row>
    <row r="14" ht="13.5" customHeight="1" spans="1:50">
      <c r="A14" s="20" t="s">
        <v>89</v>
      </c>
      <c r="B14" s="17">
        <f>COUNTIFS(Penempatan[sdm_kelamin],B$5,Penempatan[penempatan_lokasi],$A14,Penempatan[sdm_tgl_berhenti],"",Penempatan[penempatan_kontrak],"&lt;&gt;OS-*")</f>
        <v>0</v>
      </c>
      <c r="C14" s="18">
        <f>COUNTIFS(Penempatan[sdm_kelamin],C$5,Penempatan[penempatan_lokasi],$A14,Penempatan[sdm_tgl_berhenti],"",Penempatan[penempatan_kontrak],"&lt;&gt;OS-*")</f>
        <v>0</v>
      </c>
      <c r="D14" s="17">
        <f>COUNTIFS(Penempatan[sdm_disabilitas],"&lt;&gt;NORMAL",Penempatan[penempatan_lokasi],$A14,Penempatan[sdm_tgl_berhenti],"",Penempatan[penempatan_kontrak],"&lt;&gt;OS-*")</f>
        <v>0</v>
      </c>
      <c r="E14" s="17">
        <f>COUNTIFS(Penempatan[sdm_warganegara],"&lt;&gt;INDONESIA",Penempatan[penempatan_lokasi],$A14,Penempatan[sdm_tgl_berhenti],"",Penempatan[penempatan_kontrak],"&lt;&gt;OS-*")</f>
        <v>0</v>
      </c>
      <c r="F14" s="17">
        <f>COUNTIFS(Penempatan[sdm_agama],F$5,Penempatan[penempatan_lokasi],$A14,Penempatan[sdm_tgl_berhenti],"",Penempatan[penempatan_kontrak],"&lt;&gt;OS-*")</f>
        <v>0</v>
      </c>
      <c r="G14" s="19">
        <f>COUNTIFS(Penempatan[sdm_agama],G$5,Penempatan[penempatan_lokasi],$A14,Penempatan[sdm_tgl_berhenti],"",Penempatan[penempatan_kontrak],"&lt;&gt;OS-*")</f>
        <v>0</v>
      </c>
      <c r="H14" s="19">
        <f>COUNTIFS(Penempatan[sdm_agama],H$5,Penempatan[penempatan_lokasi],$A14,Penempatan[sdm_tgl_berhenti],"",Penempatan[penempatan_kontrak],"&lt;&gt;OS-*")</f>
        <v>0</v>
      </c>
      <c r="I14" s="19">
        <f>COUNTIFS(Penempatan[sdm_agama],I$5,Penempatan[penempatan_lokasi],$A14,Penempatan[sdm_tgl_berhenti],"",Penempatan[penempatan_kontrak],"&lt;&gt;OS-*")</f>
        <v>0</v>
      </c>
      <c r="J14" s="19">
        <f>COUNTIFS(Penempatan[sdm_agama],J$5,Penempatan[penempatan_lokasi],$A14,Penempatan[sdm_tgl_berhenti],"",Penempatan[penempatan_kontrak],"&lt;&gt;OS-*")</f>
        <v>0</v>
      </c>
      <c r="K14" s="18">
        <f>COUNTIFS(Penempatan[sdm_agama],K$5,Penempatan[penempatan_lokasi],$A14,Penempatan[sdm_tgl_berhenti],"",Penempatan[penempatan_kontrak],"&lt;&gt;OS-*")</f>
        <v>0</v>
      </c>
      <c r="L14" s="38">
        <f>COUNTIFS(Penempatan[sdm_status_kawin],L$5,Penempatan[penempatan_lokasi],$A14,Penempatan[sdm_tgl_berhenti],"",Penempatan[penempatan_kontrak],"&lt;&gt;OS-*")</f>
        <v>0</v>
      </c>
      <c r="M14" s="39">
        <f>COUNTIFS(Penempatan[sdm_status_kawin],M$5,Penempatan[penempatan_lokasi],$A14,Penempatan[sdm_tgl_berhenti],"",Penempatan[penempatan_kontrak],"&lt;&gt;OS-*")</f>
        <v>0</v>
      </c>
      <c r="N14" s="39">
        <f>COUNTIFS(Penempatan[sdm_status_kawin],N$5,Penempatan[penempatan_lokasi],$A14,Penempatan[sdm_tgl_berhenti],"",Penempatan[penempatan_kontrak],"&lt;&gt;OS-*")</f>
        <v>0</v>
      </c>
      <c r="O14" s="57">
        <f>COUNTIFS(Penempatan[sdm_status_kawin],O$5,Penempatan[penempatan_lokasi],$A14,Penempatan[sdm_tgl_berhenti],"",Penempatan[penempatan_kontrak],"&lt;&gt;OS-*")</f>
        <v>0</v>
      </c>
      <c r="P14" s="38">
        <f>COUNTIFS(Penempatan[sdm_pendidikan],P$5,Penempatan[penempatan_lokasi],$A14,Penempatan[sdm_tgl_berhenti],"",Penempatan[penempatan_kontrak],"&lt;&gt;OS-*")</f>
        <v>0</v>
      </c>
      <c r="Q14" s="39">
        <f>COUNTIFS(Penempatan[sdm_pendidikan],Q$5,Penempatan[penempatan_lokasi],$A14,Penempatan[sdm_tgl_berhenti],"",Penempatan[penempatan_kontrak],"&lt;&gt;OS-*")</f>
        <v>0</v>
      </c>
      <c r="R14" s="39">
        <f>COUNTIFS(Penempatan[sdm_pendidikan],R$5,Penempatan[penempatan_lokasi],$A14,Penempatan[sdm_tgl_berhenti],"",Penempatan[penempatan_kontrak],"&lt;&gt;OS-*")</f>
        <v>0</v>
      </c>
      <c r="S14" s="39">
        <f>COUNTIFS(Penempatan[sdm_pendidikan],S$5,Penempatan[penempatan_lokasi],$A14,Penempatan[sdm_tgl_berhenti],"",Penempatan[penempatan_kontrak],"&lt;&gt;OS-*")</f>
        <v>0</v>
      </c>
      <c r="T14" s="39">
        <f>COUNTIFS(Penempatan[sdm_pendidikan],T$5,Penempatan[penempatan_lokasi],$A14,Penempatan[sdm_tgl_berhenti],"",Penempatan[penempatan_kontrak],"&lt;&gt;OS-*")</f>
        <v>0</v>
      </c>
      <c r="U14" s="39">
        <f>COUNTIFS(Penempatan[sdm_pendidikan],U$5,Penempatan[penempatan_lokasi],$A14,Penempatan[sdm_tgl_berhenti],"",Penempatan[penempatan_kontrak],"&lt;&gt;OS-*")</f>
        <v>0</v>
      </c>
      <c r="V14" s="39">
        <f>COUNTIFS(Penempatan[sdm_pendidikan],V$5,Penempatan[penempatan_lokasi],$A14,Penempatan[sdm_tgl_berhenti],"",Penempatan[penempatan_kontrak],"&lt;&gt;OS-*")</f>
        <v>0</v>
      </c>
      <c r="W14" s="39">
        <f>COUNTIFS(Penempatan[sdm_pendidikan],W$5,Penempatan[penempatan_lokasi],$A14,Penempatan[sdm_tgl_berhenti],"",Penempatan[penempatan_kontrak],"&lt;&gt;OS-*")</f>
        <v>0</v>
      </c>
      <c r="X14" s="39">
        <f>COUNTIFS(Penempatan[sdm_pendidikan],X$5,Penempatan[penempatan_lokasi],$A14,Penempatan[sdm_tgl_berhenti],"",Penempatan[penempatan_kontrak],"&lt;&gt;OS-*")</f>
        <v>0</v>
      </c>
      <c r="Y14" s="39">
        <f>COUNTIFS(Penempatan[sdm_pendidikan],Y$5,Penempatan[penempatan_lokasi],$A14,Penempatan[sdm_tgl_berhenti],"",Penempatan[penempatan_kontrak],"&lt;&gt;OS-*")</f>
        <v>0</v>
      </c>
      <c r="Z14" s="39">
        <f>COUNTIFS(Penempatan[sdm_pendidikan],Z$5,Penempatan[penempatan_lokasi],$A14,Penempatan[sdm_tgl_berhenti],"",Penempatan[penempatan_kontrak],"&lt;&gt;OS-*")</f>
        <v>0</v>
      </c>
      <c r="AA14" s="39">
        <f>COUNTIFS(Penempatan[sdm_pendidikan],AA$5,Penempatan[penempatan_lokasi],$A14,Penempatan[sdm_tgl_berhenti],"",Penempatan[penempatan_kontrak],"&lt;&gt;OS-*")</f>
        <v>0</v>
      </c>
      <c r="AB14" s="39">
        <f>COUNTIFS(Penempatan[sdm_pendidikan],AB$5,Penempatan[penempatan_lokasi],$A14,Penempatan[sdm_tgl_berhenti],"",Penempatan[penempatan_kontrak],"&lt;&gt;OS-*")</f>
        <v>0</v>
      </c>
      <c r="AC14" s="57">
        <f>COUNTIFS(Penempatan[sdm_pendidikan],AC$5,Penempatan[penempatan_lokasi],$A14,Penempatan[sdm_tgl_berhenti],"",Penempatan[penempatan_kontrak],"&lt;&gt;OS-*")</f>
        <v>0</v>
      </c>
      <c r="AD14" s="38">
        <f>COUNTIFS(Penempatan[penempatan_kategori],AD$5,Penempatan[penempatan_lokasi],$A14,Penempatan[sdm_tgl_berhenti],"",Penempatan[penempatan_kontrak],$AD$4)</f>
        <v>0</v>
      </c>
      <c r="AE14" s="71">
        <f>COUNTIFS(Penempatan[penempatan_kategori],AE$5,Penempatan[penempatan_lokasi],$A14,Penempatan[sdm_tgl_berhenti],"",Penempatan[penempatan_kontrak],$AD$4)</f>
        <v>0</v>
      </c>
      <c r="AF14" s="57">
        <f>COUNTIFS(Penempatan[penempatan_kategori],AF$5,Penempatan[penempatan_lokasi],$A14,Penempatan[sdm_tgl_berhenti],"",Penempatan[penempatan_kontrak],$AD$4)</f>
        <v>0</v>
      </c>
      <c r="AG14" s="38">
        <f>COUNTIFS(Penempatan[penempatan_kategori],AG$5,Penempatan[penempatan_lokasi],$A14,Penempatan[sdm_tgl_berhenti],"",Penempatan[penempatan_kontrak],$AG$4)</f>
        <v>0</v>
      </c>
      <c r="AH14" s="39">
        <f>COUNTIFS(Penempatan[penempatan_kategori],AH$5,Penempatan[penempatan_lokasi],$A14,Penempatan[sdm_tgl_berhenti],"",Penempatan[penempatan_kontrak],$AG$4)</f>
        <v>0</v>
      </c>
      <c r="AI14" s="57">
        <f>COUNTIFS(Penempatan[penempatan_kategori],AI$5,Penempatan[penempatan_lokasi],$A14,Penempatan[sdm_tgl_berhenti],"",Penempatan[penempatan_kontrak],$AG$4)</f>
        <v>0</v>
      </c>
      <c r="AJ14" s="38">
        <f>COUNTIFS(Penempatan[penempatan_kategori],AJ$5,Penempatan[penempatan_lokasi],$A14,Penempatan[sdm_tgl_berhenti],"",Penempatan[penempatan_kontrak],$AJ$4)</f>
        <v>0</v>
      </c>
      <c r="AK14" s="93">
        <f>COUNTIFS(Penempatan[penempatan_kategori],AK$5,Penempatan[penempatan_lokasi],$A14,Penempatan[sdm_tgl_berhenti],"",Penempatan[penempatan_kontrak],$AJ$4)</f>
        <v>0</v>
      </c>
      <c r="AL14" s="57">
        <f>COUNTIFS(Penempatan[penempatan_kategori],AL$5,Penempatan[penempatan_lokasi],$A14,Penempatan[sdm_tgl_berhenti],"",Penempatan[penempatan_kontrak],$AJ$4)</f>
        <v>0</v>
      </c>
      <c r="AM14" s="38">
        <f>COUNTIFS(Penempatan[penempatan_kontrak],AM$5,Penempatan[penempatan_lokasi],$A14,Penempatan[sdm_tgl_berhenti],"")</f>
        <v>0</v>
      </c>
      <c r="AN14" s="39">
        <f>COUNTIFS(Penempatan[penempatan_kontrak],AN$5,Penempatan[penempatan_lokasi],$A14,Penempatan[sdm_tgl_berhenti],"")</f>
        <v>0</v>
      </c>
      <c r="AO14" s="39">
        <f>COUNTIFS(Penempatan[penempatan_kontrak],AO$5,Penempatan[penempatan_lokasi],$A14,Penempatan[sdm_tgl_berhenti],"")</f>
        <v>0</v>
      </c>
      <c r="AP14" s="39">
        <f>COUNTIFS(Penempatan[penempatan_kontrak],AP$5,Penempatan[penempatan_lokasi],$A14,Penempatan[sdm_tgl_berhenti],"")</f>
        <v>0</v>
      </c>
      <c r="AQ14" s="93">
        <f>COUNTIFS(Penempatan[penempatan_kontrak],AQ$5,Penempatan[penempatan_lokasi],$A14,Penempatan[sdm_tgl_berhenti],"")</f>
        <v>0</v>
      </c>
      <c r="AR14" s="93">
        <f>COUNTIFS(Penempatan[penempatan_kontrak],AR$5,Penempatan[penempatan_lokasi],$A14,Penempatan[sdm_tgl_berhenti],"")</f>
        <v>0</v>
      </c>
      <c r="AS14" s="93">
        <f>COUNTIFS(Penempatan[penempatan_kontrak],AS$5,Penempatan[penempatan_lokasi],$A14,Penempatan[sdm_tgl_berhenti],"")</f>
        <v>0</v>
      </c>
      <c r="AT14" s="57">
        <f>COUNTIFS(Penempatan[penempatan_kontrak],AT$5,Penempatan[penempatan_lokasi],$A14,Penempatan[sdm_tgl_berhenti],"")</f>
        <v>0</v>
      </c>
      <c r="AU14" s="113">
        <f t="shared" si="0"/>
        <v>0</v>
      </c>
      <c r="AX14" s="2"/>
    </row>
    <row r="15" ht="13.5" customHeight="1" spans="1:50">
      <c r="A15" s="20" t="s">
        <v>90</v>
      </c>
      <c r="B15" s="17">
        <f>COUNTIFS(Penempatan[sdm_kelamin],B$5,Penempatan[penempatan_lokasi],$A15,Penempatan[sdm_tgl_berhenti],"",Penempatan[penempatan_kontrak],"&lt;&gt;OS-*")</f>
        <v>0</v>
      </c>
      <c r="C15" s="18">
        <f>COUNTIFS(Penempatan[sdm_kelamin],C$5,Penempatan[penempatan_lokasi],$A15,Penempatan[sdm_tgl_berhenti],"",Penempatan[penempatan_kontrak],"&lt;&gt;OS-*")</f>
        <v>0</v>
      </c>
      <c r="D15" s="17">
        <f>COUNTIFS(Penempatan[sdm_disabilitas],"&lt;&gt;NORMAL",Penempatan[penempatan_lokasi],$A15,Penempatan[sdm_tgl_berhenti],"",Penempatan[penempatan_kontrak],"&lt;&gt;OS-*")</f>
        <v>0</v>
      </c>
      <c r="E15" s="17">
        <f>COUNTIFS(Penempatan[sdm_warganegara],"&lt;&gt;INDONESIA",Penempatan[penempatan_lokasi],$A15,Penempatan[sdm_tgl_berhenti],"",Penempatan[penempatan_kontrak],"&lt;&gt;OS-*")</f>
        <v>0</v>
      </c>
      <c r="F15" s="17">
        <f>COUNTIFS(Penempatan[sdm_agama],F$5,Penempatan[penempatan_lokasi],$A15,Penempatan[sdm_tgl_berhenti],"",Penempatan[penempatan_kontrak],"&lt;&gt;OS-*")</f>
        <v>0</v>
      </c>
      <c r="G15" s="19">
        <f>COUNTIFS(Penempatan[sdm_agama],G$5,Penempatan[penempatan_lokasi],$A15,Penempatan[sdm_tgl_berhenti],"",Penempatan[penempatan_kontrak],"&lt;&gt;OS-*")</f>
        <v>0</v>
      </c>
      <c r="H15" s="19">
        <f>COUNTIFS(Penempatan[sdm_agama],H$5,Penempatan[penempatan_lokasi],$A15,Penempatan[sdm_tgl_berhenti],"",Penempatan[penempatan_kontrak],"&lt;&gt;OS-*")</f>
        <v>0</v>
      </c>
      <c r="I15" s="19">
        <f>COUNTIFS(Penempatan[sdm_agama],I$5,Penempatan[penempatan_lokasi],$A15,Penempatan[sdm_tgl_berhenti],"",Penempatan[penempatan_kontrak],"&lt;&gt;OS-*")</f>
        <v>0</v>
      </c>
      <c r="J15" s="19">
        <f>COUNTIFS(Penempatan[sdm_agama],J$5,Penempatan[penempatan_lokasi],$A15,Penempatan[sdm_tgl_berhenti],"",Penempatan[penempatan_kontrak],"&lt;&gt;OS-*")</f>
        <v>0</v>
      </c>
      <c r="K15" s="18">
        <f>COUNTIFS(Penempatan[sdm_agama],K$5,Penempatan[penempatan_lokasi],$A15,Penempatan[sdm_tgl_berhenti],"",Penempatan[penempatan_kontrak],"&lt;&gt;OS-*")</f>
        <v>0</v>
      </c>
      <c r="L15" s="38">
        <f>COUNTIFS(Penempatan[sdm_status_kawin],L$5,Penempatan[penempatan_lokasi],$A15,Penempatan[sdm_tgl_berhenti],"",Penempatan[penempatan_kontrak],"&lt;&gt;OS-*")</f>
        <v>0</v>
      </c>
      <c r="M15" s="39">
        <f>COUNTIFS(Penempatan[sdm_status_kawin],M$5,Penempatan[penempatan_lokasi],$A15,Penempatan[sdm_tgl_berhenti],"",Penempatan[penempatan_kontrak],"&lt;&gt;OS-*")</f>
        <v>0</v>
      </c>
      <c r="N15" s="39">
        <f>COUNTIFS(Penempatan[sdm_status_kawin],N$5,Penempatan[penempatan_lokasi],$A15,Penempatan[sdm_tgl_berhenti],"",Penempatan[penempatan_kontrak],"&lt;&gt;OS-*")</f>
        <v>0</v>
      </c>
      <c r="O15" s="57">
        <f>COUNTIFS(Penempatan[sdm_status_kawin],O$5,Penempatan[penempatan_lokasi],$A15,Penempatan[sdm_tgl_berhenti],"",Penempatan[penempatan_kontrak],"&lt;&gt;OS-*")</f>
        <v>0</v>
      </c>
      <c r="P15" s="38">
        <f>COUNTIFS(Penempatan[sdm_pendidikan],P$5,Penempatan[penempatan_lokasi],$A15,Penempatan[sdm_tgl_berhenti],"",Penempatan[penempatan_kontrak],"&lt;&gt;OS-*")</f>
        <v>0</v>
      </c>
      <c r="Q15" s="39">
        <f>COUNTIFS(Penempatan[sdm_pendidikan],Q$5,Penempatan[penempatan_lokasi],$A15,Penempatan[sdm_tgl_berhenti],"",Penempatan[penempatan_kontrak],"&lt;&gt;OS-*")</f>
        <v>0</v>
      </c>
      <c r="R15" s="39">
        <f>COUNTIFS(Penempatan[sdm_pendidikan],R$5,Penempatan[penempatan_lokasi],$A15,Penempatan[sdm_tgl_berhenti],"",Penempatan[penempatan_kontrak],"&lt;&gt;OS-*")</f>
        <v>0</v>
      </c>
      <c r="S15" s="39">
        <f>COUNTIFS(Penempatan[sdm_pendidikan],S$5,Penempatan[penempatan_lokasi],$A15,Penempatan[sdm_tgl_berhenti],"",Penempatan[penempatan_kontrak],"&lt;&gt;OS-*")</f>
        <v>0</v>
      </c>
      <c r="T15" s="39">
        <f>COUNTIFS(Penempatan[sdm_pendidikan],T$5,Penempatan[penempatan_lokasi],$A15,Penempatan[sdm_tgl_berhenti],"",Penempatan[penempatan_kontrak],"&lt;&gt;OS-*")</f>
        <v>0</v>
      </c>
      <c r="U15" s="39">
        <f>COUNTIFS(Penempatan[sdm_pendidikan],U$5,Penempatan[penempatan_lokasi],$A15,Penempatan[sdm_tgl_berhenti],"",Penempatan[penempatan_kontrak],"&lt;&gt;OS-*")</f>
        <v>0</v>
      </c>
      <c r="V15" s="39">
        <f>COUNTIFS(Penempatan[sdm_pendidikan],V$5,Penempatan[penempatan_lokasi],$A15,Penempatan[sdm_tgl_berhenti],"",Penempatan[penempatan_kontrak],"&lt;&gt;OS-*")</f>
        <v>0</v>
      </c>
      <c r="W15" s="39">
        <f>COUNTIFS(Penempatan[sdm_pendidikan],W$5,Penempatan[penempatan_lokasi],$A15,Penempatan[sdm_tgl_berhenti],"",Penempatan[penempatan_kontrak],"&lt;&gt;OS-*")</f>
        <v>0</v>
      </c>
      <c r="X15" s="39">
        <f>COUNTIFS(Penempatan[sdm_pendidikan],X$5,Penempatan[penempatan_lokasi],$A15,Penempatan[sdm_tgl_berhenti],"",Penempatan[penempatan_kontrak],"&lt;&gt;OS-*")</f>
        <v>0</v>
      </c>
      <c r="Y15" s="39">
        <f>COUNTIFS(Penempatan[sdm_pendidikan],Y$5,Penempatan[penempatan_lokasi],$A15,Penempatan[sdm_tgl_berhenti],"",Penempatan[penempatan_kontrak],"&lt;&gt;OS-*")</f>
        <v>0</v>
      </c>
      <c r="Z15" s="39">
        <f>COUNTIFS(Penempatan[sdm_pendidikan],Z$5,Penempatan[penempatan_lokasi],$A15,Penempatan[sdm_tgl_berhenti],"",Penempatan[penempatan_kontrak],"&lt;&gt;OS-*")</f>
        <v>0</v>
      </c>
      <c r="AA15" s="39">
        <f>COUNTIFS(Penempatan[sdm_pendidikan],AA$5,Penempatan[penempatan_lokasi],$A15,Penempatan[sdm_tgl_berhenti],"",Penempatan[penempatan_kontrak],"&lt;&gt;OS-*")</f>
        <v>0</v>
      </c>
      <c r="AB15" s="39">
        <f>COUNTIFS(Penempatan[sdm_pendidikan],AB$5,Penempatan[penempatan_lokasi],$A15,Penempatan[sdm_tgl_berhenti],"",Penempatan[penempatan_kontrak],"&lt;&gt;OS-*")</f>
        <v>0</v>
      </c>
      <c r="AC15" s="57">
        <f>COUNTIFS(Penempatan[sdm_pendidikan],AC$5,Penempatan[penempatan_lokasi],$A15,Penempatan[sdm_tgl_berhenti],"",Penempatan[penempatan_kontrak],"&lt;&gt;OS-*")</f>
        <v>0</v>
      </c>
      <c r="AD15" s="38">
        <f>COUNTIFS(Penempatan[penempatan_kategori],AD$5,Penempatan[penempatan_lokasi],$A15,Penempatan[sdm_tgl_berhenti],"",Penempatan[penempatan_kontrak],$AD$4)</f>
        <v>0</v>
      </c>
      <c r="AE15" s="71">
        <f>COUNTIFS(Penempatan[penempatan_kategori],AE$5,Penempatan[penempatan_lokasi],$A15,Penempatan[sdm_tgl_berhenti],"",Penempatan[penempatan_kontrak],$AD$4)</f>
        <v>0</v>
      </c>
      <c r="AF15" s="72">
        <f>COUNTIFS(Penempatan[penempatan_kategori],AF$5,Penempatan[penempatan_lokasi],$A15,Penempatan[sdm_tgl_berhenti],"",Penempatan[penempatan_kontrak],$AD$4)</f>
        <v>0</v>
      </c>
      <c r="AG15" s="94">
        <f>COUNTIFS(Penempatan[penempatan_kategori],AG$5,Penempatan[penempatan_lokasi],$A15,Penempatan[sdm_tgl_berhenti],"",Penempatan[penempatan_kontrak],$AG$4)</f>
        <v>0</v>
      </c>
      <c r="AH15" s="39">
        <f>COUNTIFS(Penempatan[penempatan_kategori],AH$5,Penempatan[penempatan_lokasi],$A15,Penempatan[sdm_tgl_berhenti],"",Penempatan[penempatan_kontrak],$AG$4)</f>
        <v>0</v>
      </c>
      <c r="AI15" s="72">
        <f>COUNTIFS(Penempatan[penempatan_kategori],AI$5,Penempatan[penempatan_lokasi],$A15,Penempatan[sdm_tgl_berhenti],"",Penempatan[penempatan_kontrak],$AG$4)</f>
        <v>0</v>
      </c>
      <c r="AJ15" s="94">
        <f>COUNTIFS(Penempatan[penempatan_kategori],AJ$5,Penempatan[penempatan_lokasi],$A15,Penempatan[sdm_tgl_berhenti],"",Penempatan[penempatan_kontrak],$AJ$4)</f>
        <v>0</v>
      </c>
      <c r="AK15" s="93">
        <f>COUNTIFS(Penempatan[penempatan_kategori],AK$5,Penempatan[penempatan_lokasi],$A15,Penempatan[sdm_tgl_berhenti],"",Penempatan[penempatan_kontrak],$AJ$4)</f>
        <v>0</v>
      </c>
      <c r="AL15" s="57">
        <f>COUNTIFS(Penempatan[penempatan_kategori],AL$5,Penempatan[penempatan_lokasi],$A15,Penempatan[sdm_tgl_berhenti],"",Penempatan[penempatan_kontrak],$AJ$4)</f>
        <v>0</v>
      </c>
      <c r="AM15" s="38">
        <f>COUNTIFS(Penempatan[penempatan_kontrak],AM$5,Penempatan[penempatan_lokasi],$A15,Penempatan[sdm_tgl_berhenti],"")</f>
        <v>0</v>
      </c>
      <c r="AN15" s="39">
        <f>COUNTIFS(Penempatan[penempatan_kontrak],AN$5,Penempatan[penempatan_lokasi],$A15,Penempatan[sdm_tgl_berhenti],"")</f>
        <v>0</v>
      </c>
      <c r="AO15" s="39">
        <f>COUNTIFS(Penempatan[penempatan_kontrak],AO$5,Penempatan[penempatan_lokasi],$A15,Penempatan[sdm_tgl_berhenti],"")</f>
        <v>0</v>
      </c>
      <c r="AP15" s="39">
        <f>COUNTIFS(Penempatan[penempatan_kontrak],AP$5,Penempatan[penempatan_lokasi],$A15,Penempatan[sdm_tgl_berhenti],"")</f>
        <v>0</v>
      </c>
      <c r="AQ15" s="93">
        <f>COUNTIFS(Penempatan[penempatan_kontrak],AQ$5,Penempatan[penempatan_lokasi],$A15,Penempatan[sdm_tgl_berhenti],"")</f>
        <v>0</v>
      </c>
      <c r="AR15" s="93">
        <f>COUNTIFS(Penempatan[penempatan_kontrak],AR$5,Penempatan[penempatan_lokasi],$A15,Penempatan[sdm_tgl_berhenti],"")</f>
        <v>0</v>
      </c>
      <c r="AS15" s="93">
        <f>COUNTIFS(Penempatan[penempatan_kontrak],AS$5,Penempatan[penempatan_lokasi],$A15,Penempatan[sdm_tgl_berhenti],"")</f>
        <v>0</v>
      </c>
      <c r="AT15" s="57">
        <f>COUNTIFS(Penempatan[penempatan_kontrak],AT$5,Penempatan[penempatan_lokasi],$A15,Penempatan[sdm_tgl_berhenti],"")</f>
        <v>0</v>
      </c>
      <c r="AU15" s="113">
        <f t="shared" si="0"/>
        <v>0</v>
      </c>
      <c r="AX15" s="2"/>
    </row>
    <row r="16" ht="13.5" customHeight="1" spans="1:50">
      <c r="A16" s="21"/>
      <c r="B16" s="22">
        <f t="shared" ref="B16:AU16" si="1">SUM(B6:B15)</f>
        <v>0</v>
      </c>
      <c r="C16" s="23">
        <f t="shared" si="1"/>
        <v>0</v>
      </c>
      <c r="D16" s="24">
        <f t="shared" si="1"/>
        <v>0</v>
      </c>
      <c r="E16" s="25">
        <f t="shared" si="1"/>
        <v>0</v>
      </c>
      <c r="F16" s="22">
        <f t="shared" si="1"/>
        <v>0</v>
      </c>
      <c r="G16" s="26">
        <f t="shared" si="1"/>
        <v>0</v>
      </c>
      <c r="H16" s="26">
        <f t="shared" si="1"/>
        <v>0</v>
      </c>
      <c r="I16" s="26">
        <f t="shared" si="1"/>
        <v>0</v>
      </c>
      <c r="J16" s="26">
        <f t="shared" si="1"/>
        <v>0</v>
      </c>
      <c r="K16" s="23">
        <f t="shared" si="1"/>
        <v>0</v>
      </c>
      <c r="L16" s="22">
        <f t="shared" si="1"/>
        <v>0</v>
      </c>
      <c r="M16" s="26">
        <f t="shared" si="1"/>
        <v>0</v>
      </c>
      <c r="N16" s="26">
        <f t="shared" si="1"/>
        <v>0</v>
      </c>
      <c r="O16" s="23">
        <f t="shared" si="1"/>
        <v>0</v>
      </c>
      <c r="P16" s="22">
        <f t="shared" si="1"/>
        <v>0</v>
      </c>
      <c r="Q16" s="26">
        <f t="shared" si="1"/>
        <v>0</v>
      </c>
      <c r="R16" s="26">
        <f t="shared" si="1"/>
        <v>0</v>
      </c>
      <c r="S16" s="26">
        <f t="shared" si="1"/>
        <v>0</v>
      </c>
      <c r="T16" s="26">
        <f t="shared" si="1"/>
        <v>0</v>
      </c>
      <c r="U16" s="26">
        <f t="shared" si="1"/>
        <v>0</v>
      </c>
      <c r="V16" s="26">
        <f t="shared" si="1"/>
        <v>0</v>
      </c>
      <c r="W16" s="26">
        <f t="shared" si="1"/>
        <v>0</v>
      </c>
      <c r="X16" s="26">
        <f t="shared" si="1"/>
        <v>0</v>
      </c>
      <c r="Y16" s="26">
        <f t="shared" si="1"/>
        <v>0</v>
      </c>
      <c r="Z16" s="26">
        <f t="shared" si="1"/>
        <v>0</v>
      </c>
      <c r="AA16" s="26">
        <f t="shared" si="1"/>
        <v>0</v>
      </c>
      <c r="AB16" s="26">
        <f t="shared" si="1"/>
        <v>0</v>
      </c>
      <c r="AC16" s="23">
        <f t="shared" si="1"/>
        <v>0</v>
      </c>
      <c r="AD16" s="22">
        <f t="shared" si="1"/>
        <v>0</v>
      </c>
      <c r="AE16" s="73">
        <f t="shared" si="1"/>
        <v>0</v>
      </c>
      <c r="AF16" s="26">
        <f t="shared" si="1"/>
        <v>0</v>
      </c>
      <c r="AG16" s="26">
        <f t="shared" si="1"/>
        <v>0</v>
      </c>
      <c r="AH16" s="26">
        <f t="shared" si="1"/>
        <v>0</v>
      </c>
      <c r="AI16" s="26">
        <f t="shared" si="1"/>
        <v>0</v>
      </c>
      <c r="AJ16" s="26">
        <f t="shared" si="1"/>
        <v>0</v>
      </c>
      <c r="AK16" s="95">
        <f t="shared" si="1"/>
        <v>0</v>
      </c>
      <c r="AL16" s="23">
        <f t="shared" si="1"/>
        <v>0</v>
      </c>
      <c r="AM16" s="96">
        <f t="shared" si="1"/>
        <v>0</v>
      </c>
      <c r="AN16" s="97">
        <f t="shared" si="1"/>
        <v>0</v>
      </c>
      <c r="AO16" s="97">
        <f t="shared" si="1"/>
        <v>0</v>
      </c>
      <c r="AP16" s="97">
        <f t="shared" si="1"/>
        <v>0</v>
      </c>
      <c r="AQ16" s="114">
        <f t="shared" si="1"/>
        <v>0</v>
      </c>
      <c r="AR16" s="114">
        <f t="shared" si="1"/>
        <v>0</v>
      </c>
      <c r="AS16" s="114">
        <f t="shared" si="1"/>
        <v>0</v>
      </c>
      <c r="AT16" s="115">
        <f t="shared" si="1"/>
        <v>0</v>
      </c>
      <c r="AU16" s="24">
        <f t="shared" si="1"/>
        <v>0</v>
      </c>
      <c r="AX16" s="2"/>
    </row>
    <row r="17" spans="2:46">
      <c r="B17" s="27">
        <f>SUM(B16:C16)</f>
        <v>0</v>
      </c>
      <c r="C17" s="28"/>
      <c r="D17" s="29"/>
      <c r="E17" s="29"/>
      <c r="F17" s="27">
        <f>SUM(F16:K16)</f>
        <v>0</v>
      </c>
      <c r="G17" s="30"/>
      <c r="H17" s="30"/>
      <c r="I17" s="30"/>
      <c r="J17" s="30"/>
      <c r="K17" s="28"/>
      <c r="L17" s="27">
        <f>SUM(L16:O16)</f>
        <v>0</v>
      </c>
      <c r="M17" s="30"/>
      <c r="N17" s="30"/>
      <c r="O17" s="28"/>
      <c r="P17" s="27">
        <f>SUM(P16:AC16)</f>
        <v>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28"/>
      <c r="AD17" s="74">
        <f>SUM(AD16:AF16)</f>
        <v>0</v>
      </c>
      <c r="AE17" s="75"/>
      <c r="AF17" s="76"/>
      <c r="AG17" s="76">
        <f>SUM(AG16:AI16)</f>
        <v>0</v>
      </c>
      <c r="AH17" s="76"/>
      <c r="AI17" s="76"/>
      <c r="AJ17" s="76">
        <f>SUM(AJ16:AL16)</f>
        <v>0</v>
      </c>
      <c r="AK17" s="98"/>
      <c r="AL17" s="99"/>
      <c r="AM17" s="100">
        <f>SUM(AM16:AT16)</f>
        <v>0</v>
      </c>
      <c r="AN17" s="101"/>
      <c r="AO17" s="101"/>
      <c r="AP17" s="101"/>
      <c r="AQ17" s="101"/>
      <c r="AR17" s="101"/>
      <c r="AS17" s="101"/>
      <c r="AT17" s="116"/>
    </row>
    <row r="18" spans="2:46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77">
        <f>SUM(AD17:AL17)</f>
        <v>0</v>
      </c>
      <c r="AE18" s="78"/>
      <c r="AF18" s="79"/>
      <c r="AG18" s="79"/>
      <c r="AH18" s="79"/>
      <c r="AI18" s="79"/>
      <c r="AJ18" s="79"/>
      <c r="AK18" s="102"/>
      <c r="AL18" s="103"/>
      <c r="AM18" s="104">
        <f>SUM(AM17)</f>
        <v>0</v>
      </c>
      <c r="AN18" s="105"/>
      <c r="AO18" s="105"/>
      <c r="AP18" s="105"/>
      <c r="AQ18" s="105"/>
      <c r="AR18" s="105"/>
      <c r="AS18" s="105"/>
      <c r="AT18" s="117"/>
    </row>
    <row r="19" spans="1:46">
      <c r="A19" s="4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80">
        <f>SUM(AD18:AS18)</f>
        <v>0</v>
      </c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118"/>
    </row>
    <row r="22" spans="1:1">
      <c r="A22" s="5" t="s">
        <v>91</v>
      </c>
    </row>
    <row r="23" ht="15.75" spans="1:49">
      <c r="A23" s="31" t="s">
        <v>92</v>
      </c>
      <c r="B23" s="6" t="str">
        <f ca="1">"ORGANIK "&amp;YEAR(B24)</f>
        <v>ORGANIK 2022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59"/>
      <c r="N23" s="6" t="str">
        <f ca="1">"ORGANIK "&amp;YEAR(N24)</f>
        <v>ORGANIK 2023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59"/>
      <c r="Z23" s="6" t="str">
        <f ca="1">"OS "&amp;YEAR(Z24)</f>
        <v>OS 2022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59"/>
      <c r="AL23" s="6" t="str">
        <f ca="1">"OS "&amp;YEAR(AL24)</f>
        <v>OS 2023</v>
      </c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59"/>
    </row>
    <row r="24" ht="16.5" spans="1:49">
      <c r="A24" s="32" t="s">
        <v>84</v>
      </c>
      <c r="B24" s="33">
        <f ca="1" t="shared" ref="B24:Y24" si="2">Z24</f>
        <v>44562</v>
      </c>
      <c r="C24" s="34">
        <f ca="1" t="shared" si="2"/>
        <v>44593</v>
      </c>
      <c r="D24" s="34">
        <f ca="1" t="shared" si="2"/>
        <v>44621</v>
      </c>
      <c r="E24" s="34">
        <f ca="1" t="shared" si="2"/>
        <v>44652</v>
      </c>
      <c r="F24" s="34">
        <f ca="1" t="shared" si="2"/>
        <v>44682</v>
      </c>
      <c r="G24" s="34">
        <f ca="1" t="shared" si="2"/>
        <v>44713</v>
      </c>
      <c r="H24" s="34">
        <f ca="1" t="shared" si="2"/>
        <v>44743</v>
      </c>
      <c r="I24" s="34">
        <f ca="1" t="shared" si="2"/>
        <v>44774</v>
      </c>
      <c r="J24" s="34">
        <f ca="1" t="shared" si="2"/>
        <v>44805</v>
      </c>
      <c r="K24" s="34">
        <f ca="1" t="shared" si="2"/>
        <v>44835</v>
      </c>
      <c r="L24" s="34">
        <f ca="1" t="shared" si="2"/>
        <v>44866</v>
      </c>
      <c r="M24" s="60">
        <f ca="1" t="shared" si="2"/>
        <v>44896</v>
      </c>
      <c r="N24" s="61">
        <f ca="1" t="shared" si="2"/>
        <v>44927</v>
      </c>
      <c r="O24" s="34">
        <f ca="1" t="shared" si="2"/>
        <v>44958</v>
      </c>
      <c r="P24" s="34">
        <f ca="1" t="shared" si="2"/>
        <v>44986</v>
      </c>
      <c r="Q24" s="34">
        <f ca="1" t="shared" si="2"/>
        <v>45017</v>
      </c>
      <c r="R24" s="34">
        <f ca="1" t="shared" si="2"/>
        <v>45047</v>
      </c>
      <c r="S24" s="34">
        <f ca="1" t="shared" si="2"/>
        <v>45078</v>
      </c>
      <c r="T24" s="34">
        <f ca="1" t="shared" si="2"/>
        <v>45108</v>
      </c>
      <c r="U24" s="34">
        <f ca="1" t="shared" si="2"/>
        <v>45139</v>
      </c>
      <c r="V24" s="34">
        <f ca="1" t="shared" si="2"/>
        <v>45170</v>
      </c>
      <c r="W24" s="34">
        <f ca="1" t="shared" si="2"/>
        <v>45200</v>
      </c>
      <c r="X24" s="34">
        <f ca="1" t="shared" si="2"/>
        <v>45231</v>
      </c>
      <c r="Y24" s="60">
        <f ca="1" t="shared" si="2"/>
        <v>45261</v>
      </c>
      <c r="Z24" s="61">
        <f ca="1" t="shared" ref="Z24:AV24" si="3">EDATE(AA24,-1)</f>
        <v>44562</v>
      </c>
      <c r="AA24" s="34">
        <f ca="1" t="shared" si="3"/>
        <v>44593</v>
      </c>
      <c r="AB24" s="34">
        <f ca="1" t="shared" si="3"/>
        <v>44621</v>
      </c>
      <c r="AC24" s="34">
        <f ca="1" t="shared" si="3"/>
        <v>44652</v>
      </c>
      <c r="AD24" s="34">
        <f ca="1" t="shared" si="3"/>
        <v>44682</v>
      </c>
      <c r="AE24" s="34">
        <f ca="1" t="shared" si="3"/>
        <v>44713</v>
      </c>
      <c r="AF24" s="34">
        <f ca="1" t="shared" si="3"/>
        <v>44743</v>
      </c>
      <c r="AG24" s="34">
        <f ca="1" t="shared" si="3"/>
        <v>44774</v>
      </c>
      <c r="AH24" s="34">
        <f ca="1" t="shared" si="3"/>
        <v>44805</v>
      </c>
      <c r="AI24" s="34">
        <f ca="1" t="shared" si="3"/>
        <v>44835</v>
      </c>
      <c r="AJ24" s="34">
        <f ca="1" t="shared" si="3"/>
        <v>44866</v>
      </c>
      <c r="AK24" s="60">
        <f ca="1" t="shared" si="3"/>
        <v>44896</v>
      </c>
      <c r="AL24" s="61">
        <f ca="1" t="shared" si="3"/>
        <v>44927</v>
      </c>
      <c r="AM24" s="34">
        <f ca="1" t="shared" si="3"/>
        <v>44958</v>
      </c>
      <c r="AN24" s="34">
        <f ca="1" t="shared" si="3"/>
        <v>44986</v>
      </c>
      <c r="AO24" s="34">
        <f ca="1" t="shared" si="3"/>
        <v>45017</v>
      </c>
      <c r="AP24" s="34">
        <f ca="1" t="shared" si="3"/>
        <v>45047</v>
      </c>
      <c r="AQ24" s="34">
        <f ca="1" t="shared" si="3"/>
        <v>45078</v>
      </c>
      <c r="AR24" s="34">
        <f ca="1" t="shared" si="3"/>
        <v>45108</v>
      </c>
      <c r="AS24" s="34">
        <f ca="1" t="shared" si="3"/>
        <v>45139</v>
      </c>
      <c r="AT24" s="34">
        <f ca="1" t="shared" si="3"/>
        <v>45170</v>
      </c>
      <c r="AU24" s="34">
        <f ca="1" t="shared" si="3"/>
        <v>45200</v>
      </c>
      <c r="AV24" s="34">
        <f ca="1" t="shared" si="3"/>
        <v>45231</v>
      </c>
      <c r="AW24" s="60">
        <f ca="1">DATE(YEAR(TODAY()),12,1)</f>
        <v>45261</v>
      </c>
    </row>
    <row r="25" ht="15.75" spans="1:49">
      <c r="A25" s="35" t="s">
        <v>30</v>
      </c>
      <c r="B25" s="17">
        <f ca="1">IF(B24&gt;TODAY(),"",COUNTIFS(Penempatan[sdm_tgl_gabung],"&lt;"&amp;EDATE(B$24,1),Penempatan[sdm_tgl_berhenti],"",Penempatan[penempatan_kontrak],"&lt;&gt;OS-*",Penempatan[penempatan_lokasi],$A$24)+COUNTIFS(Penempatan[sdm_tgl_gabung],"&lt;"&amp;EDATE(B$24,1),Penempatan[sdm_tgl_berhenti],"&gt;="&amp;EDATE(B$24,1),Penempatan[penempatan_kontrak],"&lt;&gt;OS-*",Penempatan[penempatan_lokasi],$A$24))</f>
        <v>0</v>
      </c>
      <c r="C25" s="19">
        <f ca="1">IF(C24&gt;TODAY(),"",COUNTIFS(Penempatan[sdm_tgl_gabung],"&lt;"&amp;EDATE(C$24,1),Penempatan[sdm_tgl_berhenti],"",Penempatan[penempatan_kontrak],"&lt;&gt;OS-*",Penempatan[penempatan_lokasi],$A$24)+COUNTIFS(Penempatan[sdm_tgl_gabung],"&lt;"&amp;EDATE(C$24,1),Penempatan[sdm_tgl_berhenti],"&gt;="&amp;EDATE(C$24,1),Penempatan[penempatan_kontrak],"&lt;&gt;OS-*",Penempatan[penempatan_lokasi],$A$24))</f>
        <v>0</v>
      </c>
      <c r="D25" s="19">
        <f ca="1">IF(D24&gt;TODAY(),"",COUNTIFS(Penempatan[sdm_tgl_gabung],"&lt;"&amp;EDATE(D$24,1),Penempatan[sdm_tgl_berhenti],"",Penempatan[penempatan_kontrak],"&lt;&gt;OS-*",Penempatan[penempatan_lokasi],$A$24)+COUNTIFS(Penempatan[sdm_tgl_gabung],"&lt;"&amp;EDATE(D$24,1),Penempatan[sdm_tgl_berhenti],"&gt;="&amp;EDATE(D$24,1),Penempatan[penempatan_kontrak],"&lt;&gt;OS-*",Penempatan[penempatan_lokasi],$A$24))</f>
        <v>0</v>
      </c>
      <c r="E25" s="19">
        <f ca="1">IF(E24&gt;TODAY(),"",COUNTIFS(Penempatan[sdm_tgl_gabung],"&lt;"&amp;EDATE(E$24,1),Penempatan[sdm_tgl_berhenti],"",Penempatan[penempatan_kontrak],"&lt;&gt;OS-*",Penempatan[penempatan_lokasi],$A$24)+COUNTIFS(Penempatan[sdm_tgl_gabung],"&lt;"&amp;EDATE(E$24,1),Penempatan[sdm_tgl_berhenti],"&gt;="&amp;EDATE(E$24,1),Penempatan[penempatan_kontrak],"&lt;&gt;OS-*",Penempatan[penempatan_lokasi],$A$24))</f>
        <v>0</v>
      </c>
      <c r="F25" s="19">
        <f ca="1">IF(F24&gt;TODAY(),"",COUNTIFS(Penempatan[sdm_tgl_gabung],"&lt;"&amp;EDATE(F$24,1),Penempatan[sdm_tgl_berhenti],"",Penempatan[penempatan_kontrak],"&lt;&gt;OS-*",Penempatan[penempatan_lokasi],$A$24)+COUNTIFS(Penempatan[sdm_tgl_gabung],"&lt;"&amp;EDATE(F$24,1),Penempatan[sdm_tgl_berhenti],"&gt;="&amp;EDATE(F$24,1),Penempatan[penempatan_kontrak],"&lt;&gt;OS-*",Penempatan[penempatan_lokasi],$A$24))</f>
        <v>0</v>
      </c>
      <c r="G25" s="19">
        <f ca="1">IF(G24&gt;TODAY(),"",COUNTIFS(Penempatan[sdm_tgl_gabung],"&lt;"&amp;EDATE(G$24,1),Penempatan[sdm_tgl_berhenti],"",Penempatan[penempatan_kontrak],"&lt;&gt;OS-*",Penempatan[penempatan_lokasi],$A$24)+COUNTIFS(Penempatan[sdm_tgl_gabung],"&lt;"&amp;EDATE(G$24,1),Penempatan[sdm_tgl_berhenti],"&gt;="&amp;EDATE(G$24,1),Penempatan[penempatan_kontrak],"&lt;&gt;OS-*",Penempatan[penempatan_lokasi],$A$24))</f>
        <v>0</v>
      </c>
      <c r="H25" s="19">
        <f ca="1">IF(H24&gt;TODAY(),"",COUNTIFS(Penempatan[sdm_tgl_gabung],"&lt;"&amp;EDATE(H$24,1),Penempatan[sdm_tgl_berhenti],"",Penempatan[penempatan_kontrak],"&lt;&gt;OS-*",Penempatan[penempatan_lokasi],$A$24)+COUNTIFS(Penempatan[sdm_tgl_gabung],"&lt;"&amp;EDATE(H$24,1),Penempatan[sdm_tgl_berhenti],"&gt;="&amp;EDATE(H$24,1),Penempatan[penempatan_kontrak],"&lt;&gt;OS-*",Penempatan[penempatan_lokasi],$A$24))</f>
        <v>0</v>
      </c>
      <c r="I25" s="19">
        <f ca="1">IF(I24&gt;TODAY(),"",COUNTIFS(Penempatan[sdm_tgl_gabung],"&lt;"&amp;EDATE(I$24,1),Penempatan[sdm_tgl_berhenti],"",Penempatan[penempatan_kontrak],"&lt;&gt;OS-*",Penempatan[penempatan_lokasi],$A$24)+COUNTIFS(Penempatan[sdm_tgl_gabung],"&lt;"&amp;EDATE(I$24,1),Penempatan[sdm_tgl_berhenti],"&gt;="&amp;EDATE(I$24,1),Penempatan[penempatan_kontrak],"&lt;&gt;OS-*",Penempatan[penempatan_lokasi],$A$24))</f>
        <v>0</v>
      </c>
      <c r="J25" s="19">
        <f ca="1">IF(J24&gt;TODAY(),"",COUNTIFS(Penempatan[sdm_tgl_gabung],"&lt;"&amp;EDATE(J$24,1),Penempatan[sdm_tgl_berhenti],"",Penempatan[penempatan_kontrak],"&lt;&gt;OS-*",Penempatan[penempatan_lokasi],$A$24)+COUNTIFS(Penempatan[sdm_tgl_gabung],"&lt;"&amp;EDATE(J$24,1),Penempatan[sdm_tgl_berhenti],"&gt;="&amp;EDATE(J$24,1),Penempatan[penempatan_kontrak],"&lt;&gt;OS-*",Penempatan[penempatan_lokasi],$A$24))</f>
        <v>0</v>
      </c>
      <c r="K25" s="19">
        <f ca="1">IF(K24&gt;TODAY(),"",COUNTIFS(Penempatan[sdm_tgl_gabung],"&lt;"&amp;EDATE(K$24,1),Penempatan[sdm_tgl_berhenti],"",Penempatan[penempatan_kontrak],"&lt;&gt;OS-*",Penempatan[penempatan_lokasi],$A$24)+COUNTIFS(Penempatan[sdm_tgl_gabung],"&lt;"&amp;EDATE(K$24,1),Penempatan[sdm_tgl_berhenti],"&gt;="&amp;EDATE(K$24,1),Penempatan[penempatan_kontrak],"&lt;&gt;OS-*",Penempatan[penempatan_lokasi],$A$24))</f>
        <v>0</v>
      </c>
      <c r="L25" s="19">
        <f ca="1">IF(L24&gt;TODAY(),"",COUNTIFS(Penempatan[sdm_tgl_gabung],"&lt;"&amp;EDATE(L$24,1),Penempatan[sdm_tgl_berhenti],"",Penempatan[penempatan_kontrak],"&lt;&gt;OS-*",Penempatan[penempatan_lokasi],$A$24)+COUNTIFS(Penempatan[sdm_tgl_gabung],"&lt;"&amp;EDATE(L$24,1),Penempatan[sdm_tgl_berhenti],"&gt;="&amp;EDATE(L$24,1),Penempatan[penempatan_kontrak],"&lt;&gt;OS-*",Penempatan[penempatan_lokasi],$A$24))</f>
        <v>0</v>
      </c>
      <c r="M25" s="18">
        <f ca="1">IF(M24&gt;TODAY(),"",COUNTIFS(Penempatan[sdm_tgl_gabung],"&lt;"&amp;EDATE(M$24,1),Penempatan[sdm_tgl_berhenti],"",Penempatan[penempatan_kontrak],"&lt;&gt;OS-*",Penempatan[penempatan_lokasi],$A$24)+COUNTIFS(Penempatan[sdm_tgl_gabung],"&lt;"&amp;EDATE(M$24,1),Penempatan[sdm_tgl_berhenti],"&gt;="&amp;EDATE(M$24,1),Penempatan[penempatan_kontrak],"&lt;&gt;OS-*",Penempatan[penempatan_lokasi],$A$24))</f>
        <v>0</v>
      </c>
      <c r="N25" s="17">
        <f ca="1">IF(N24&gt;TODAY(),"",COUNTIFS(Penempatan[sdm_tgl_gabung],"&lt;"&amp;EDATE(N$24,1),Penempatan[sdm_tgl_berhenti],"",Penempatan[penempatan_kontrak],"&lt;&gt;OS-*",Penempatan[penempatan_lokasi],$A$24)+COUNTIFS(Penempatan[sdm_tgl_gabung],"&lt;"&amp;EDATE(N$24,1),Penempatan[sdm_tgl_berhenti],"&gt;="&amp;EDATE(N$24,1),Penempatan[penempatan_kontrak],"&lt;&gt;OS-*",Penempatan[penempatan_lokasi],$A$24))</f>
        <v>0</v>
      </c>
      <c r="O25" s="19">
        <f ca="1">IF(O24&gt;TODAY(),"",COUNTIFS(Penempatan[sdm_tgl_gabung],"&lt;"&amp;EDATE(O$24,1),Penempatan[sdm_tgl_berhenti],"",Penempatan[penempatan_kontrak],"&lt;&gt;OS-*",Penempatan[penempatan_lokasi],$A$24)+COUNTIFS(Penempatan[sdm_tgl_gabung],"&lt;"&amp;EDATE(O$24,1),Penempatan[sdm_tgl_berhenti],"&gt;="&amp;EDATE(O$24,1),Penempatan[penempatan_kontrak],"&lt;&gt;OS-*",Penempatan[penempatan_lokasi],$A$24))</f>
        <v>0</v>
      </c>
      <c r="P25" s="19">
        <f ca="1">IF(P24&gt;TODAY(),"",COUNTIFS(Penempatan[sdm_tgl_gabung],"&lt;"&amp;EDATE(P$24,1),Penempatan[sdm_tgl_berhenti],"",Penempatan[penempatan_kontrak],"&lt;&gt;OS-*",Penempatan[penempatan_lokasi],$A$24)+COUNTIFS(Penempatan[sdm_tgl_gabung],"&lt;"&amp;EDATE(P$24,1),Penempatan[sdm_tgl_berhenti],"&gt;="&amp;EDATE(P$24,1),Penempatan[penempatan_kontrak],"&lt;&gt;OS-*",Penempatan[penempatan_lokasi],$A$24))</f>
        <v>0</v>
      </c>
      <c r="Q25" s="19">
        <f ca="1">IF(Q24&gt;TODAY(),"",COUNTIFS(Penempatan[sdm_tgl_gabung],"&lt;"&amp;EDATE(Q$24,1),Penempatan[sdm_tgl_berhenti],"",Penempatan[penempatan_kontrak],"&lt;&gt;OS-*",Penempatan[penempatan_lokasi],$A$24)+COUNTIFS(Penempatan[sdm_tgl_gabung],"&lt;"&amp;EDATE(Q$24,1),Penempatan[sdm_tgl_berhenti],"&gt;="&amp;EDATE(Q$24,1),Penempatan[penempatan_kontrak],"&lt;&gt;OS-*",Penempatan[penempatan_lokasi],$A$24))</f>
        <v>0</v>
      </c>
      <c r="R25" s="19">
        <f ca="1">IF(R24&gt;TODAY(),"",COUNTIFS(Penempatan[sdm_tgl_gabung],"&lt;"&amp;EDATE(R$24,1),Penempatan[sdm_tgl_berhenti],"",Penempatan[penempatan_kontrak],"&lt;&gt;OS-*",Penempatan[penempatan_lokasi],$A$24)+COUNTIFS(Penempatan[sdm_tgl_gabung],"&lt;"&amp;EDATE(R$24,1),Penempatan[sdm_tgl_berhenti],"&gt;="&amp;EDATE(R$24,1),Penempatan[penempatan_kontrak],"&lt;&gt;OS-*",Penempatan[penempatan_lokasi],$A$24))</f>
        <v>0</v>
      </c>
      <c r="S25" s="19" t="str">
        <f ca="1">IF(S24&gt;TODAY(),"",COUNTIFS(Penempatan[sdm_tgl_gabung],"&lt;"&amp;EDATE(S$24,1),Penempatan[sdm_tgl_berhenti],"",Penempatan[penempatan_kontrak],"&lt;&gt;OS-*",Penempatan[penempatan_lokasi],$A$24)+COUNTIFS(Penempatan[sdm_tgl_gabung],"&lt;"&amp;EDATE(S$24,1),Penempatan[sdm_tgl_berhenti],"&gt;="&amp;EDATE(S$24,1),Penempatan[penempatan_kontrak],"&lt;&gt;OS-*",Penempatan[penempatan_lokasi],$A$24))</f>
        <v/>
      </c>
      <c r="T25" s="19" t="str">
        <f ca="1">IF(T24&gt;TODAY(),"",COUNTIFS(Penempatan[sdm_tgl_gabung],"&lt;"&amp;EDATE(T$24,1),Penempatan[sdm_tgl_berhenti],"",Penempatan[penempatan_kontrak],"&lt;&gt;OS-*",Penempatan[penempatan_lokasi],$A$24)+COUNTIFS(Penempatan[sdm_tgl_gabung],"&lt;"&amp;EDATE(T$24,1),Penempatan[sdm_tgl_berhenti],"&gt;="&amp;EDATE(T$24,1),Penempatan[penempatan_kontrak],"&lt;&gt;OS-*",Penempatan[penempatan_lokasi],$A$24))</f>
        <v/>
      </c>
      <c r="U25" s="19" t="str">
        <f ca="1">IF(U24&gt;TODAY(),"",COUNTIFS(Penempatan[sdm_tgl_gabung],"&lt;"&amp;EDATE(U$24,1),Penempatan[sdm_tgl_berhenti],"",Penempatan[penempatan_kontrak],"&lt;&gt;OS-*",Penempatan[penempatan_lokasi],$A$24)+COUNTIFS(Penempatan[sdm_tgl_gabung],"&lt;"&amp;EDATE(U$24,1),Penempatan[sdm_tgl_berhenti],"&gt;="&amp;EDATE(U$24,1),Penempatan[penempatan_kontrak],"&lt;&gt;OS-*",Penempatan[penempatan_lokasi],$A$24))</f>
        <v/>
      </c>
      <c r="V25" s="19" t="str">
        <f ca="1">IF(V24&gt;TODAY(),"",COUNTIFS(Penempatan[sdm_tgl_gabung],"&lt;"&amp;EDATE(V$24,1),Penempatan[sdm_tgl_berhenti],"",Penempatan[penempatan_kontrak],"&lt;&gt;OS-*",Penempatan[penempatan_lokasi],$A$24)+COUNTIFS(Penempatan[sdm_tgl_gabung],"&lt;"&amp;EDATE(V$24,1),Penempatan[sdm_tgl_berhenti],"&gt;="&amp;EDATE(V$24,1),Penempatan[penempatan_kontrak],"&lt;&gt;OS-*",Penempatan[penempatan_lokasi],$A$24))</f>
        <v/>
      </c>
      <c r="W25" s="19" t="str">
        <f ca="1">IF(W24&gt;TODAY(),"",COUNTIFS(Penempatan[sdm_tgl_gabung],"&lt;"&amp;EDATE(W$24,1),Penempatan[sdm_tgl_berhenti],"",Penempatan[penempatan_kontrak],"&lt;&gt;OS-*",Penempatan[penempatan_lokasi],$A$24)+COUNTIFS(Penempatan[sdm_tgl_gabung],"&lt;"&amp;EDATE(W$24,1),Penempatan[sdm_tgl_berhenti],"&gt;="&amp;EDATE(W$24,1),Penempatan[penempatan_kontrak],"&lt;&gt;OS-*",Penempatan[penempatan_lokasi],$A$24))</f>
        <v/>
      </c>
      <c r="X25" s="19" t="str">
        <f ca="1">IF(X24&gt;TODAY(),"",COUNTIFS(Penempatan[sdm_tgl_gabung],"&lt;"&amp;EDATE(X$24,1),Penempatan[sdm_tgl_berhenti],"",Penempatan[penempatan_kontrak],"&lt;&gt;OS-*",Penempatan[penempatan_lokasi],$A$24)+COUNTIFS(Penempatan[sdm_tgl_gabung],"&lt;"&amp;EDATE(X$24,1),Penempatan[sdm_tgl_berhenti],"&gt;="&amp;EDATE(X$24,1),Penempatan[penempatan_kontrak],"&lt;&gt;OS-*",Penempatan[penempatan_lokasi],$A$24))</f>
        <v/>
      </c>
      <c r="Y25" s="18" t="str">
        <f ca="1">IF(Y24&gt;TODAY(),"",COUNTIFS(Penempatan[sdm_tgl_gabung],"&lt;"&amp;EDATE(Y$24,1),Penempatan[sdm_tgl_berhenti],"",Penempatan[penempatan_kontrak],"&lt;&gt;OS-*",Penempatan[penempatan_lokasi],$A$24)+COUNTIFS(Penempatan[sdm_tgl_gabung],"&lt;"&amp;EDATE(Y$24,1),Penempatan[sdm_tgl_berhenti],"&gt;="&amp;EDATE(Y$24,1),Penempatan[penempatan_kontrak],"&lt;&gt;OS-*",Penempatan[penempatan_lokasi],$A$24))</f>
        <v/>
      </c>
      <c r="Z25" s="17">
        <f ca="1">IF(Z24&gt;TODAY(),"",COUNTIFS(Penempatan[sdm_tgl_gabung],"&lt;"&amp;EDATE(Z$24,1),Penempatan[sdm_tgl_berhenti],"",Penempatan[penempatan_kontrak],"=OS-*",Penempatan[penempatan_lokasi],$A$24)+COUNTIFS(Penempatan[sdm_tgl_gabung],"&lt;"&amp;EDATE(Z$24,1),Penempatan[sdm_tgl_berhenti],"&gt;="&amp;EDATE(Z$24,1),Penempatan[penempatan_kontrak],"=OS-*",Penempatan[penempatan_lokasi],$A$24))</f>
        <v>0</v>
      </c>
      <c r="AA25" s="19">
        <f ca="1">IF(AA24&gt;TODAY(),"",COUNTIFS(Penempatan[sdm_tgl_gabung],"&lt;"&amp;EDATE(AA$24,1),Penempatan[sdm_tgl_berhenti],"",Penempatan[penempatan_kontrak],"=OS-*",Penempatan[penempatan_lokasi],$A$24)+COUNTIFS(Penempatan[sdm_tgl_gabung],"&lt;"&amp;EDATE(AA$24,1),Penempatan[sdm_tgl_berhenti],"&gt;="&amp;EDATE(AA$24,1),Penempatan[penempatan_kontrak],"=OS-*",Penempatan[penempatan_lokasi],$A$24))</f>
        <v>0</v>
      </c>
      <c r="AB25" s="19">
        <f ca="1">IF(AB24&gt;TODAY(),"",COUNTIFS(Penempatan[sdm_tgl_gabung],"&lt;"&amp;EDATE(AB$24,1),Penempatan[sdm_tgl_berhenti],"",Penempatan[penempatan_kontrak],"=OS-*",Penempatan[penempatan_lokasi],$A$24)+COUNTIFS(Penempatan[sdm_tgl_gabung],"&lt;"&amp;EDATE(AB$24,1),Penempatan[sdm_tgl_berhenti],"&gt;="&amp;EDATE(AB$24,1),Penempatan[penempatan_kontrak],"=OS-*",Penempatan[penempatan_lokasi],$A$24))</f>
        <v>0</v>
      </c>
      <c r="AC25" s="19">
        <f ca="1">IF(AC24&gt;TODAY(),"",COUNTIFS(Penempatan[sdm_tgl_gabung],"&lt;"&amp;EDATE(AC$24,1),Penempatan[sdm_tgl_berhenti],"",Penempatan[penempatan_kontrak],"=OS-*",Penempatan[penempatan_lokasi],$A$24)+COUNTIFS(Penempatan[sdm_tgl_gabung],"&lt;"&amp;EDATE(AC$24,1),Penempatan[sdm_tgl_berhenti],"&gt;="&amp;EDATE(AC$24,1),Penempatan[penempatan_kontrak],"=OS-*",Penempatan[penempatan_lokasi],$A$24))</f>
        <v>0</v>
      </c>
      <c r="AD25" s="19">
        <f ca="1">IF(AD24&gt;TODAY(),"",COUNTIFS(Penempatan[sdm_tgl_gabung],"&lt;"&amp;EDATE(AD$24,1),Penempatan[sdm_tgl_berhenti],"",Penempatan[penempatan_kontrak],"=OS-*",Penempatan[penempatan_lokasi],$A$24)+COUNTIFS(Penempatan[sdm_tgl_gabung],"&lt;"&amp;EDATE(AD$24,1),Penempatan[sdm_tgl_berhenti],"&gt;="&amp;EDATE(AD$24,1),Penempatan[penempatan_kontrak],"=OS-*",Penempatan[penempatan_lokasi],$A$24))</f>
        <v>0</v>
      </c>
      <c r="AE25" s="19">
        <f ca="1">IF(AE24&gt;TODAY(),"",COUNTIFS(Penempatan[sdm_tgl_gabung],"&lt;"&amp;EDATE(AE$24,1),Penempatan[sdm_tgl_berhenti],"",Penempatan[penempatan_kontrak],"=OS-*",Penempatan[penempatan_lokasi],$A$24)+COUNTIFS(Penempatan[sdm_tgl_gabung],"&lt;"&amp;EDATE(AE$24,1),Penempatan[sdm_tgl_berhenti],"&gt;="&amp;EDATE(AE$24,1),Penempatan[penempatan_kontrak],"=OS-*",Penempatan[penempatan_lokasi],$A$24))</f>
        <v>0</v>
      </c>
      <c r="AF25" s="19">
        <f ca="1">IF(AF24&gt;TODAY(),"",COUNTIFS(Penempatan[sdm_tgl_gabung],"&lt;"&amp;EDATE(AF$24,1),Penempatan[sdm_tgl_berhenti],"",Penempatan[penempatan_kontrak],"=OS-*",Penempatan[penempatan_lokasi],$A$24)+COUNTIFS(Penempatan[sdm_tgl_gabung],"&lt;"&amp;EDATE(AF$24,1),Penempatan[sdm_tgl_berhenti],"&gt;="&amp;EDATE(AF$24,1),Penempatan[penempatan_kontrak],"=OS-*",Penempatan[penempatan_lokasi],$A$24))</f>
        <v>0</v>
      </c>
      <c r="AG25" s="19">
        <f ca="1">IF(AG24&gt;TODAY(),"",COUNTIFS(Penempatan[sdm_tgl_gabung],"&lt;"&amp;EDATE(AG$24,1),Penempatan[sdm_tgl_berhenti],"",Penempatan[penempatan_kontrak],"=OS-*",Penempatan[penempatan_lokasi],$A$24)+COUNTIFS(Penempatan[sdm_tgl_gabung],"&lt;"&amp;EDATE(AG$24,1),Penempatan[sdm_tgl_berhenti],"&gt;="&amp;EDATE(AG$24,1),Penempatan[penempatan_kontrak],"=OS-*",Penempatan[penempatan_lokasi],$A$24))</f>
        <v>0</v>
      </c>
      <c r="AH25" s="19">
        <f ca="1">IF(AH24&gt;TODAY(),"",COUNTIFS(Penempatan[sdm_tgl_gabung],"&lt;"&amp;EDATE(AH$24,1),Penempatan[sdm_tgl_berhenti],"",Penempatan[penempatan_kontrak],"=OS-*",Penempatan[penempatan_lokasi],$A$24)+COUNTIFS(Penempatan[sdm_tgl_gabung],"&lt;"&amp;EDATE(AH$24,1),Penempatan[sdm_tgl_berhenti],"&gt;="&amp;EDATE(AH$24,1),Penempatan[penempatan_kontrak],"=OS-*",Penempatan[penempatan_lokasi],$A$24))</f>
        <v>0</v>
      </c>
      <c r="AI25" s="19">
        <f ca="1">IF(AI24&gt;TODAY(),"",COUNTIFS(Penempatan[sdm_tgl_gabung],"&lt;"&amp;EDATE(AI$24,1),Penempatan[sdm_tgl_berhenti],"",Penempatan[penempatan_kontrak],"=OS-*",Penempatan[penempatan_lokasi],$A$24)+COUNTIFS(Penempatan[sdm_tgl_gabung],"&lt;"&amp;EDATE(AI$24,1),Penempatan[sdm_tgl_berhenti],"&gt;="&amp;EDATE(AI$24,1),Penempatan[penempatan_kontrak],"=OS-*",Penempatan[penempatan_lokasi],$A$24))</f>
        <v>0</v>
      </c>
      <c r="AJ25" s="19">
        <f ca="1">IF(AJ24&gt;TODAY(),"",COUNTIFS(Penempatan[sdm_tgl_gabung],"&lt;"&amp;EDATE(AJ$24,1),Penempatan[sdm_tgl_berhenti],"",Penempatan[penempatan_kontrak],"=OS-*",Penempatan[penempatan_lokasi],$A$24)+COUNTIFS(Penempatan[sdm_tgl_gabung],"&lt;"&amp;EDATE(AJ$24,1),Penempatan[sdm_tgl_berhenti],"&gt;="&amp;EDATE(AJ$24,1),Penempatan[penempatan_kontrak],"=OS-*",Penempatan[penempatan_lokasi],$A$24))</f>
        <v>0</v>
      </c>
      <c r="AK25" s="18">
        <f ca="1">IF(AK24&gt;TODAY(),"",COUNTIFS(Penempatan[sdm_tgl_gabung],"&lt;"&amp;EDATE(AK$24,1),Penempatan[sdm_tgl_berhenti],"",Penempatan[penempatan_kontrak],"=OS-*",Penempatan[penempatan_lokasi],$A$24)+COUNTIFS(Penempatan[sdm_tgl_gabung],"&lt;"&amp;EDATE(AK$24,1),Penempatan[sdm_tgl_berhenti],"&gt;="&amp;EDATE(AK$24,1),Penempatan[penempatan_kontrak],"=OS-*",Penempatan[penempatan_lokasi],$A$24))</f>
        <v>0</v>
      </c>
      <c r="AL25" s="17">
        <f ca="1">IF(AL24&gt;TODAY(),"",COUNTIFS(Penempatan[sdm_tgl_gabung],"&lt;"&amp;EDATE(AL$24,1),Penempatan[sdm_tgl_berhenti],"",Penempatan[penempatan_kontrak],"=OS-*",Penempatan[penempatan_lokasi],$A$24)+COUNTIFS(Penempatan[sdm_tgl_gabung],"&lt;"&amp;EDATE(AL$24,1),Penempatan[sdm_tgl_berhenti],"&gt;="&amp;EDATE(AL$24,1),Penempatan[penempatan_kontrak],"=OS-*",Penempatan[penempatan_lokasi],$A$24))</f>
        <v>0</v>
      </c>
      <c r="AM25" s="19">
        <f ca="1">IF(AM24&gt;TODAY(),"",COUNTIFS(Penempatan[sdm_tgl_gabung],"&lt;"&amp;EDATE(AM$24,1),Penempatan[sdm_tgl_berhenti],"",Penempatan[penempatan_kontrak],"=OS-*",Penempatan[penempatan_lokasi],$A$24)+COUNTIFS(Penempatan[sdm_tgl_gabung],"&lt;"&amp;EDATE(AM$24,1),Penempatan[sdm_tgl_berhenti],"&gt;="&amp;EDATE(AM$24,1),Penempatan[penempatan_kontrak],"=OS-*",Penempatan[penempatan_lokasi],$A$24))</f>
        <v>0</v>
      </c>
      <c r="AN25" s="19">
        <f ca="1">IF(AN24&gt;TODAY(),"",COUNTIFS(Penempatan[sdm_tgl_gabung],"&lt;"&amp;EDATE(AN$24,1),Penempatan[sdm_tgl_berhenti],"",Penempatan[penempatan_kontrak],"=OS-*",Penempatan[penempatan_lokasi],$A$24)+COUNTIFS(Penempatan[sdm_tgl_gabung],"&lt;"&amp;EDATE(AN$24,1),Penempatan[sdm_tgl_berhenti],"&gt;="&amp;EDATE(AN$24,1),Penempatan[penempatan_kontrak],"=OS-*",Penempatan[penempatan_lokasi],$A$24))</f>
        <v>0</v>
      </c>
      <c r="AO25" s="19">
        <f ca="1">IF(AO24&gt;TODAY(),"",COUNTIFS(Penempatan[sdm_tgl_gabung],"&lt;"&amp;EDATE(AO$24,1),Penempatan[sdm_tgl_berhenti],"",Penempatan[penempatan_kontrak],"=OS-*",Penempatan[penempatan_lokasi],$A$24)+COUNTIFS(Penempatan[sdm_tgl_gabung],"&lt;"&amp;EDATE(AO$24,1),Penempatan[sdm_tgl_berhenti],"&gt;="&amp;EDATE(AO$24,1),Penempatan[penempatan_kontrak],"=OS-*",Penempatan[penempatan_lokasi],$A$24))</f>
        <v>0</v>
      </c>
      <c r="AP25" s="19">
        <f ca="1">IF(AP24&gt;TODAY(),"",COUNTIFS(Penempatan[sdm_tgl_gabung],"&lt;"&amp;EDATE(AP$24,1),Penempatan[sdm_tgl_berhenti],"",Penempatan[penempatan_kontrak],"=OS-*",Penempatan[penempatan_lokasi],$A$24)+COUNTIFS(Penempatan[sdm_tgl_gabung],"&lt;"&amp;EDATE(AP$24,1),Penempatan[sdm_tgl_berhenti],"&gt;="&amp;EDATE(AP$24,1),Penempatan[penempatan_kontrak],"=OS-*",Penempatan[penempatan_lokasi],$A$24))</f>
        <v>0</v>
      </c>
      <c r="AQ25" s="19" t="str">
        <f ca="1">IF(AQ24&gt;TODAY(),"",COUNTIFS(Penempatan[sdm_tgl_gabung],"&lt;"&amp;EDATE(AQ$24,1),Penempatan[sdm_tgl_berhenti],"",Penempatan[penempatan_kontrak],"=OS-*",Penempatan[penempatan_lokasi],$A$24)+COUNTIFS(Penempatan[sdm_tgl_gabung],"&lt;"&amp;EDATE(AQ$24,1),Penempatan[sdm_tgl_berhenti],"&gt;="&amp;EDATE(AQ$24,1),Penempatan[penempatan_kontrak],"=OS-*",Penempatan[penempatan_lokasi],$A$24))</f>
        <v/>
      </c>
      <c r="AR25" s="19" t="str">
        <f ca="1">IF(AR24&gt;TODAY(),"",COUNTIFS(Penempatan[sdm_tgl_gabung],"&lt;"&amp;EDATE(AR$24,1),Penempatan[sdm_tgl_berhenti],"",Penempatan[penempatan_kontrak],"=OS-*",Penempatan[penempatan_lokasi],$A$24)+COUNTIFS(Penempatan[sdm_tgl_gabung],"&lt;"&amp;EDATE(AR$24,1),Penempatan[sdm_tgl_berhenti],"&gt;="&amp;EDATE(AR$24,1),Penempatan[penempatan_kontrak],"=OS-*",Penempatan[penempatan_lokasi],$A$24))</f>
        <v/>
      </c>
      <c r="AS25" s="19" t="str">
        <f ca="1">IF(AS24&gt;TODAY(),"",COUNTIFS(Penempatan[sdm_tgl_gabung],"&lt;"&amp;EDATE(AS$24,1),Penempatan[sdm_tgl_berhenti],"",Penempatan[penempatan_kontrak],"=OS-*",Penempatan[penempatan_lokasi],$A$24)+COUNTIFS(Penempatan[sdm_tgl_gabung],"&lt;"&amp;EDATE(AS$24,1),Penempatan[sdm_tgl_berhenti],"&gt;="&amp;EDATE(AS$24,1),Penempatan[penempatan_kontrak],"=OS-*",Penempatan[penempatan_lokasi],$A$24))</f>
        <v/>
      </c>
      <c r="AT25" s="19" t="str">
        <f ca="1">IF(AT24&gt;TODAY(),"",COUNTIFS(Penempatan[sdm_tgl_gabung],"&lt;"&amp;EDATE(AT$24,1),Penempatan[sdm_tgl_berhenti],"",Penempatan[penempatan_kontrak],"=OS-*",Penempatan[penempatan_lokasi],$A$24)+COUNTIFS(Penempatan[sdm_tgl_gabung],"&lt;"&amp;EDATE(AT$24,1),Penempatan[sdm_tgl_berhenti],"&gt;="&amp;EDATE(AT$24,1),Penempatan[penempatan_kontrak],"=OS-*",Penempatan[penempatan_lokasi],$A$24))</f>
        <v/>
      </c>
      <c r="AU25" s="19" t="str">
        <f ca="1">IF(AU24&gt;TODAY(),"",COUNTIFS(Penempatan[sdm_tgl_gabung],"&lt;"&amp;EDATE(AU$24,1),Penempatan[sdm_tgl_berhenti],"",Penempatan[penempatan_kontrak],"=OS-*",Penempatan[penempatan_lokasi],$A$24)+COUNTIFS(Penempatan[sdm_tgl_gabung],"&lt;"&amp;EDATE(AU$24,1),Penempatan[sdm_tgl_berhenti],"&gt;="&amp;EDATE(AU$24,1),Penempatan[penempatan_kontrak],"=OS-*",Penempatan[penempatan_lokasi],$A$24))</f>
        <v/>
      </c>
      <c r="AV25" s="19" t="str">
        <f ca="1">IF(AV24&gt;TODAY(),"",COUNTIFS(Penempatan[sdm_tgl_gabung],"&lt;"&amp;EDATE(AV$24,1),Penempatan[sdm_tgl_berhenti],"",Penempatan[penempatan_kontrak],"=OS-*",Penempatan[penempatan_lokasi],$A$24)+COUNTIFS(Penempatan[sdm_tgl_gabung],"&lt;"&amp;EDATE(AV$24,1),Penempatan[sdm_tgl_berhenti],"&gt;="&amp;EDATE(AV$24,1),Penempatan[penempatan_kontrak],"=OS-*",Penempatan[penempatan_lokasi],$A$24))</f>
        <v/>
      </c>
      <c r="AW25" s="18" t="str">
        <f ca="1">IF(AW24&gt;TODAY(),"",COUNTIFS(Penempatan[sdm_tgl_gabung],"&lt;"&amp;EDATE(AW$24,1),Penempatan[sdm_tgl_berhenti],"",Penempatan[penempatan_kontrak],"=OS-*",Penempatan[penempatan_lokasi],$A$24)+COUNTIFS(Penempatan[sdm_tgl_gabung],"&lt;"&amp;EDATE(AW$24,1),Penempatan[sdm_tgl_berhenti],"&gt;="&amp;EDATE(AW$24,1),Penempatan[penempatan_kontrak],"=OS-*",Penempatan[penempatan_lokasi],$A$24))</f>
        <v/>
      </c>
    </row>
    <row r="26" spans="1:49">
      <c r="A26" s="36" t="s">
        <v>93</v>
      </c>
      <c r="B26" s="17">
        <f ca="1">IF(B24&gt;TODAY(),"",COUNTIFS(Penempatan[sdm_tgl_gabung],"&lt;"&amp;EDATE(Sum!B$24,1),Penempatan[sdm_tgl_gabung],"&gt;="&amp;Sum!B$24,Penempatan[penempatan_kontrak],"&lt;&gt;OS-*",Penempatan[penempatan_lokasi],$A$24))</f>
        <v>0</v>
      </c>
      <c r="C26" s="19">
        <f ca="1">IF(C24&gt;TODAY(),"",COUNTIFS(Penempatan[sdm_tgl_gabung],"&lt;"&amp;EDATE(Sum!C$24,1),Penempatan[sdm_tgl_gabung],"&gt;="&amp;Sum!C$24,Penempatan[penempatan_kontrak],"&lt;&gt;OS-*",Penempatan[penempatan_lokasi],$A$24))</f>
        <v>0</v>
      </c>
      <c r="D26" s="19">
        <f ca="1">IF(D24&gt;TODAY(),"",COUNTIFS(Penempatan[sdm_tgl_gabung],"&lt;"&amp;EDATE(Sum!D$24,1),Penempatan[sdm_tgl_gabung],"&gt;="&amp;Sum!D$24,Penempatan[penempatan_kontrak],"&lt;&gt;OS-*",Penempatan[penempatan_lokasi],$A$24))</f>
        <v>0</v>
      </c>
      <c r="E26" s="19">
        <f ca="1">IF(E24&gt;TODAY(),"",COUNTIFS(Penempatan[sdm_tgl_gabung],"&lt;"&amp;EDATE(Sum!E$24,1),Penempatan[sdm_tgl_gabung],"&gt;="&amp;Sum!E$24,Penempatan[penempatan_kontrak],"&lt;&gt;OS-*",Penempatan[penempatan_lokasi],$A$24))</f>
        <v>0</v>
      </c>
      <c r="F26" s="19">
        <f ca="1">IF(F24&gt;TODAY(),"",COUNTIFS(Penempatan[sdm_tgl_gabung],"&lt;"&amp;EDATE(Sum!F$24,1),Penempatan[sdm_tgl_gabung],"&gt;="&amp;Sum!F$24,Penempatan[penempatan_kontrak],"&lt;&gt;OS-*",Penempatan[penempatan_lokasi],$A$24))</f>
        <v>0</v>
      </c>
      <c r="G26" s="19">
        <f ca="1">IF(G24&gt;TODAY(),"",COUNTIFS(Penempatan[sdm_tgl_gabung],"&lt;"&amp;EDATE(Sum!G$24,1),Penempatan[sdm_tgl_gabung],"&gt;="&amp;Sum!G$24,Penempatan[penempatan_kontrak],"&lt;&gt;OS-*",Penempatan[penempatan_lokasi],$A$24))</f>
        <v>0</v>
      </c>
      <c r="H26" s="19">
        <f ca="1">IF(H24&gt;TODAY(),"",COUNTIFS(Penempatan[sdm_tgl_gabung],"&lt;"&amp;EDATE(Sum!H$24,1),Penempatan[sdm_tgl_gabung],"&gt;="&amp;Sum!H$24,Penempatan[penempatan_kontrak],"&lt;&gt;OS-*",Penempatan[penempatan_lokasi],$A$24))</f>
        <v>0</v>
      </c>
      <c r="I26" s="19">
        <f ca="1">IF(I24&gt;TODAY(),"",COUNTIFS(Penempatan[sdm_tgl_gabung],"&lt;"&amp;EDATE(Sum!I$24,1),Penempatan[sdm_tgl_gabung],"&gt;="&amp;Sum!I$24,Penempatan[penempatan_kontrak],"&lt;&gt;OS-*",Penempatan[penempatan_lokasi],$A$24))</f>
        <v>0</v>
      </c>
      <c r="J26" s="19">
        <f ca="1">IF(J24&gt;TODAY(),"",COUNTIFS(Penempatan[sdm_tgl_gabung],"&lt;"&amp;EDATE(Sum!J$24,1),Penempatan[sdm_tgl_gabung],"&gt;="&amp;Sum!J$24,Penempatan[penempatan_kontrak],"&lt;&gt;OS-*",Penempatan[penempatan_lokasi],$A$24))</f>
        <v>0</v>
      </c>
      <c r="K26" s="19">
        <f ca="1">IF(K24&gt;TODAY(),"",COUNTIFS(Penempatan[sdm_tgl_gabung],"&lt;"&amp;EDATE(Sum!K$24,1),Penempatan[sdm_tgl_gabung],"&gt;="&amp;Sum!K$24,Penempatan[penempatan_kontrak],"&lt;&gt;OS-*",Penempatan[penempatan_lokasi],$A$24))</f>
        <v>0</v>
      </c>
      <c r="L26" s="19">
        <f ca="1">IF(L24&gt;TODAY(),"",COUNTIFS(Penempatan[sdm_tgl_gabung],"&lt;"&amp;EDATE(Sum!L$24,1),Penempatan[sdm_tgl_gabung],"&gt;="&amp;Sum!L$24,Penempatan[penempatan_kontrak],"&lt;&gt;OS-*",Penempatan[penempatan_lokasi],$A$24))</f>
        <v>0</v>
      </c>
      <c r="M26" s="18">
        <f ca="1">IF(M24&gt;TODAY(),"",COUNTIFS(Penempatan[sdm_tgl_gabung],"&lt;"&amp;EDATE(Sum!M$24,1),Penempatan[sdm_tgl_gabung],"&gt;="&amp;Sum!M$24,Penempatan[penempatan_kontrak],"&lt;&gt;OS-*",Penempatan[penempatan_lokasi],$A$24))</f>
        <v>0</v>
      </c>
      <c r="N26" s="17">
        <f ca="1">IF(N24&gt;TODAY(),"",COUNTIFS(Penempatan[sdm_tgl_gabung],"&lt;"&amp;EDATE(Sum!N$24,1),Penempatan[sdm_tgl_gabung],"&gt;="&amp;Sum!N$24,Penempatan[penempatan_kontrak],"&lt;&gt;OS-*",Penempatan[penempatan_lokasi],$A$24))</f>
        <v>0</v>
      </c>
      <c r="O26" s="19">
        <f ca="1">IF(O24&gt;TODAY(),"",COUNTIFS(Penempatan[sdm_tgl_gabung],"&lt;"&amp;EDATE(Sum!O$24,1),Penempatan[sdm_tgl_gabung],"&gt;="&amp;Sum!O$24,Penempatan[penempatan_kontrak],"&lt;&gt;OS-*",Penempatan[penempatan_lokasi],$A$24))</f>
        <v>0</v>
      </c>
      <c r="P26" s="19">
        <f ca="1">IF(P24&gt;TODAY(),"",COUNTIFS(Penempatan[sdm_tgl_gabung],"&lt;"&amp;EDATE(Sum!P$24,1),Penempatan[sdm_tgl_gabung],"&gt;="&amp;Sum!P$24,Penempatan[penempatan_kontrak],"&lt;&gt;OS-*",Penempatan[penempatan_lokasi],$A$24))</f>
        <v>0</v>
      </c>
      <c r="Q26" s="19">
        <f ca="1">IF(Q24&gt;TODAY(),"",COUNTIFS(Penempatan[sdm_tgl_gabung],"&lt;"&amp;EDATE(Sum!Q$24,1),Penempatan[sdm_tgl_gabung],"&gt;="&amp;Sum!Q$24,Penempatan[penempatan_kontrak],"&lt;&gt;OS-*",Penempatan[penempatan_lokasi],$A$24))</f>
        <v>0</v>
      </c>
      <c r="R26" s="19">
        <f ca="1">IF(R24&gt;TODAY(),"",COUNTIFS(Penempatan[sdm_tgl_gabung],"&lt;"&amp;EDATE(Sum!R$24,1),Penempatan[sdm_tgl_gabung],"&gt;="&amp;Sum!R$24,Penempatan[penempatan_kontrak],"&lt;&gt;OS-*",Penempatan[penempatan_lokasi],$A$24))</f>
        <v>0</v>
      </c>
      <c r="S26" s="19" t="str">
        <f ca="1">IF(S24&gt;TODAY(),"",COUNTIFS(Penempatan[sdm_tgl_gabung],"&lt;"&amp;EDATE(Sum!S$24,1),Penempatan[sdm_tgl_gabung],"&gt;="&amp;Sum!S$24,Penempatan[penempatan_kontrak],"&lt;&gt;OS-*",Penempatan[penempatan_lokasi],$A$24))</f>
        <v/>
      </c>
      <c r="T26" s="19" t="str">
        <f ca="1">IF(T24&gt;TODAY(),"",COUNTIFS(Penempatan[sdm_tgl_gabung],"&lt;"&amp;EDATE(Sum!T$24,1),Penempatan[sdm_tgl_gabung],"&gt;="&amp;Sum!T$24,Penempatan[penempatan_kontrak],"&lt;&gt;OS-*",Penempatan[penempatan_lokasi],$A$24))</f>
        <v/>
      </c>
      <c r="U26" s="19" t="str">
        <f ca="1">IF(U24&gt;TODAY(),"",COUNTIFS(Penempatan[sdm_tgl_gabung],"&lt;"&amp;EDATE(Sum!U$24,1),Penempatan[sdm_tgl_gabung],"&gt;="&amp;Sum!U$24,Penempatan[penempatan_kontrak],"&lt;&gt;OS-*",Penempatan[penempatan_lokasi],$A$24))</f>
        <v/>
      </c>
      <c r="V26" s="19" t="str">
        <f ca="1">IF(V24&gt;TODAY(),"",COUNTIFS(Penempatan[sdm_tgl_gabung],"&lt;"&amp;EDATE(Sum!V$24,1),Penempatan[sdm_tgl_gabung],"&gt;="&amp;Sum!V$24,Penempatan[penempatan_kontrak],"&lt;&gt;OS-*",Penempatan[penempatan_lokasi],$A$24))</f>
        <v/>
      </c>
      <c r="W26" s="19" t="str">
        <f ca="1">IF(W24&gt;TODAY(),"",COUNTIFS(Penempatan[sdm_tgl_gabung],"&lt;"&amp;EDATE(Sum!W$24,1),Penempatan[sdm_tgl_gabung],"&gt;="&amp;Sum!W$24,Penempatan[penempatan_kontrak],"&lt;&gt;OS-*",Penempatan[penempatan_lokasi],$A$24))</f>
        <v/>
      </c>
      <c r="X26" s="19" t="str">
        <f ca="1">IF(X24&gt;TODAY(),"",COUNTIFS(Penempatan[sdm_tgl_gabung],"&lt;"&amp;EDATE(Sum!X$24,1),Penempatan[sdm_tgl_gabung],"&gt;="&amp;Sum!X$24,Penempatan[penempatan_kontrak],"&lt;&gt;OS-*",Penempatan[penempatan_lokasi],$A$24))</f>
        <v/>
      </c>
      <c r="Y26" s="18" t="str">
        <f ca="1">IF(Y24&gt;TODAY(),"",COUNTIFS(Penempatan[sdm_tgl_gabung],"&lt;"&amp;EDATE(Sum!Y$24,1),Penempatan[sdm_tgl_gabung],"&gt;="&amp;Sum!Y$24,Penempatan[penempatan_kontrak],"&lt;&gt;OS-*",Penempatan[penempatan_lokasi],$A$24))</f>
        <v/>
      </c>
      <c r="Z26" s="17">
        <f ca="1">IF(Z24&gt;TODAY(),"",COUNTIFS(Penempatan[sdm_tgl_gabung],"&lt;"&amp;EDATE(Sum!Z$24,1),Penempatan[sdm_tgl_gabung],"&gt;="&amp;Sum!Z$24,Penempatan[penempatan_kontrak],"=OS-*",Penempatan[penempatan_lokasi],$A$24))</f>
        <v>0</v>
      </c>
      <c r="AA26" s="19">
        <f ca="1">IF(AA24&gt;TODAY(),"",COUNTIFS(Penempatan[sdm_tgl_gabung],"&lt;"&amp;EDATE(Sum!AA$24,1),Penempatan[sdm_tgl_gabung],"&gt;="&amp;Sum!AA$24,Penempatan[penempatan_kontrak],"=OS-*",Penempatan[penempatan_lokasi],$A$24))</f>
        <v>0</v>
      </c>
      <c r="AB26" s="19">
        <f ca="1">IF(AB24&gt;TODAY(),"",COUNTIFS(Penempatan[sdm_tgl_gabung],"&lt;"&amp;EDATE(Sum!AB$24,1),Penempatan[sdm_tgl_gabung],"&gt;="&amp;Sum!AB$24,Penempatan[penempatan_kontrak],"=OS-*",Penempatan[penempatan_lokasi],$A$24))</f>
        <v>0</v>
      </c>
      <c r="AC26" s="19">
        <f ca="1">IF(AC24&gt;TODAY(),"",COUNTIFS(Penempatan[sdm_tgl_gabung],"&lt;"&amp;EDATE(Sum!AC$24,1),Penempatan[sdm_tgl_gabung],"&gt;="&amp;Sum!AC$24,Penempatan[penempatan_kontrak],"=OS-*",Penempatan[penempatan_lokasi],$A$24))</f>
        <v>0</v>
      </c>
      <c r="AD26" s="19">
        <f ca="1">IF(AD24&gt;TODAY(),"",COUNTIFS(Penempatan[sdm_tgl_gabung],"&lt;"&amp;EDATE(Sum!AD$24,1),Penempatan[sdm_tgl_gabung],"&gt;="&amp;Sum!AD$24,Penempatan[penempatan_kontrak],"=OS-*",Penempatan[penempatan_lokasi],$A$24))</f>
        <v>0</v>
      </c>
      <c r="AE26" s="19">
        <f ca="1">IF(AE24&gt;TODAY(),"",COUNTIFS(Penempatan[sdm_tgl_gabung],"&lt;"&amp;EDATE(Sum!AE$24,1),Penempatan[sdm_tgl_gabung],"&gt;="&amp;Sum!AE$24,Penempatan[penempatan_kontrak],"=OS-*",Penempatan[penempatan_lokasi],$A$24))</f>
        <v>0</v>
      </c>
      <c r="AF26" s="19">
        <f ca="1">IF(AF24&gt;TODAY(),"",COUNTIFS(Penempatan[sdm_tgl_gabung],"&lt;"&amp;EDATE(Sum!AF$24,1),Penempatan[sdm_tgl_gabung],"&gt;="&amp;Sum!AF$24,Penempatan[penempatan_kontrak],"=OS-*",Penempatan[penempatan_lokasi],$A$24))</f>
        <v>0</v>
      </c>
      <c r="AG26" s="19">
        <f ca="1">IF(AG24&gt;TODAY(),"",COUNTIFS(Penempatan[sdm_tgl_gabung],"&lt;"&amp;EDATE(Sum!AG$24,1),Penempatan[sdm_tgl_gabung],"&gt;="&amp;Sum!AG$24,Penempatan[penempatan_kontrak],"=OS-*",Penempatan[penempatan_lokasi],$A$24))</f>
        <v>0</v>
      </c>
      <c r="AH26" s="19">
        <f ca="1">IF(AH24&gt;TODAY(),"",COUNTIFS(Penempatan[sdm_tgl_gabung],"&lt;"&amp;EDATE(Sum!AH$24,1),Penempatan[sdm_tgl_gabung],"&gt;="&amp;Sum!AH$24,Penempatan[penempatan_kontrak],"=OS-*",Penempatan[penempatan_lokasi],$A$24))</f>
        <v>0</v>
      </c>
      <c r="AI26" s="19">
        <f ca="1">IF(AI24&gt;TODAY(),"",COUNTIFS(Penempatan[sdm_tgl_gabung],"&lt;"&amp;EDATE(Sum!AI$24,1),Penempatan[sdm_tgl_gabung],"&gt;="&amp;Sum!AI$24,Penempatan[penempatan_kontrak],"=OS-*",Penempatan[penempatan_lokasi],$A$24))</f>
        <v>0</v>
      </c>
      <c r="AJ26" s="19">
        <f ca="1">IF(AJ24&gt;TODAY(),"",COUNTIFS(Penempatan[sdm_tgl_gabung],"&lt;"&amp;EDATE(Sum!AJ$24,1),Penempatan[sdm_tgl_gabung],"&gt;="&amp;Sum!AJ$24,Penempatan[penempatan_kontrak],"=OS-*",Penempatan[penempatan_lokasi],$A$24))</f>
        <v>0</v>
      </c>
      <c r="AK26" s="18">
        <f ca="1">IF(AK24&gt;TODAY(),"",COUNTIFS(Penempatan[sdm_tgl_gabung],"&lt;"&amp;EDATE(Sum!AK$24,1),Penempatan[sdm_tgl_gabung],"&gt;="&amp;Sum!AK$24,Penempatan[penempatan_kontrak],"=OS-*",Penempatan[penempatan_lokasi],$A$24))</f>
        <v>0</v>
      </c>
      <c r="AL26" s="17">
        <f ca="1">IF(AL24&gt;TODAY(),"",COUNTIFS(Penempatan[sdm_tgl_gabung],"&lt;"&amp;EDATE(Sum!AL$24,1),Penempatan[sdm_tgl_gabung],"&gt;="&amp;Sum!AL$24,Penempatan[penempatan_kontrak],"=OS-*",Penempatan[penempatan_lokasi],$A$24))</f>
        <v>0</v>
      </c>
      <c r="AM26" s="19">
        <f ca="1">IF(AM24&gt;TODAY(),"",COUNTIFS(Penempatan[sdm_tgl_gabung],"&lt;"&amp;EDATE(Sum!AM$24,1),Penempatan[sdm_tgl_gabung],"&gt;="&amp;Sum!AM$24,Penempatan[penempatan_kontrak],"=OS-*",Penempatan[penempatan_lokasi],$A$24))</f>
        <v>0</v>
      </c>
      <c r="AN26" s="19">
        <f ca="1">IF(AN24&gt;TODAY(),"",COUNTIFS(Penempatan[sdm_tgl_gabung],"&lt;"&amp;EDATE(Sum!AN$24,1),Penempatan[sdm_tgl_gabung],"&gt;="&amp;Sum!AN$24,Penempatan[penempatan_kontrak],"=OS-*",Penempatan[penempatan_lokasi],$A$24))</f>
        <v>0</v>
      </c>
      <c r="AO26" s="19">
        <f ca="1">IF(AO24&gt;TODAY(),"",COUNTIFS(Penempatan[sdm_tgl_gabung],"&lt;"&amp;EDATE(Sum!AO$24,1),Penempatan[sdm_tgl_gabung],"&gt;="&amp;Sum!AO$24,Penempatan[penempatan_kontrak],"=OS-*",Penempatan[penempatan_lokasi],$A$24))</f>
        <v>0</v>
      </c>
      <c r="AP26" s="19">
        <f ca="1">IF(AP24&gt;TODAY(),"",COUNTIFS(Penempatan[sdm_tgl_gabung],"&lt;"&amp;EDATE(Sum!AP$24,1),Penempatan[sdm_tgl_gabung],"&gt;="&amp;Sum!AP$24,Penempatan[penempatan_kontrak],"=OS-*",Penempatan[penempatan_lokasi],$A$24))</f>
        <v>0</v>
      </c>
      <c r="AQ26" s="19" t="str">
        <f ca="1">IF(AQ24&gt;TODAY(),"",COUNTIFS(Penempatan[sdm_tgl_gabung],"&lt;"&amp;EDATE(Sum!AQ$24,1),Penempatan[sdm_tgl_gabung],"&gt;="&amp;Sum!AQ$24,Penempatan[penempatan_kontrak],"=OS-*",Penempatan[penempatan_lokasi],$A$24))</f>
        <v/>
      </c>
      <c r="AR26" s="19" t="str">
        <f ca="1">IF(AR24&gt;TODAY(),"",COUNTIFS(Penempatan[sdm_tgl_gabung],"&lt;"&amp;EDATE(Sum!AR$24,1),Penempatan[sdm_tgl_gabung],"&gt;="&amp;Sum!AR$24,Penempatan[penempatan_kontrak],"=OS-*",Penempatan[penempatan_lokasi],$A$24))</f>
        <v/>
      </c>
      <c r="AS26" s="19" t="str">
        <f ca="1">IF(AS24&gt;TODAY(),"",COUNTIFS(Penempatan[sdm_tgl_gabung],"&lt;"&amp;EDATE(Sum!AS$24,1),Penempatan[sdm_tgl_gabung],"&gt;="&amp;Sum!AS$24,Penempatan[penempatan_kontrak],"=OS-*",Penempatan[penempatan_lokasi],$A$24))</f>
        <v/>
      </c>
      <c r="AT26" s="19" t="str">
        <f ca="1">IF(AT24&gt;TODAY(),"",COUNTIFS(Penempatan[sdm_tgl_gabung],"&lt;"&amp;EDATE(Sum!AT$24,1),Penempatan[sdm_tgl_gabung],"&gt;="&amp;Sum!AT$24,Penempatan[penempatan_kontrak],"=OS-*",Penempatan[penempatan_lokasi],$A$24))</f>
        <v/>
      </c>
      <c r="AU26" s="19" t="str">
        <f ca="1">IF(AU24&gt;TODAY(),"",COUNTIFS(Penempatan[sdm_tgl_gabung],"&lt;"&amp;EDATE(Sum!AU$24,1),Penempatan[sdm_tgl_gabung],"&gt;="&amp;Sum!AU$24,Penempatan[penempatan_kontrak],"=OS-*",Penempatan[penempatan_lokasi],$A$24))</f>
        <v/>
      </c>
      <c r="AV26" s="19" t="str">
        <f ca="1">IF(AV24&gt;TODAY(),"",COUNTIFS(Penempatan[sdm_tgl_gabung],"&lt;"&amp;EDATE(Sum!AV$24,1),Penempatan[sdm_tgl_gabung],"&gt;="&amp;Sum!AV$24,Penempatan[penempatan_kontrak],"=OS-*",Penempatan[penempatan_lokasi],$A$24))</f>
        <v/>
      </c>
      <c r="AW26" s="18" t="str">
        <f ca="1">IF(AW24&gt;TODAY(),"",COUNTIFS(Penempatan[sdm_tgl_gabung],"&lt;"&amp;EDATE(Sum!AW$24,1),Penempatan[sdm_tgl_gabung],"&gt;="&amp;Sum!AW$24,Penempatan[penempatan_kontrak],"=OS-*",Penempatan[penempatan_lokasi],$A$24))</f>
        <v/>
      </c>
    </row>
    <row r="27" ht="13.5" customHeight="1" spans="1:49">
      <c r="A27" s="37" t="s">
        <v>94</v>
      </c>
      <c r="B27" s="38">
        <f ca="1">IF(B24&gt;TODAY(),"",COUNTIFS(Penempatan[sdm_tgl_berhenti],"&lt;"&amp;EDATE(Sum!B$24,1),Penempatan[sdm_tgl_berhenti],"&gt;="&amp;Sum!B$24,Penempatan[penempatan_kontrak],"&lt;&gt;OS-*",Penempatan[penempatan_lokasi],$A$24))</f>
        <v>0</v>
      </c>
      <c r="C27" s="39">
        <f ca="1">IF(C24&gt;TODAY(),"",COUNTIFS(Penempatan[sdm_tgl_berhenti],"&lt;"&amp;EDATE(Sum!C$24,1),Penempatan[sdm_tgl_berhenti],"&gt;="&amp;Sum!C$24,Penempatan[penempatan_kontrak],"&lt;&gt;OS-*",Penempatan[penempatan_lokasi],$A$24))</f>
        <v>0</v>
      </c>
      <c r="D27" s="39">
        <f ca="1">IF(D24&gt;TODAY(),"",COUNTIFS(Penempatan[sdm_tgl_berhenti],"&lt;"&amp;EDATE(Sum!D$24,1),Penempatan[sdm_tgl_berhenti],"&gt;="&amp;Sum!D$24,Penempatan[penempatan_kontrak],"&lt;&gt;OS-*",Penempatan[penempatan_lokasi],$A$24))</f>
        <v>0</v>
      </c>
      <c r="E27" s="39">
        <f ca="1">IF(E24&gt;TODAY(),"",COUNTIFS(Penempatan[sdm_tgl_berhenti],"&lt;"&amp;EDATE(Sum!E$24,1),Penempatan[sdm_tgl_berhenti],"&gt;="&amp;Sum!E$24,Penempatan[penempatan_kontrak],"&lt;&gt;OS-*",Penempatan[penempatan_lokasi],$A$24))</f>
        <v>0</v>
      </c>
      <c r="F27" s="39">
        <f ca="1">IF(F24&gt;TODAY(),"",COUNTIFS(Penempatan[sdm_tgl_berhenti],"&lt;"&amp;EDATE(Sum!F$24,1),Penempatan[sdm_tgl_berhenti],"&gt;="&amp;Sum!F$24,Penempatan[penempatan_kontrak],"&lt;&gt;OS-*",Penempatan[penempatan_lokasi],$A$24))</f>
        <v>0</v>
      </c>
      <c r="G27" s="39">
        <f ca="1">IF(G24&gt;TODAY(),"",COUNTIFS(Penempatan[sdm_tgl_berhenti],"&lt;"&amp;EDATE(Sum!G$24,1),Penempatan[sdm_tgl_berhenti],"&gt;="&amp;Sum!G$24,Penempatan[penempatan_kontrak],"&lt;&gt;OS-*",Penempatan[penempatan_lokasi],$A$24))</f>
        <v>0</v>
      </c>
      <c r="H27" s="39">
        <f ca="1">IF(H24&gt;TODAY(),"",COUNTIFS(Penempatan[sdm_tgl_berhenti],"&lt;"&amp;EDATE(Sum!H$24,1),Penempatan[sdm_tgl_berhenti],"&gt;="&amp;Sum!H$24,Penempatan[penempatan_kontrak],"&lt;&gt;OS-*",Penempatan[penempatan_lokasi],$A$24))</f>
        <v>0</v>
      </c>
      <c r="I27" s="39">
        <f ca="1">IF(I24&gt;TODAY(),"",COUNTIFS(Penempatan[sdm_tgl_berhenti],"&lt;"&amp;EDATE(Sum!I$24,1),Penempatan[sdm_tgl_berhenti],"&gt;="&amp;Sum!I$24,Penempatan[penempatan_kontrak],"&lt;&gt;OS-*",Penempatan[penempatan_lokasi],$A$24))</f>
        <v>0</v>
      </c>
      <c r="J27" s="39">
        <f ca="1">IF(J24&gt;TODAY(),"",COUNTIFS(Penempatan[sdm_tgl_berhenti],"&lt;"&amp;EDATE(Sum!J$24,1),Penempatan[sdm_tgl_berhenti],"&gt;="&amp;Sum!J$24,Penempatan[penempatan_kontrak],"&lt;&gt;OS-*",Penempatan[penempatan_lokasi],$A$24))</f>
        <v>0</v>
      </c>
      <c r="K27" s="39">
        <f ca="1">IF(K24&gt;TODAY(),"",COUNTIFS(Penempatan[sdm_tgl_berhenti],"&lt;"&amp;EDATE(Sum!K$24,1),Penempatan[sdm_tgl_berhenti],"&gt;="&amp;Sum!K$24,Penempatan[penempatan_kontrak],"&lt;&gt;OS-*",Penempatan[penempatan_lokasi],$A$24))</f>
        <v>0</v>
      </c>
      <c r="L27" s="39">
        <f ca="1">IF(L24&gt;TODAY(),"",COUNTIFS(Penempatan[sdm_tgl_berhenti],"&lt;"&amp;EDATE(Sum!L$24,1),Penempatan[sdm_tgl_berhenti],"&gt;="&amp;Sum!L$24,Penempatan[penempatan_kontrak],"&lt;&gt;OS-*",Penempatan[penempatan_lokasi],$A$24))</f>
        <v>0</v>
      </c>
      <c r="M27" s="57">
        <f ca="1">IF(M24&gt;TODAY(),"",COUNTIFS(Penempatan[sdm_tgl_berhenti],"&lt;"&amp;EDATE(Sum!M$24,1),Penempatan[sdm_tgl_berhenti],"&gt;="&amp;Sum!M$24,Penempatan[penempatan_kontrak],"&lt;&gt;OS-*",Penempatan[penempatan_lokasi],$A$24))</f>
        <v>0</v>
      </c>
      <c r="N27" s="38">
        <f ca="1">IF(N24&gt;TODAY(),"",COUNTIFS(Penempatan[sdm_tgl_berhenti],"&lt;"&amp;EDATE(Sum!N$24,1),Penempatan[sdm_tgl_berhenti],"&gt;="&amp;Sum!N$24,Penempatan[penempatan_kontrak],"&lt;&gt;OS-*",Penempatan[penempatan_lokasi],$A$24))</f>
        <v>0</v>
      </c>
      <c r="O27" s="39">
        <f ca="1">IF(O24&gt;TODAY(),"",COUNTIFS(Penempatan[sdm_tgl_berhenti],"&lt;"&amp;EDATE(Sum!O$24,1),Penempatan[sdm_tgl_berhenti],"&gt;="&amp;Sum!O$24,Penempatan[penempatan_kontrak],"&lt;&gt;OS-*",Penempatan[penempatan_lokasi],$A$24))</f>
        <v>0</v>
      </c>
      <c r="P27" s="39">
        <f ca="1">IF(P24&gt;TODAY(),"",COUNTIFS(Penempatan[sdm_tgl_berhenti],"&lt;"&amp;EDATE(Sum!P$24,1),Penempatan[sdm_tgl_berhenti],"&gt;="&amp;Sum!P$24,Penempatan[penempatan_kontrak],"&lt;&gt;OS-*",Penempatan[penempatan_lokasi],$A$24))</f>
        <v>0</v>
      </c>
      <c r="Q27" s="39">
        <f ca="1">IF(Q24&gt;TODAY(),"",COUNTIFS(Penempatan[sdm_tgl_berhenti],"&lt;"&amp;EDATE(Sum!Q$24,1),Penempatan[sdm_tgl_berhenti],"&gt;="&amp;Sum!Q$24,Penempatan[penempatan_kontrak],"&lt;&gt;OS-*",Penempatan[penempatan_lokasi],$A$24))</f>
        <v>0</v>
      </c>
      <c r="R27" s="39">
        <f ca="1">IF(R24&gt;TODAY(),"",COUNTIFS(Penempatan[sdm_tgl_berhenti],"&lt;"&amp;EDATE(Sum!R$24,1),Penempatan[sdm_tgl_berhenti],"&gt;="&amp;Sum!R$24,Penempatan[penempatan_kontrak],"&lt;&gt;OS-*",Penempatan[penempatan_lokasi],$A$24))</f>
        <v>0</v>
      </c>
      <c r="S27" s="39" t="str">
        <f ca="1">IF(S24&gt;TODAY(),"",COUNTIFS(Penempatan[sdm_tgl_berhenti],"&lt;"&amp;EDATE(Sum!S$24,1),Penempatan[sdm_tgl_berhenti],"&gt;="&amp;Sum!S$24,Penempatan[penempatan_kontrak],"&lt;&gt;OS-*",Penempatan[penempatan_lokasi],$A$24))</f>
        <v/>
      </c>
      <c r="T27" s="39" t="str">
        <f ca="1">IF(T24&gt;TODAY(),"",COUNTIFS(Penempatan[sdm_tgl_berhenti],"&lt;"&amp;EDATE(Sum!T$24,1),Penempatan[sdm_tgl_berhenti],"&gt;="&amp;Sum!T$24,Penempatan[penempatan_kontrak],"&lt;&gt;OS-*",Penempatan[penempatan_lokasi],$A$24))</f>
        <v/>
      </c>
      <c r="U27" s="39" t="str">
        <f ca="1">IF(U24&gt;TODAY(),"",COUNTIFS(Penempatan[sdm_tgl_berhenti],"&lt;"&amp;EDATE(Sum!U$24,1),Penempatan[sdm_tgl_berhenti],"&gt;="&amp;Sum!U$24,Penempatan[penempatan_kontrak],"&lt;&gt;OS-*",Penempatan[penempatan_lokasi],$A$24))</f>
        <v/>
      </c>
      <c r="V27" s="39" t="str">
        <f ca="1">IF(V24&gt;TODAY(),"",COUNTIFS(Penempatan[sdm_tgl_berhenti],"&lt;"&amp;EDATE(Sum!V$24,1),Penempatan[sdm_tgl_berhenti],"&gt;="&amp;Sum!V$24,Penempatan[penempatan_kontrak],"&lt;&gt;OS-*",Penempatan[penempatan_lokasi],$A$24))</f>
        <v/>
      </c>
      <c r="W27" s="39" t="str">
        <f ca="1">IF(W24&gt;TODAY(),"",COUNTIFS(Penempatan[sdm_tgl_berhenti],"&lt;"&amp;EDATE(Sum!W$24,1),Penempatan[sdm_tgl_berhenti],"&gt;="&amp;Sum!W$24,Penempatan[penempatan_kontrak],"&lt;&gt;OS-*",Penempatan[penempatan_lokasi],$A$24))</f>
        <v/>
      </c>
      <c r="X27" s="39" t="str">
        <f ca="1">IF(X24&gt;TODAY(),"",COUNTIFS(Penempatan[sdm_tgl_berhenti],"&lt;"&amp;EDATE(Sum!X$24,1),Penempatan[sdm_tgl_berhenti],"&gt;="&amp;Sum!X$24,Penempatan[penempatan_kontrak],"&lt;&gt;OS-*",Penempatan[penempatan_lokasi],$A$24))</f>
        <v/>
      </c>
      <c r="Y27" s="57" t="str">
        <f ca="1">IF(Y24&gt;TODAY(),"",COUNTIFS(Penempatan[sdm_tgl_berhenti],"&lt;"&amp;EDATE(Sum!Y$24,1),Penempatan[sdm_tgl_berhenti],"&gt;="&amp;Sum!Y$24,Penempatan[penempatan_kontrak],"&lt;&gt;OS-*",Penempatan[penempatan_lokasi],$A$24))</f>
        <v/>
      </c>
      <c r="Z27" s="38">
        <f ca="1">IF(Z24&gt;TODAY(),"",COUNTIFS(Penempatan[sdm_tgl_berhenti],"&lt;"&amp;EDATE(Sum!Z$24,1),Penempatan[sdm_tgl_berhenti],"&gt;="&amp;Sum!Z$24,Penempatan[penempatan_kontrak],"=OS-*",Penempatan[penempatan_lokasi],$A$24))</f>
        <v>0</v>
      </c>
      <c r="AA27" s="39">
        <f ca="1">IF(AA24&gt;TODAY(),"",COUNTIFS(Penempatan[sdm_tgl_berhenti],"&lt;"&amp;EDATE(Sum!AA$24,1),Penempatan[sdm_tgl_berhenti],"&gt;="&amp;Sum!AA$24,Penempatan[penempatan_kontrak],"=OS-*",Penempatan[penempatan_lokasi],$A$24))</f>
        <v>0</v>
      </c>
      <c r="AB27" s="39">
        <f ca="1">IF(AB24&gt;TODAY(),"",COUNTIFS(Penempatan[sdm_tgl_berhenti],"&lt;"&amp;EDATE(Sum!AB$24,1),Penempatan[sdm_tgl_berhenti],"&gt;="&amp;Sum!AB$24,Penempatan[penempatan_kontrak],"=OS-*",Penempatan[penempatan_lokasi],$A$24))</f>
        <v>0</v>
      </c>
      <c r="AC27" s="39">
        <f ca="1">IF(AC24&gt;TODAY(),"",COUNTIFS(Penempatan[sdm_tgl_berhenti],"&lt;"&amp;EDATE(Sum!AC$24,1),Penempatan[sdm_tgl_berhenti],"&gt;="&amp;Sum!AC$24,Penempatan[penempatan_kontrak],"=OS-*",Penempatan[penempatan_lokasi],$A$24))</f>
        <v>0</v>
      </c>
      <c r="AD27" s="39">
        <f ca="1">IF(AD24&gt;TODAY(),"",COUNTIFS(Penempatan[sdm_tgl_berhenti],"&lt;"&amp;EDATE(Sum!AD$24,1),Penempatan[sdm_tgl_berhenti],"&gt;="&amp;Sum!AD$24,Penempatan[penempatan_kontrak],"=OS-*",Penempatan[penempatan_lokasi],$A$24))</f>
        <v>0</v>
      </c>
      <c r="AE27" s="39">
        <f ca="1">IF(AE24&gt;TODAY(),"",COUNTIFS(Penempatan[sdm_tgl_berhenti],"&lt;"&amp;EDATE(Sum!AE$24,1),Penempatan[sdm_tgl_berhenti],"&gt;="&amp;Sum!AE$24,Penempatan[penempatan_kontrak],"=OS-*",Penempatan[penempatan_lokasi],$A$24))</f>
        <v>0</v>
      </c>
      <c r="AF27" s="39">
        <f ca="1">IF(AF24&gt;TODAY(),"",COUNTIFS(Penempatan[sdm_tgl_berhenti],"&lt;"&amp;EDATE(Sum!AF$24,1),Penempatan[sdm_tgl_berhenti],"&gt;="&amp;Sum!AF$24,Penempatan[penempatan_kontrak],"=OS-*",Penempatan[penempatan_lokasi],$A$24))</f>
        <v>0</v>
      </c>
      <c r="AG27" s="39">
        <f ca="1">IF(AG24&gt;TODAY(),"",COUNTIFS(Penempatan[sdm_tgl_berhenti],"&lt;"&amp;EDATE(Sum!AG$24,1),Penempatan[sdm_tgl_berhenti],"&gt;="&amp;Sum!AG$24,Penempatan[penempatan_kontrak],"=OS-*",Penempatan[penempatan_lokasi],$A$24))</f>
        <v>0</v>
      </c>
      <c r="AH27" s="39">
        <f ca="1">IF(AH24&gt;TODAY(),"",COUNTIFS(Penempatan[sdm_tgl_berhenti],"&lt;"&amp;EDATE(Sum!AH$24,1),Penempatan[sdm_tgl_berhenti],"&gt;="&amp;Sum!AH$24,Penempatan[penempatan_kontrak],"=OS-*",Penempatan[penempatan_lokasi],$A$24))</f>
        <v>0</v>
      </c>
      <c r="AI27" s="39">
        <f ca="1">IF(AI24&gt;TODAY(),"",COUNTIFS(Penempatan[sdm_tgl_berhenti],"&lt;"&amp;EDATE(Sum!AI$24,1),Penempatan[sdm_tgl_berhenti],"&gt;="&amp;Sum!AI$24,Penempatan[penempatan_kontrak],"=OS-*",Penempatan[penempatan_lokasi],$A$24))</f>
        <v>0</v>
      </c>
      <c r="AJ27" s="39">
        <f ca="1">IF(AJ24&gt;TODAY(),"",COUNTIFS(Penempatan[sdm_tgl_berhenti],"&lt;"&amp;EDATE(Sum!AJ$24,1),Penempatan[sdm_tgl_berhenti],"&gt;="&amp;Sum!AJ$24,Penempatan[penempatan_kontrak],"=OS-*",Penempatan[penempatan_lokasi],$A$24))</f>
        <v>0</v>
      </c>
      <c r="AK27" s="57">
        <f ca="1">IF(AK24&gt;TODAY(),"",COUNTIFS(Penempatan[sdm_tgl_berhenti],"&lt;"&amp;EDATE(Sum!AK$24,1),Penempatan[sdm_tgl_berhenti],"&gt;="&amp;Sum!AK$24,Penempatan[penempatan_kontrak],"=OS-*",Penempatan[penempatan_lokasi],$A$24))</f>
        <v>0</v>
      </c>
      <c r="AL27" s="38">
        <f ca="1">IF(AL24&gt;TODAY(),"",COUNTIFS(Penempatan[sdm_tgl_berhenti],"&lt;"&amp;EDATE(Sum!AL$24,1),Penempatan[sdm_tgl_berhenti],"&gt;="&amp;Sum!AL$24,Penempatan[penempatan_kontrak],"=OS-*",Penempatan[penempatan_lokasi],$A$24))</f>
        <v>0</v>
      </c>
      <c r="AM27" s="39">
        <f ca="1">IF(AM24&gt;TODAY(),"",COUNTIFS(Penempatan[sdm_tgl_berhenti],"&lt;"&amp;EDATE(Sum!AM$24,1),Penempatan[sdm_tgl_berhenti],"&gt;="&amp;Sum!AM$24,Penempatan[penempatan_kontrak],"=OS-*",Penempatan[penempatan_lokasi],$A$24))</f>
        <v>0</v>
      </c>
      <c r="AN27" s="39">
        <f ca="1">IF(AN24&gt;TODAY(),"",COUNTIFS(Penempatan[sdm_tgl_berhenti],"&lt;"&amp;EDATE(Sum!AN$24,1),Penempatan[sdm_tgl_berhenti],"&gt;="&amp;Sum!AN$24,Penempatan[penempatan_kontrak],"=OS-*",Penempatan[penempatan_lokasi],$A$24))</f>
        <v>0</v>
      </c>
      <c r="AO27" s="39">
        <f ca="1">IF(AO24&gt;TODAY(),"",COUNTIFS(Penempatan[sdm_tgl_berhenti],"&lt;"&amp;EDATE(Sum!AO$24,1),Penempatan[sdm_tgl_berhenti],"&gt;="&amp;Sum!AO$24,Penempatan[penempatan_kontrak],"=OS-*",Penempatan[penempatan_lokasi],$A$24))</f>
        <v>0</v>
      </c>
      <c r="AP27" s="39">
        <f ca="1">IF(AP24&gt;TODAY(),"",COUNTIFS(Penempatan[sdm_tgl_berhenti],"&lt;"&amp;EDATE(Sum!AP$24,1),Penempatan[sdm_tgl_berhenti],"&gt;="&amp;Sum!AP$24,Penempatan[penempatan_kontrak],"=OS-*",Penempatan[penempatan_lokasi],$A$24))</f>
        <v>0</v>
      </c>
      <c r="AQ27" s="39" t="str">
        <f ca="1">IF(AQ24&gt;TODAY(),"",COUNTIFS(Penempatan[sdm_tgl_berhenti],"&lt;"&amp;EDATE(Sum!AQ$24,1),Penempatan[sdm_tgl_berhenti],"&gt;="&amp;Sum!AQ$24,Penempatan[penempatan_kontrak],"=OS-*",Penempatan[penempatan_lokasi],$A$24))</f>
        <v/>
      </c>
      <c r="AR27" s="39" t="str">
        <f ca="1">IF(AR24&gt;TODAY(),"",COUNTIFS(Penempatan[sdm_tgl_berhenti],"&lt;"&amp;EDATE(Sum!AR$24,1),Penempatan[sdm_tgl_berhenti],"&gt;="&amp;Sum!AR$24,Penempatan[penempatan_kontrak],"=OS-*",Penempatan[penempatan_lokasi],$A$24))</f>
        <v/>
      </c>
      <c r="AS27" s="39" t="str">
        <f ca="1">IF(AS24&gt;TODAY(),"",COUNTIFS(Penempatan[sdm_tgl_berhenti],"&lt;"&amp;EDATE(Sum!AS$24,1),Penempatan[sdm_tgl_berhenti],"&gt;="&amp;Sum!AS$24,Penempatan[penempatan_kontrak],"=OS-*",Penempatan[penempatan_lokasi],$A$24))</f>
        <v/>
      </c>
      <c r="AT27" s="39" t="str">
        <f ca="1">IF(AT24&gt;TODAY(),"",COUNTIFS(Penempatan[sdm_tgl_berhenti],"&lt;"&amp;EDATE(Sum!AT$24,1),Penempatan[sdm_tgl_berhenti],"&gt;="&amp;Sum!AT$24,Penempatan[penempatan_kontrak],"=OS-*",Penempatan[penempatan_lokasi],$A$24))</f>
        <v/>
      </c>
      <c r="AU27" s="39" t="str">
        <f ca="1">IF(AU24&gt;TODAY(),"",COUNTIFS(Penempatan[sdm_tgl_berhenti],"&lt;"&amp;EDATE(Sum!AU$24,1),Penempatan[sdm_tgl_berhenti],"&gt;="&amp;Sum!AU$24,Penempatan[penempatan_kontrak],"=OS-*",Penempatan[penempatan_lokasi],$A$24))</f>
        <v/>
      </c>
      <c r="AV27" s="39" t="str">
        <f ca="1">IF(AV24&gt;TODAY(),"",COUNTIFS(Penempatan[sdm_tgl_berhenti],"&lt;"&amp;EDATE(Sum!AV$24,1),Penempatan[sdm_tgl_berhenti],"&gt;="&amp;Sum!AV$24,Penempatan[penempatan_kontrak],"=OS-*",Penempatan[penempatan_lokasi],$A$24))</f>
        <v/>
      </c>
      <c r="AW27" s="57" t="str">
        <f ca="1">IF(AW24&gt;TODAY(),"",COUNTIFS(Penempatan[sdm_tgl_berhenti],"&lt;"&amp;EDATE(Sum!AW$24,1),Penempatan[sdm_tgl_berhenti],"&gt;="&amp;Sum!AW$24,Penempatan[penempatan_kontrak],"=OS-*",Penempatan[penempatan_lokasi],$A$24))</f>
        <v/>
      </c>
    </row>
    <row r="28" ht="13.5" customHeight="1" spans="1:49">
      <c r="A28" s="40" t="s">
        <v>95</v>
      </c>
      <c r="B28" s="41" t="str">
        <f ca="1" t="shared" ref="B28:AW28" si="4">IFERROR((B27/AVERAGE(B25-B26,B25+B27))*100,"")</f>
        <v/>
      </c>
      <c r="C28" s="42" t="str">
        <f ca="1" t="shared" si="4"/>
        <v/>
      </c>
      <c r="D28" s="42" t="str">
        <f ca="1" t="shared" si="4"/>
        <v/>
      </c>
      <c r="E28" s="42" t="str">
        <f ca="1" t="shared" si="4"/>
        <v/>
      </c>
      <c r="F28" s="42" t="str">
        <f ca="1" t="shared" si="4"/>
        <v/>
      </c>
      <c r="G28" s="42" t="str">
        <f ca="1" t="shared" si="4"/>
        <v/>
      </c>
      <c r="H28" s="42" t="str">
        <f ca="1" t="shared" si="4"/>
        <v/>
      </c>
      <c r="I28" s="42" t="str">
        <f ca="1" t="shared" si="4"/>
        <v/>
      </c>
      <c r="J28" s="42" t="str">
        <f ca="1" t="shared" si="4"/>
        <v/>
      </c>
      <c r="K28" s="42" t="str">
        <f ca="1" t="shared" si="4"/>
        <v/>
      </c>
      <c r="L28" s="42" t="str">
        <f ca="1" t="shared" si="4"/>
        <v/>
      </c>
      <c r="M28" s="62" t="str">
        <f ca="1" t="shared" si="4"/>
        <v/>
      </c>
      <c r="N28" s="41" t="str">
        <f ca="1" t="shared" si="4"/>
        <v/>
      </c>
      <c r="O28" s="42" t="str">
        <f ca="1" t="shared" si="4"/>
        <v/>
      </c>
      <c r="P28" s="42" t="str">
        <f ca="1" t="shared" si="4"/>
        <v/>
      </c>
      <c r="Q28" s="42" t="str">
        <f ca="1" t="shared" si="4"/>
        <v/>
      </c>
      <c r="R28" s="42" t="str">
        <f ca="1" t="shared" si="4"/>
        <v/>
      </c>
      <c r="S28" s="42" t="str">
        <f ca="1" t="shared" si="4"/>
        <v/>
      </c>
      <c r="T28" s="42" t="str">
        <f ca="1" t="shared" si="4"/>
        <v/>
      </c>
      <c r="U28" s="42" t="str">
        <f ca="1" t="shared" si="4"/>
        <v/>
      </c>
      <c r="V28" s="42" t="str">
        <f ca="1" t="shared" si="4"/>
        <v/>
      </c>
      <c r="W28" s="42" t="str">
        <f ca="1" t="shared" si="4"/>
        <v/>
      </c>
      <c r="X28" s="42" t="str">
        <f ca="1" t="shared" si="4"/>
        <v/>
      </c>
      <c r="Y28" s="62" t="str">
        <f ca="1" t="shared" si="4"/>
        <v/>
      </c>
      <c r="Z28" s="41" t="str">
        <f ca="1" t="shared" si="4"/>
        <v/>
      </c>
      <c r="AA28" s="42" t="str">
        <f ca="1" t="shared" si="4"/>
        <v/>
      </c>
      <c r="AB28" s="42" t="str">
        <f ca="1" t="shared" si="4"/>
        <v/>
      </c>
      <c r="AC28" s="42" t="str">
        <f ca="1" t="shared" si="4"/>
        <v/>
      </c>
      <c r="AD28" s="42" t="str">
        <f ca="1" t="shared" si="4"/>
        <v/>
      </c>
      <c r="AE28" s="42" t="str">
        <f ca="1" t="shared" si="4"/>
        <v/>
      </c>
      <c r="AF28" s="42" t="str">
        <f ca="1" t="shared" si="4"/>
        <v/>
      </c>
      <c r="AG28" s="42" t="str">
        <f ca="1" t="shared" si="4"/>
        <v/>
      </c>
      <c r="AH28" s="42" t="str">
        <f ca="1" t="shared" si="4"/>
        <v/>
      </c>
      <c r="AI28" s="42" t="str">
        <f ca="1" t="shared" si="4"/>
        <v/>
      </c>
      <c r="AJ28" s="42" t="str">
        <f ca="1" t="shared" si="4"/>
        <v/>
      </c>
      <c r="AK28" s="62" t="str">
        <f ca="1" t="shared" si="4"/>
        <v/>
      </c>
      <c r="AL28" s="41" t="str">
        <f ca="1" t="shared" si="4"/>
        <v/>
      </c>
      <c r="AM28" s="42" t="str">
        <f ca="1" t="shared" si="4"/>
        <v/>
      </c>
      <c r="AN28" s="42" t="str">
        <f ca="1" t="shared" si="4"/>
        <v/>
      </c>
      <c r="AO28" s="42" t="str">
        <f ca="1" t="shared" si="4"/>
        <v/>
      </c>
      <c r="AP28" s="42" t="str">
        <f ca="1" t="shared" si="4"/>
        <v/>
      </c>
      <c r="AQ28" s="42" t="str">
        <f ca="1" t="shared" si="4"/>
        <v/>
      </c>
      <c r="AR28" s="42" t="str">
        <f ca="1" t="shared" si="4"/>
        <v/>
      </c>
      <c r="AS28" s="42" t="str">
        <f ca="1" t="shared" si="4"/>
        <v/>
      </c>
      <c r="AT28" s="42" t="str">
        <f ca="1" t="shared" si="4"/>
        <v/>
      </c>
      <c r="AU28" s="42" t="str">
        <f ca="1" t="shared" si="4"/>
        <v/>
      </c>
      <c r="AV28" s="42" t="str">
        <f ca="1" t="shared" si="4"/>
        <v/>
      </c>
      <c r="AW28" s="62" t="str">
        <f ca="1" t="shared" si="4"/>
        <v/>
      </c>
    </row>
    <row r="29" ht="13.5" customHeight="1" spans="1:49">
      <c r="A29" s="43" t="s">
        <v>96</v>
      </c>
      <c r="B29" s="44" t="str">
        <f ca="1">IFERROR(AVERAGE(B28:M28),"")</f>
        <v/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63"/>
      <c r="N29" s="44" t="str">
        <f ca="1">IFERROR(AVERAGE(N28:Y28),"")</f>
        <v/>
      </c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63"/>
      <c r="Z29" s="44" t="str">
        <f ca="1">IFERROR(AVERAGE(Z28:AK28),"")</f>
        <v/>
      </c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63"/>
      <c r="AL29" s="44" t="str">
        <f ca="1">IFERROR(AVERAGE(AL28:AW28),"")</f>
        <v/>
      </c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63"/>
    </row>
    <row r="30" ht="13.5" customHeight="1" spans="1:29">
      <c r="A30" s="46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</row>
    <row r="31" ht="13.5" customHeight="1" spans="1:29">
      <c r="A31" s="46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</row>
    <row r="33" spans="2:58">
      <c r="B33" s="9" t="s">
        <v>97</v>
      </c>
      <c r="C33" s="13"/>
      <c r="D33" s="13"/>
      <c r="E33" s="13"/>
      <c r="F33" s="13"/>
      <c r="G33" s="13"/>
      <c r="H33" s="13"/>
      <c r="I33" s="13"/>
      <c r="J33" s="10"/>
      <c r="K33" s="9" t="s">
        <v>98</v>
      </c>
      <c r="L33" s="13"/>
      <c r="M33" s="13"/>
      <c r="N33" s="13"/>
      <c r="O33" s="13"/>
      <c r="P33" s="13"/>
      <c r="Q33" s="13"/>
      <c r="R33" s="13"/>
      <c r="S33" s="10"/>
      <c r="T33" s="9" t="s">
        <v>99</v>
      </c>
      <c r="U33" s="13"/>
      <c r="V33" s="13"/>
      <c r="W33" s="13"/>
      <c r="X33" s="13"/>
      <c r="Y33" s="13"/>
      <c r="Z33" s="13"/>
      <c r="AA33" s="13"/>
      <c r="AB33" s="10"/>
      <c r="AC33" s="69" t="s">
        <v>100</v>
      </c>
      <c r="AD33" s="69"/>
      <c r="AE33" s="69"/>
      <c r="AF33" s="69"/>
      <c r="AG33" s="69"/>
      <c r="AH33" s="69"/>
      <c r="AI33" s="69" t="s">
        <v>101</v>
      </c>
      <c r="AJ33" s="69"/>
      <c r="AK33" s="69"/>
      <c r="AL33" s="69"/>
      <c r="AM33" s="69"/>
      <c r="AN33" s="69"/>
      <c r="AO33" s="69" t="s">
        <v>102</v>
      </c>
      <c r="AP33" s="69"/>
      <c r="AQ33" s="69"/>
      <c r="AR33" s="69"/>
      <c r="AS33" s="69"/>
      <c r="AT33" s="69"/>
      <c r="AX33" s="2"/>
      <c r="AY33" s="2"/>
      <c r="AZ33" s="2"/>
      <c r="BA33" s="2"/>
      <c r="BB33" s="2"/>
      <c r="BC33" s="2"/>
      <c r="BD33" s="2"/>
      <c r="BE33" s="2"/>
      <c r="BF33" s="2"/>
    </row>
    <row r="34" spans="1:58">
      <c r="A34" s="5" t="s">
        <v>103</v>
      </c>
      <c r="B34" s="48" t="s">
        <v>104</v>
      </c>
      <c r="C34" s="49"/>
      <c r="D34" s="49"/>
      <c r="E34" s="49"/>
      <c r="F34" s="49"/>
      <c r="G34" s="49"/>
      <c r="H34" s="49"/>
      <c r="I34" s="49"/>
      <c r="J34" s="64"/>
      <c r="K34" s="48" t="s">
        <v>104</v>
      </c>
      <c r="L34" s="49"/>
      <c r="M34" s="49"/>
      <c r="N34" s="49"/>
      <c r="O34" s="49"/>
      <c r="P34" s="49"/>
      <c r="Q34" s="49"/>
      <c r="R34" s="49"/>
      <c r="S34" s="64"/>
      <c r="T34" s="48" t="s">
        <v>104</v>
      </c>
      <c r="U34" s="49"/>
      <c r="V34" s="49"/>
      <c r="W34" s="49"/>
      <c r="X34" s="49"/>
      <c r="Y34" s="49"/>
      <c r="Z34" s="49"/>
      <c r="AA34" s="49"/>
      <c r="AB34" s="64"/>
      <c r="AC34" s="82" t="s">
        <v>105</v>
      </c>
      <c r="AD34" s="82"/>
      <c r="AE34" s="82"/>
      <c r="AF34" s="82"/>
      <c r="AG34" s="82"/>
      <c r="AH34" s="82"/>
      <c r="AI34" s="82" t="s">
        <v>105</v>
      </c>
      <c r="AJ34" s="82"/>
      <c r="AK34" s="82"/>
      <c r="AL34" s="82"/>
      <c r="AM34" s="82"/>
      <c r="AN34" s="82"/>
      <c r="AO34" s="82" t="s">
        <v>105</v>
      </c>
      <c r="AP34" s="82"/>
      <c r="AQ34" s="82"/>
      <c r="AR34" s="82"/>
      <c r="AS34" s="82"/>
      <c r="AT34" s="82"/>
      <c r="AX34" s="2"/>
      <c r="AY34" s="2"/>
      <c r="AZ34" s="2"/>
      <c r="BA34" s="2"/>
      <c r="BB34" s="2"/>
      <c r="BC34" s="2"/>
      <c r="BD34" s="2"/>
      <c r="BE34" s="2"/>
      <c r="BF34" s="2"/>
    </row>
    <row r="35" spans="1:58">
      <c r="A35" s="8" t="s">
        <v>33</v>
      </c>
      <c r="B35" s="50">
        <v>1</v>
      </c>
      <c r="C35" s="51">
        <v>3</v>
      </c>
      <c r="D35" s="51">
        <v>6</v>
      </c>
      <c r="E35" s="51">
        <v>9</v>
      </c>
      <c r="F35" s="51">
        <v>12</v>
      </c>
      <c r="G35" s="51">
        <v>15</v>
      </c>
      <c r="H35" s="51">
        <v>18</v>
      </c>
      <c r="I35" s="51">
        <v>24</v>
      </c>
      <c r="J35" s="56" t="s">
        <v>106</v>
      </c>
      <c r="K35" s="50">
        <v>1</v>
      </c>
      <c r="L35" s="51">
        <v>3</v>
      </c>
      <c r="M35" s="51">
        <v>6</v>
      </c>
      <c r="N35" s="51">
        <v>9</v>
      </c>
      <c r="O35" s="51">
        <v>12</v>
      </c>
      <c r="P35" s="51">
        <v>15</v>
      </c>
      <c r="Q35" s="51">
        <v>18</v>
      </c>
      <c r="R35" s="51">
        <v>24</v>
      </c>
      <c r="S35" s="56" t="s">
        <v>106</v>
      </c>
      <c r="T35" s="50">
        <v>1</v>
      </c>
      <c r="U35" s="51">
        <v>3</v>
      </c>
      <c r="V35" s="51">
        <v>6</v>
      </c>
      <c r="W35" s="51">
        <v>9</v>
      </c>
      <c r="X35" s="51">
        <v>12</v>
      </c>
      <c r="Y35" s="51">
        <v>15</v>
      </c>
      <c r="Z35" s="51">
        <v>18</v>
      </c>
      <c r="AA35" s="51">
        <v>24</v>
      </c>
      <c r="AB35" s="56" t="s">
        <v>106</v>
      </c>
      <c r="AC35" s="50">
        <v>18</v>
      </c>
      <c r="AD35" s="51">
        <v>30</v>
      </c>
      <c r="AE35" s="51">
        <v>40</v>
      </c>
      <c r="AF35" s="51">
        <v>50</v>
      </c>
      <c r="AG35" s="51">
        <v>57</v>
      </c>
      <c r="AH35" s="56" t="s">
        <v>107</v>
      </c>
      <c r="AI35" s="50">
        <v>18</v>
      </c>
      <c r="AJ35" s="51">
        <v>30</v>
      </c>
      <c r="AK35" s="51">
        <v>40</v>
      </c>
      <c r="AL35" s="51">
        <v>50</v>
      </c>
      <c r="AM35" s="51">
        <v>57</v>
      </c>
      <c r="AN35" s="56" t="s">
        <v>107</v>
      </c>
      <c r="AO35" s="50">
        <v>18</v>
      </c>
      <c r="AP35" s="51">
        <v>30</v>
      </c>
      <c r="AQ35" s="51">
        <v>40</v>
      </c>
      <c r="AR35" s="51">
        <v>50</v>
      </c>
      <c r="AS35" s="51">
        <v>57</v>
      </c>
      <c r="AT35" s="56" t="s">
        <v>107</v>
      </c>
      <c r="AX35" s="2"/>
      <c r="AY35" s="2"/>
      <c r="AZ35" s="2"/>
      <c r="BA35" s="2"/>
      <c r="BB35" s="2"/>
      <c r="BC35" s="2"/>
      <c r="BD35" s="2"/>
      <c r="BE35" s="2"/>
      <c r="BF35" s="2"/>
    </row>
    <row r="36" spans="1:58">
      <c r="A36" s="16" t="s">
        <v>81</v>
      </c>
      <c r="B36" s="17">
        <f>COUNTIFS(Penempatan[masa_kerja],"",Penempatan[penempatan_lokasi],$A36,Penempatan[sdm_tgl_berhenti],"",Penempatan[penempatan_kontrak],$AD$4)</f>
        <v>0</v>
      </c>
      <c r="C36" s="19">
        <f>COUNTIFS(Penempatan[masa_kerja],"&lt;"&amp;C$35,Penempatan[masa_kerja],"&gt;="&amp;B$35,Penempatan[penempatan_lokasi],$A36,Penempatan[sdm_tgl_berhenti],"",Penempatan[penempatan_kontrak],$AD$4)</f>
        <v>0</v>
      </c>
      <c r="D36" s="19">
        <f>COUNTIFS(Penempatan[masa_kerja],"&lt;"&amp;D$35,Penempatan[masa_kerja],"&gt;="&amp;C$35,Penempatan[penempatan_lokasi],$A36,Penempatan[sdm_tgl_berhenti],"",Penempatan[penempatan_kontrak],$AD$4)</f>
        <v>0</v>
      </c>
      <c r="E36" s="19">
        <f>COUNTIFS(Penempatan[masa_kerja],"&lt;"&amp;E$35,Penempatan[masa_kerja],"&gt;="&amp;D$35,Penempatan[penempatan_lokasi],$A36,Penempatan[sdm_tgl_berhenti],"",Penempatan[penempatan_kontrak],$AD$4)</f>
        <v>0</v>
      </c>
      <c r="F36" s="19">
        <f>COUNTIFS(Penempatan[masa_kerja],"&lt;"&amp;F$35,Penempatan[masa_kerja],"&gt;="&amp;E$35,Penempatan[penempatan_lokasi],$A36,Penempatan[sdm_tgl_berhenti],"",Penempatan[penempatan_kontrak],$AD$4)</f>
        <v>0</v>
      </c>
      <c r="G36" s="19">
        <f>COUNTIFS(Penempatan[masa_kerja],"&lt;"&amp;G$35,Penempatan[masa_kerja],"&gt;="&amp;F$35,Penempatan[penempatan_lokasi],$A36,Penempatan[sdm_tgl_berhenti],"",Penempatan[penempatan_kontrak],$AD$4)</f>
        <v>0</v>
      </c>
      <c r="H36" s="19">
        <f>COUNTIFS(Penempatan[masa_kerja],"&lt;"&amp;H$35,Penempatan[masa_kerja],"&gt;="&amp;G$35,Penempatan[penempatan_lokasi],$A36,Penempatan[sdm_tgl_berhenti],"",Penempatan[penempatan_kontrak],$AD$4)</f>
        <v>0</v>
      </c>
      <c r="I36" s="19">
        <f>COUNTIFS(Penempatan[masa_kerja],"&lt;"&amp;I$35,Penempatan[masa_kerja],"&gt;="&amp;H$35,Penempatan[penempatan_lokasi],$A36,Penempatan[sdm_tgl_berhenti],"",Penempatan[penempatan_kontrak],$AD$4)</f>
        <v>0</v>
      </c>
      <c r="J36" s="18">
        <f>COUNTIFS(Penempatan[masa_kerja],"&gt;="&amp;I$35,Penempatan[penempatan_lokasi],$A36,Penempatan[sdm_tgl_berhenti],"",Penempatan[penempatan_kontrak],$AD$4)</f>
        <v>0</v>
      </c>
      <c r="K36" s="17">
        <f>COUNTIFS(Penempatan[masa_kerja],"",Penempatan[penempatan_lokasi],$A36,Penempatan[sdm_tgl_berhenti],"",Penempatan[penempatan_kontrak],"&lt;&gt;PKWTT",Penempatan[penempatan_kontrak],"&lt;&gt;OS-*")</f>
        <v>0</v>
      </c>
      <c r="L36" s="19">
        <f>COUNTIFS(Penempatan[masa_kerja],"&lt;"&amp;L$35,Penempatan[masa_kerja],"&gt;="&amp;K$35,Penempatan[penempatan_lokasi],$A36,Penempatan[sdm_tgl_berhenti],"",Penempatan[penempatan_kontrak],"&lt;&gt;PKWTT",Penempatan[penempatan_kontrak],"&lt;&gt;OS-*")</f>
        <v>0</v>
      </c>
      <c r="M36" s="19">
        <f>COUNTIFS(Penempatan[masa_kerja],"&lt;"&amp;M$35,Penempatan[masa_kerja],"&gt;="&amp;L$35,Penempatan[penempatan_lokasi],$A36,Penempatan[sdm_tgl_berhenti],"",Penempatan[penempatan_kontrak],"&lt;&gt;PKWTT",Penempatan[penempatan_kontrak],"&lt;&gt;OS-*")</f>
        <v>0</v>
      </c>
      <c r="N36" s="19">
        <f>COUNTIFS(Penempatan[masa_kerja],"&lt;"&amp;N$35,Penempatan[masa_kerja],"&gt;="&amp;M$35,Penempatan[penempatan_lokasi],$A36,Penempatan[sdm_tgl_berhenti],"",Penempatan[penempatan_kontrak],"&lt;&gt;PKWTT",Penempatan[penempatan_kontrak],"&lt;&gt;OS-*")</f>
        <v>0</v>
      </c>
      <c r="O36" s="19">
        <f>COUNTIFS(Penempatan[masa_kerja],"&lt;"&amp;O$35,Penempatan[masa_kerja],"&gt;="&amp;N$35,Penempatan[penempatan_lokasi],$A36,Penempatan[sdm_tgl_berhenti],"",Penempatan[penempatan_kontrak],"&lt;&gt;PKWTT",Penempatan[penempatan_kontrak],"&lt;&gt;OS-*")</f>
        <v>0</v>
      </c>
      <c r="P36" s="19">
        <f>COUNTIFS(Penempatan[masa_kerja],"&lt;"&amp;P$35,Penempatan[masa_kerja],"&gt;="&amp;O$35,Penempatan[penempatan_lokasi],$A36,Penempatan[sdm_tgl_berhenti],"",Penempatan[penempatan_kontrak],"&lt;&gt;PKWTT",Penempatan[penempatan_kontrak],"&lt;&gt;OS-*")</f>
        <v>0</v>
      </c>
      <c r="Q36" s="19">
        <f>COUNTIFS(Penempatan[masa_kerja],"&lt;"&amp;Q$35,Penempatan[masa_kerja],"&gt;="&amp;P$35,Penempatan[penempatan_lokasi],$A36,Penempatan[sdm_tgl_berhenti],"",Penempatan[penempatan_kontrak],"&lt;&gt;PKWTT",Penempatan[penempatan_kontrak],"&lt;&gt;OS-*")</f>
        <v>0</v>
      </c>
      <c r="R36" s="19">
        <f>COUNTIFS(Penempatan[masa_kerja],"&lt;"&amp;R$35,Penempatan[masa_kerja],"&gt;="&amp;Q$35,Penempatan[penempatan_lokasi],$A36,Penempatan[sdm_tgl_berhenti],"",Penempatan[penempatan_kontrak],"&lt;&gt;PKWTT",Penempatan[penempatan_kontrak],"&lt;&gt;OS-*")</f>
        <v>0</v>
      </c>
      <c r="S36" s="18">
        <f>COUNTIFS(Penempatan[masa_kerja],"&gt;="&amp;R$35,Penempatan[penempatan_lokasi],$A36,Penempatan[sdm_tgl_berhenti],"",Penempatan[penempatan_kontrak],"&lt;&gt;PKWTT",Penempatan[penempatan_kontrak],"&lt;&gt;OS-*")</f>
        <v>0</v>
      </c>
      <c r="T36" s="17">
        <f>COUNTIFS(Penempatan[masa_kerja],"",Penempatan[penempatan_lokasi],$A36,Penempatan[sdm_tgl_berhenti],"",Penempatan[penempatan_kontrak],"=OS-*")</f>
        <v>0</v>
      </c>
      <c r="U36" s="19">
        <f>COUNTIFS(Penempatan[masa_kerja],"&lt;"&amp;U$35,Penempatan[masa_kerja],"&gt;="&amp;T$35,Penempatan[penempatan_lokasi],$A36,Penempatan[sdm_tgl_berhenti],"",Penempatan[penempatan_kontrak],"=OS-*")</f>
        <v>0</v>
      </c>
      <c r="V36" s="19">
        <f>COUNTIFS(Penempatan[masa_kerja],"&lt;"&amp;V$35,Penempatan[masa_kerja],"&gt;="&amp;U$35,Penempatan[penempatan_lokasi],$A36,Penempatan[sdm_tgl_berhenti],"",Penempatan[penempatan_kontrak],"=OS-*")</f>
        <v>0</v>
      </c>
      <c r="W36" s="19">
        <f>COUNTIFS(Penempatan[masa_kerja],"&lt;"&amp;W$35,Penempatan[masa_kerja],"&gt;="&amp;V$35,Penempatan[penempatan_lokasi],$A36,Penempatan[sdm_tgl_berhenti],"",Penempatan[penempatan_kontrak],"=OS-*")</f>
        <v>0</v>
      </c>
      <c r="X36" s="19">
        <f>COUNTIFS(Penempatan[masa_kerja],"&lt;"&amp;X$35,Penempatan[masa_kerja],"&gt;="&amp;W$35,Penempatan[penempatan_lokasi],$A36,Penempatan[sdm_tgl_berhenti],"",Penempatan[penempatan_kontrak],"=OS-*")</f>
        <v>0</v>
      </c>
      <c r="Y36" s="19">
        <f>COUNTIFS(Penempatan[masa_kerja],"&lt;"&amp;Y$35,Penempatan[masa_kerja],"&gt;="&amp;X$35,Penempatan[penempatan_lokasi],$A36,Penempatan[sdm_tgl_berhenti],"",Penempatan[penempatan_kontrak],"=OS-*")</f>
        <v>0</v>
      </c>
      <c r="Z36" s="19">
        <f>COUNTIFS(Penempatan[masa_kerja],"&lt;"&amp;Z$35,Penempatan[masa_kerja],"&gt;="&amp;Y$35,Penempatan[penempatan_lokasi],$A36,Penempatan[sdm_tgl_berhenti],"",Penempatan[penempatan_kontrak],"=OS-*")</f>
        <v>0</v>
      </c>
      <c r="AA36" s="19">
        <f>COUNTIFS(Penempatan[masa_kerja],"&lt;"&amp;AA$35,Penempatan[masa_kerja],"&gt;="&amp;Z$35,Penempatan[penempatan_lokasi],$A36,Penempatan[sdm_tgl_berhenti],"",Penempatan[penempatan_kontrak],"=OS-*")</f>
        <v>0</v>
      </c>
      <c r="AB36" s="18">
        <f>COUNTIFS(Penempatan[masa_kerja],"&gt;="&amp;AA$35,Penempatan[penempatan_lokasi],$A36,Penempatan[sdm_tgl_berhenti],"",Penempatan[penempatan_kontrak],"&lt;&gt;PKWTT",Penempatan[penempatan_kontrak],"&lt;&gt;OS-*")</f>
        <v>0</v>
      </c>
      <c r="AC36" s="17">
        <f>COUNTIFS(Penempatan[usia],"&lt;"&amp;AC$35,Penempatan[penempatan_lokasi],$A36,Penempatan[sdm_tgl_berhenti],"",Penempatan[penempatan_kontrak],$AD$4)</f>
        <v>0</v>
      </c>
      <c r="AD36" s="19">
        <f>COUNTIFS(Penempatan[usia],"&lt;"&amp;AD$35,Penempatan[usia],"&gt;="&amp;AC$35,Penempatan[penempatan_lokasi],$A36,Penempatan[sdm_tgl_berhenti],"",Penempatan[penempatan_kontrak],$AD$4)</f>
        <v>0</v>
      </c>
      <c r="AE36" s="19">
        <f>COUNTIFS(Penempatan[usia],"&lt;"&amp;AE$35,Penempatan[usia],"&gt;="&amp;AD$35,Penempatan[penempatan_lokasi],$A36,Penempatan[sdm_tgl_berhenti],"",Penempatan[penempatan_kontrak],$AD$4)</f>
        <v>0</v>
      </c>
      <c r="AF36" s="19">
        <f>COUNTIFS(Penempatan[usia],"&lt;"&amp;AF$35,Penempatan[usia],"&gt;="&amp;AE$35,Penempatan[penempatan_lokasi],$A36,Penempatan[sdm_tgl_berhenti],"",Penempatan[penempatan_kontrak],$AD$4)</f>
        <v>0</v>
      </c>
      <c r="AG36" s="19">
        <f>COUNTIFS(Penempatan[usia],"&lt;"&amp;AG$35,Penempatan[usia],"&gt;="&amp;AF$35,Penempatan[penempatan_lokasi],$A36,Penempatan[sdm_tgl_berhenti],"",Penempatan[penempatan_kontrak],$AD$4)</f>
        <v>0</v>
      </c>
      <c r="AH36" s="18">
        <f>COUNTIFS(Penempatan[usia],"&gt;="&amp;AG$35,Penempatan[penempatan_lokasi],$A36,Penempatan[sdm_tgl_berhenti],"",Penempatan[penempatan_kontrak],$AD$4)</f>
        <v>0</v>
      </c>
      <c r="AI36" s="17">
        <f>COUNTIFS(Penempatan[usia],"&lt;"&amp;AI$35,Penempatan[penempatan_lokasi],$A36,Penempatan[sdm_tgl_berhenti],"",Penempatan[penempatan_kontrak],"&lt;&gt;PKWTT",Penempatan[penempatan_kontrak],"&lt;&gt;OS-*")</f>
        <v>0</v>
      </c>
      <c r="AJ36" s="19">
        <f>COUNTIFS(Penempatan[usia],"&lt;"&amp;AJ$35,Penempatan[usia],"&gt;="&amp;AI$35,Penempatan[penempatan_lokasi],$A36,Penempatan[sdm_tgl_berhenti],"",Penempatan[penempatan_kontrak],"&lt;&gt;PKWTT",Penempatan[penempatan_kontrak],"&lt;&gt;OS-*")</f>
        <v>0</v>
      </c>
      <c r="AK36" s="19">
        <f>COUNTIFS(Penempatan[usia],"&lt;"&amp;AK$35,Penempatan[usia],"&gt;="&amp;AJ$35,Penempatan[penempatan_lokasi],$A36,Penempatan[sdm_tgl_berhenti],"",Penempatan[penempatan_kontrak],"&lt;&gt;PKWTT",Penempatan[penempatan_kontrak],"&lt;&gt;OS-*")</f>
        <v>0</v>
      </c>
      <c r="AL36" s="19">
        <f>COUNTIFS(Penempatan[usia],"&lt;"&amp;AL$35,Penempatan[usia],"&gt;="&amp;AK$35,Penempatan[penempatan_lokasi],$A36,Penempatan[sdm_tgl_berhenti],"",Penempatan[penempatan_kontrak],"&lt;&gt;PKWTT",Penempatan[penempatan_kontrak],"&lt;&gt;OS-*")</f>
        <v>0</v>
      </c>
      <c r="AM36" s="19">
        <f>COUNTIFS(Penempatan[usia],"&lt;"&amp;AM$35,Penempatan[usia],"&gt;="&amp;AL$35,Penempatan[penempatan_lokasi],$A36,Penempatan[sdm_tgl_berhenti],"",Penempatan[penempatan_kontrak],"&lt;&gt;PKWTT",Penempatan[penempatan_kontrak],"&lt;&gt;OS-*")</f>
        <v>0</v>
      </c>
      <c r="AN36" s="18">
        <f>COUNTIFS(Penempatan[usia],"&gt;="&amp;AM$35,Penempatan[penempatan_lokasi],$A36,Penempatan[sdm_tgl_berhenti],"",Penempatan[penempatan_kontrak],"&lt;&gt;PKWTT",Penempatan[penempatan_kontrak],"&lt;&gt;OS-*")</f>
        <v>0</v>
      </c>
      <c r="AO36" s="17">
        <f>COUNTIFS(Penempatan[usia],"&lt;"&amp;AO$35,Penempatan[penempatan_lokasi],$A36,Penempatan[sdm_tgl_berhenti],"",Penempatan[penempatan_kontrak],"=OS-*")</f>
        <v>0</v>
      </c>
      <c r="AP36" s="19">
        <f>COUNTIFS(Penempatan[usia],"&lt;"&amp;AP$35,Penempatan[usia],"&gt;="&amp;AO$35,Penempatan[penempatan_lokasi],$A36,Penempatan[sdm_tgl_berhenti],"",Penempatan[penempatan_kontrak],"=OS-*")</f>
        <v>0</v>
      </c>
      <c r="AQ36" s="19">
        <f>COUNTIFS(Penempatan[usia],"&lt;"&amp;AQ$35,Penempatan[usia],"&gt;="&amp;AP$35,Penempatan[penempatan_lokasi],$A36,Penempatan[sdm_tgl_berhenti],"",Penempatan[penempatan_kontrak],"=OS-*")</f>
        <v>0</v>
      </c>
      <c r="AR36" s="19">
        <f>COUNTIFS(Penempatan[usia],"&lt;"&amp;AR$35,Penempatan[usia],"&gt;="&amp;AQ$35,Penempatan[penempatan_lokasi],$A36,Penempatan[sdm_tgl_berhenti],"",Penempatan[penempatan_kontrak],"=OS-*")</f>
        <v>0</v>
      </c>
      <c r="AS36" s="19">
        <f>COUNTIFS(Penempatan[usia],"&lt;"&amp;AS$35,Penempatan[usia],"&gt;="&amp;AR$35,Penempatan[penempatan_lokasi],$A36,Penempatan[sdm_tgl_berhenti],"",Penempatan[penempatan_kontrak],"=OS-*")</f>
        <v>0</v>
      </c>
      <c r="AT36" s="18">
        <f>COUNTIFS(Penempatan[usia],"&gt;="&amp;AS$35,Penempatan[penempatan_lokasi],$A36,Penempatan[sdm_tgl_berhenti],"",Penempatan[penempatan_kontrak],"=OS-*")</f>
        <v>0</v>
      </c>
      <c r="AX36" s="2"/>
      <c r="AY36" s="2"/>
      <c r="AZ36" s="2"/>
      <c r="BA36" s="2"/>
      <c r="BB36" s="2"/>
      <c r="BC36" s="2"/>
      <c r="BD36" s="2"/>
      <c r="BE36" s="2"/>
      <c r="BF36" s="2"/>
    </row>
    <row r="37" spans="1:58">
      <c r="A37" s="16" t="s">
        <v>82</v>
      </c>
      <c r="B37" s="17">
        <f>COUNTIFS(Penempatan[masa_kerja],"",Penempatan[penempatan_lokasi],$A37,Penempatan[sdm_tgl_berhenti],"",Penempatan[penempatan_kontrak],$AD$4)</f>
        <v>0</v>
      </c>
      <c r="C37" s="19">
        <f>COUNTIFS(Penempatan[masa_kerja],"&lt;"&amp;C$35,Penempatan[masa_kerja],"&gt;="&amp;B$35,Penempatan[penempatan_lokasi],$A37,Penempatan[sdm_tgl_berhenti],"",Penempatan[penempatan_kontrak],$AD$4)</f>
        <v>0</v>
      </c>
      <c r="D37" s="19">
        <f>COUNTIFS(Penempatan[masa_kerja],"&lt;"&amp;D$35,Penempatan[masa_kerja],"&gt;="&amp;C$35,Penempatan[penempatan_lokasi],$A37,Penempatan[sdm_tgl_berhenti],"",Penempatan[penempatan_kontrak],$AD$4)</f>
        <v>0</v>
      </c>
      <c r="E37" s="19">
        <f>COUNTIFS(Penempatan[masa_kerja],"&lt;"&amp;E$35,Penempatan[masa_kerja],"&gt;="&amp;D$35,Penempatan[penempatan_lokasi],$A37,Penempatan[sdm_tgl_berhenti],"",Penempatan[penempatan_kontrak],$AD$4)</f>
        <v>0</v>
      </c>
      <c r="F37" s="19">
        <f>COUNTIFS(Penempatan[masa_kerja],"&lt;"&amp;F$35,Penempatan[masa_kerja],"&gt;="&amp;E$35,Penempatan[penempatan_lokasi],$A37,Penempatan[sdm_tgl_berhenti],"",Penempatan[penempatan_kontrak],$AD$4)</f>
        <v>0</v>
      </c>
      <c r="G37" s="19">
        <f>COUNTIFS(Penempatan[masa_kerja],"&lt;"&amp;G$35,Penempatan[masa_kerja],"&gt;="&amp;F$35,Penempatan[penempatan_lokasi],$A37,Penempatan[sdm_tgl_berhenti],"",Penempatan[penempatan_kontrak],$AD$4)</f>
        <v>0</v>
      </c>
      <c r="H37" s="19">
        <f>COUNTIFS(Penempatan[masa_kerja],"&lt;"&amp;H$35,Penempatan[masa_kerja],"&gt;="&amp;G$35,Penempatan[penempatan_lokasi],$A37,Penempatan[sdm_tgl_berhenti],"",Penempatan[penempatan_kontrak],$AD$4)</f>
        <v>0</v>
      </c>
      <c r="I37" s="19">
        <f>COUNTIFS(Penempatan[masa_kerja],"&lt;"&amp;I$35,Penempatan[masa_kerja],"&gt;="&amp;H$35,Penempatan[penempatan_lokasi],$A37,Penempatan[sdm_tgl_berhenti],"",Penempatan[penempatan_kontrak],$AD$4)</f>
        <v>0</v>
      </c>
      <c r="J37" s="18">
        <f>COUNTIFS(Penempatan[masa_kerja],"&gt;="&amp;I$35,Penempatan[penempatan_lokasi],$A37,Penempatan[sdm_tgl_berhenti],"",Penempatan[penempatan_kontrak],$AD$4)</f>
        <v>0</v>
      </c>
      <c r="K37" s="17">
        <f>COUNTIFS(Penempatan[masa_kerja],"",Penempatan[penempatan_lokasi],$A37,Penempatan[sdm_tgl_berhenti],"",Penempatan[penempatan_kontrak],"&lt;&gt;PKWTT",Penempatan[penempatan_kontrak],"&lt;&gt;OS-*")</f>
        <v>0</v>
      </c>
      <c r="L37" s="19">
        <f>COUNTIFS(Penempatan[masa_kerja],"&lt;"&amp;L$35,Penempatan[masa_kerja],"&gt;="&amp;K$35,Penempatan[penempatan_lokasi],$A37,Penempatan[sdm_tgl_berhenti],"",Penempatan[penempatan_kontrak],"&lt;&gt;PKWTT",Penempatan[penempatan_kontrak],"&lt;&gt;OS-*")</f>
        <v>0</v>
      </c>
      <c r="M37" s="19">
        <f>COUNTIFS(Penempatan[masa_kerja],"&lt;"&amp;M$35,Penempatan[masa_kerja],"&gt;="&amp;L$35,Penempatan[penempatan_lokasi],$A37,Penempatan[sdm_tgl_berhenti],"",Penempatan[penempatan_kontrak],"&lt;&gt;PKWTT",Penempatan[penempatan_kontrak],"&lt;&gt;OS-*")</f>
        <v>0</v>
      </c>
      <c r="N37" s="19">
        <f>COUNTIFS(Penempatan[masa_kerja],"&lt;"&amp;N$35,Penempatan[masa_kerja],"&gt;="&amp;M$35,Penempatan[penempatan_lokasi],$A37,Penempatan[sdm_tgl_berhenti],"",Penempatan[penempatan_kontrak],"&lt;&gt;PKWTT",Penempatan[penempatan_kontrak],"&lt;&gt;OS-*")</f>
        <v>0</v>
      </c>
      <c r="O37" s="19">
        <f>COUNTIFS(Penempatan[masa_kerja],"&lt;"&amp;O$35,Penempatan[masa_kerja],"&gt;="&amp;N$35,Penempatan[penempatan_lokasi],$A37,Penempatan[sdm_tgl_berhenti],"",Penempatan[penempatan_kontrak],"&lt;&gt;PKWTT",Penempatan[penempatan_kontrak],"&lt;&gt;OS-*")</f>
        <v>0</v>
      </c>
      <c r="P37" s="19">
        <f>COUNTIFS(Penempatan[masa_kerja],"&lt;"&amp;P$35,Penempatan[masa_kerja],"&gt;="&amp;O$35,Penempatan[penempatan_lokasi],$A37,Penempatan[sdm_tgl_berhenti],"",Penempatan[penempatan_kontrak],"&lt;&gt;PKWTT",Penempatan[penempatan_kontrak],"&lt;&gt;OS-*")</f>
        <v>0</v>
      </c>
      <c r="Q37" s="19">
        <f>COUNTIFS(Penempatan[masa_kerja],"&lt;"&amp;Q$35,Penempatan[masa_kerja],"&gt;="&amp;P$35,Penempatan[penempatan_lokasi],$A37,Penempatan[sdm_tgl_berhenti],"",Penempatan[penempatan_kontrak],"&lt;&gt;PKWTT",Penempatan[penempatan_kontrak],"&lt;&gt;OS-*")</f>
        <v>0</v>
      </c>
      <c r="R37" s="19">
        <f>COUNTIFS(Penempatan[masa_kerja],"&lt;"&amp;R$35,Penempatan[masa_kerja],"&gt;="&amp;Q$35,Penempatan[penempatan_lokasi],$A37,Penempatan[sdm_tgl_berhenti],"",Penempatan[penempatan_kontrak],"&lt;&gt;PKWTT",Penempatan[penempatan_kontrak],"&lt;&gt;OS-*")</f>
        <v>0</v>
      </c>
      <c r="S37" s="18">
        <f>COUNTIFS(Penempatan[masa_kerja],"&gt;="&amp;R$35,Penempatan[penempatan_lokasi],$A37,Penempatan[sdm_tgl_berhenti],"",Penempatan[penempatan_kontrak],"&lt;&gt;PKWTT",Penempatan[penempatan_kontrak],"&lt;&gt;OS-*")</f>
        <v>0</v>
      </c>
      <c r="T37" s="17">
        <f>COUNTIFS(Penempatan[masa_kerja],"",Penempatan[penempatan_lokasi],$A37,Penempatan[sdm_tgl_berhenti],"",Penempatan[penempatan_kontrak],"=OS-*")</f>
        <v>0</v>
      </c>
      <c r="U37" s="19">
        <f>COUNTIFS(Penempatan[masa_kerja],"&lt;"&amp;U$35,Penempatan[masa_kerja],"&gt;="&amp;T$35,Penempatan[penempatan_lokasi],$A37,Penempatan[sdm_tgl_berhenti],"",Penempatan[penempatan_kontrak],"=OS-*")</f>
        <v>0</v>
      </c>
      <c r="V37" s="19">
        <f>COUNTIFS(Penempatan[masa_kerja],"&lt;"&amp;V$35,Penempatan[masa_kerja],"&gt;="&amp;U$35,Penempatan[penempatan_lokasi],$A37,Penempatan[sdm_tgl_berhenti],"",Penempatan[penempatan_kontrak],"=OS-*")</f>
        <v>0</v>
      </c>
      <c r="W37" s="19">
        <f>COUNTIFS(Penempatan[masa_kerja],"&lt;"&amp;W$35,Penempatan[masa_kerja],"&gt;="&amp;V$35,Penempatan[penempatan_lokasi],$A37,Penempatan[sdm_tgl_berhenti],"",Penempatan[penempatan_kontrak],"=OS-*")</f>
        <v>0</v>
      </c>
      <c r="X37" s="19">
        <f>COUNTIFS(Penempatan[masa_kerja],"&lt;"&amp;X$35,Penempatan[masa_kerja],"&gt;="&amp;W$35,Penempatan[penempatan_lokasi],$A37,Penempatan[sdm_tgl_berhenti],"",Penempatan[penempatan_kontrak],"=OS-*")</f>
        <v>0</v>
      </c>
      <c r="Y37" s="19">
        <f>COUNTIFS(Penempatan[masa_kerja],"&lt;"&amp;Y$35,Penempatan[masa_kerja],"&gt;="&amp;X$35,Penempatan[penempatan_lokasi],$A37,Penempatan[sdm_tgl_berhenti],"",Penempatan[penempatan_kontrak],"=OS-*")</f>
        <v>0</v>
      </c>
      <c r="Z37" s="19">
        <f>COUNTIFS(Penempatan[masa_kerja],"&lt;"&amp;Z$35,Penempatan[masa_kerja],"&gt;="&amp;Y$35,Penempatan[penempatan_lokasi],$A37,Penempatan[sdm_tgl_berhenti],"",Penempatan[penempatan_kontrak],"=OS-*")</f>
        <v>0</v>
      </c>
      <c r="AA37" s="19">
        <f>COUNTIFS(Penempatan[masa_kerja],"&lt;"&amp;AA$35,Penempatan[masa_kerja],"&gt;="&amp;Z$35,Penempatan[penempatan_lokasi],$A37,Penempatan[sdm_tgl_berhenti],"",Penempatan[penempatan_kontrak],"=OS-*")</f>
        <v>0</v>
      </c>
      <c r="AB37" s="18">
        <f>COUNTIFS(Penempatan[masa_kerja],"&gt;="&amp;AA$35,Penempatan[penempatan_lokasi],$A37,Penempatan[sdm_tgl_berhenti],"",Penempatan[penempatan_kontrak],"&lt;&gt;PKWTT",Penempatan[penempatan_kontrak],"&lt;&gt;OS-*")</f>
        <v>0</v>
      </c>
      <c r="AC37" s="17">
        <f>COUNTIFS(Penempatan[usia],"&lt;"&amp;AC$35,Penempatan[penempatan_lokasi],$A37,Penempatan[sdm_tgl_berhenti],"",Penempatan[penempatan_kontrak],$AD$4)</f>
        <v>0</v>
      </c>
      <c r="AD37" s="19">
        <f>COUNTIFS(Penempatan[usia],"&lt;"&amp;AD$35,Penempatan[usia],"&gt;="&amp;AC$35,Penempatan[penempatan_lokasi],$A37,Penempatan[sdm_tgl_berhenti],"",Penempatan[penempatan_kontrak],$AD$4)</f>
        <v>0</v>
      </c>
      <c r="AE37" s="19">
        <f>COUNTIFS(Penempatan[usia],"&lt;"&amp;AE$35,Penempatan[usia],"&gt;="&amp;AD$35,Penempatan[penempatan_lokasi],$A37,Penempatan[sdm_tgl_berhenti],"",Penempatan[penempatan_kontrak],$AD$4)</f>
        <v>0</v>
      </c>
      <c r="AF37" s="19">
        <f>COUNTIFS(Penempatan[usia],"&lt;"&amp;AF$35,Penempatan[usia],"&gt;="&amp;AE$35,Penempatan[penempatan_lokasi],$A37,Penempatan[sdm_tgl_berhenti],"",Penempatan[penempatan_kontrak],$AD$4)</f>
        <v>0</v>
      </c>
      <c r="AG37" s="19">
        <f>COUNTIFS(Penempatan[usia],"&lt;"&amp;AG$35,Penempatan[usia],"&gt;="&amp;AF$35,Penempatan[penempatan_lokasi],$A37,Penempatan[sdm_tgl_berhenti],"",Penempatan[penempatan_kontrak],$AD$4)</f>
        <v>0</v>
      </c>
      <c r="AH37" s="18">
        <f>COUNTIFS(Penempatan[usia],"&gt;="&amp;AG$35,Penempatan[penempatan_lokasi],$A37,Penempatan[sdm_tgl_berhenti],"",Penempatan[penempatan_kontrak],$AD$4)</f>
        <v>0</v>
      </c>
      <c r="AI37" s="17">
        <f>COUNTIFS(Penempatan[usia],"&lt;"&amp;AI$35,Penempatan[penempatan_lokasi],$A37,Penempatan[sdm_tgl_berhenti],"",Penempatan[penempatan_kontrak],"&lt;&gt;PKWTT",Penempatan[penempatan_kontrak],"&lt;&gt;OS-*")</f>
        <v>0</v>
      </c>
      <c r="AJ37" s="19">
        <f>COUNTIFS(Penempatan[usia],"&lt;"&amp;AJ$35,Penempatan[usia],"&gt;="&amp;AI$35,Penempatan[penempatan_lokasi],$A37,Penempatan[sdm_tgl_berhenti],"",Penempatan[penempatan_kontrak],"&lt;&gt;PKWTT",Penempatan[penempatan_kontrak],"&lt;&gt;OS-*")</f>
        <v>0</v>
      </c>
      <c r="AK37" s="19">
        <f>COUNTIFS(Penempatan[usia],"&lt;"&amp;AK$35,Penempatan[usia],"&gt;="&amp;AJ$35,Penempatan[penempatan_lokasi],$A37,Penempatan[sdm_tgl_berhenti],"",Penempatan[penempatan_kontrak],"&lt;&gt;PKWTT",Penempatan[penempatan_kontrak],"&lt;&gt;OS-*")</f>
        <v>0</v>
      </c>
      <c r="AL37" s="19">
        <f>COUNTIFS(Penempatan[usia],"&lt;"&amp;AL$35,Penempatan[usia],"&gt;="&amp;AK$35,Penempatan[penempatan_lokasi],$A37,Penempatan[sdm_tgl_berhenti],"",Penempatan[penempatan_kontrak],"&lt;&gt;PKWTT",Penempatan[penempatan_kontrak],"&lt;&gt;OS-*")</f>
        <v>0</v>
      </c>
      <c r="AM37" s="19">
        <f>COUNTIFS(Penempatan[usia],"&lt;"&amp;AM$35,Penempatan[usia],"&gt;="&amp;AL$35,Penempatan[penempatan_lokasi],$A37,Penempatan[sdm_tgl_berhenti],"",Penempatan[penempatan_kontrak],"&lt;&gt;PKWTT",Penempatan[penempatan_kontrak],"&lt;&gt;OS-*")</f>
        <v>0</v>
      </c>
      <c r="AN37" s="18">
        <f>COUNTIFS(Penempatan[usia],"&gt;="&amp;AM$35,Penempatan[penempatan_lokasi],$A37,Penempatan[sdm_tgl_berhenti],"",Penempatan[penempatan_kontrak],"&lt;&gt;PKWTT",Penempatan[penempatan_kontrak],"&lt;&gt;OS-*")</f>
        <v>0</v>
      </c>
      <c r="AO37" s="17">
        <f>COUNTIFS(Penempatan[usia],"&lt;"&amp;AO$35,Penempatan[penempatan_lokasi],$A37,Penempatan[sdm_tgl_berhenti],"",Penempatan[penempatan_kontrak],"=OS-*")</f>
        <v>0</v>
      </c>
      <c r="AP37" s="19">
        <f>COUNTIFS(Penempatan[usia],"&lt;"&amp;AP$35,Penempatan[usia],"&gt;="&amp;AO$35,Penempatan[penempatan_lokasi],$A37,Penempatan[sdm_tgl_berhenti],"",Penempatan[penempatan_kontrak],"=OS-*")</f>
        <v>0</v>
      </c>
      <c r="AQ37" s="19">
        <f>COUNTIFS(Penempatan[usia],"&lt;"&amp;AQ$35,Penempatan[usia],"&gt;="&amp;AP$35,Penempatan[penempatan_lokasi],$A37,Penempatan[sdm_tgl_berhenti],"",Penempatan[penempatan_kontrak],"=OS-*")</f>
        <v>0</v>
      </c>
      <c r="AR37" s="19">
        <f>COUNTIFS(Penempatan[usia],"&lt;"&amp;AR$35,Penempatan[usia],"&gt;="&amp;AQ$35,Penempatan[penempatan_lokasi],$A37,Penempatan[sdm_tgl_berhenti],"",Penempatan[penempatan_kontrak],"=OS-*")</f>
        <v>0</v>
      </c>
      <c r="AS37" s="19">
        <f>COUNTIFS(Penempatan[usia],"&lt;"&amp;AS$35,Penempatan[usia],"&gt;="&amp;AR$35,Penempatan[penempatan_lokasi],$A37,Penempatan[sdm_tgl_berhenti],"",Penempatan[penempatan_kontrak],"=OS-*")</f>
        <v>0</v>
      </c>
      <c r="AT37" s="18">
        <f>COUNTIFS(Penempatan[usia],"&gt;="&amp;AS$35,Penempatan[penempatan_lokasi],$A37,Penempatan[sdm_tgl_berhenti],"",Penempatan[penempatan_kontrak],"=OS-*")</f>
        <v>0</v>
      </c>
      <c r="AX37" s="2"/>
      <c r="AY37" s="2"/>
      <c r="AZ37" s="2"/>
      <c r="BA37" s="2"/>
      <c r="BB37" s="2"/>
      <c r="BC37" s="2"/>
      <c r="BD37" s="2"/>
      <c r="BE37" s="2"/>
      <c r="BF37" s="2"/>
    </row>
    <row r="38" spans="1:58">
      <c r="A38" s="20" t="s">
        <v>83</v>
      </c>
      <c r="B38" s="17">
        <f>COUNTIFS(Penempatan[masa_kerja],"",Penempatan[penempatan_lokasi],$A38,Penempatan[sdm_tgl_berhenti],"",Penempatan[penempatan_kontrak],$AD$4)</f>
        <v>0</v>
      </c>
      <c r="C38" s="19">
        <f>COUNTIFS(Penempatan[masa_kerja],"&lt;"&amp;C$35,Penempatan[masa_kerja],"&gt;="&amp;B$35,Penempatan[penempatan_lokasi],$A38,Penempatan[sdm_tgl_berhenti],"",Penempatan[penempatan_kontrak],$AD$4)</f>
        <v>0</v>
      </c>
      <c r="D38" s="19">
        <f>COUNTIFS(Penempatan[masa_kerja],"&lt;"&amp;D$35,Penempatan[masa_kerja],"&gt;="&amp;C$35,Penempatan[penempatan_lokasi],$A38,Penempatan[sdm_tgl_berhenti],"",Penempatan[penempatan_kontrak],$AD$4)</f>
        <v>0</v>
      </c>
      <c r="E38" s="19">
        <f>COUNTIFS(Penempatan[masa_kerja],"&lt;"&amp;E$35,Penempatan[masa_kerja],"&gt;="&amp;D$35,Penempatan[penempatan_lokasi],$A38,Penempatan[sdm_tgl_berhenti],"",Penempatan[penempatan_kontrak],$AD$4)</f>
        <v>0</v>
      </c>
      <c r="F38" s="19">
        <f>COUNTIFS(Penempatan[masa_kerja],"&lt;"&amp;F$35,Penempatan[masa_kerja],"&gt;="&amp;E$35,Penempatan[penempatan_lokasi],$A38,Penempatan[sdm_tgl_berhenti],"",Penempatan[penempatan_kontrak],$AD$4)</f>
        <v>0</v>
      </c>
      <c r="G38" s="19">
        <f>COUNTIFS(Penempatan[masa_kerja],"&lt;"&amp;G$35,Penempatan[masa_kerja],"&gt;="&amp;F$35,Penempatan[penempatan_lokasi],$A38,Penempatan[sdm_tgl_berhenti],"",Penempatan[penempatan_kontrak],$AD$4)</f>
        <v>0</v>
      </c>
      <c r="H38" s="19">
        <f>COUNTIFS(Penempatan[masa_kerja],"&lt;"&amp;H$35,Penempatan[masa_kerja],"&gt;="&amp;G$35,Penempatan[penempatan_lokasi],$A38,Penempatan[sdm_tgl_berhenti],"",Penempatan[penempatan_kontrak],$AD$4)</f>
        <v>0</v>
      </c>
      <c r="I38" s="19">
        <f>COUNTIFS(Penempatan[masa_kerja],"&lt;"&amp;I$35,Penempatan[masa_kerja],"&gt;="&amp;H$35,Penempatan[penempatan_lokasi],$A38,Penempatan[sdm_tgl_berhenti],"",Penempatan[penempatan_kontrak],$AD$4)</f>
        <v>0</v>
      </c>
      <c r="J38" s="18">
        <f>COUNTIFS(Penempatan[masa_kerja],"&gt;="&amp;I$35,Penempatan[penempatan_lokasi],$A38,Penempatan[sdm_tgl_berhenti],"",Penempatan[penempatan_kontrak],$AD$4)</f>
        <v>0</v>
      </c>
      <c r="K38" s="17">
        <f>COUNTIFS(Penempatan[masa_kerja],"",Penempatan[penempatan_lokasi],$A38,Penempatan[sdm_tgl_berhenti],"",Penempatan[penempatan_kontrak],"&lt;&gt;PKWTT",Penempatan[penempatan_kontrak],"&lt;&gt;OS-*")</f>
        <v>0</v>
      </c>
      <c r="L38" s="19">
        <f>COUNTIFS(Penempatan[masa_kerja],"&lt;"&amp;L$35,Penempatan[masa_kerja],"&gt;="&amp;K$35,Penempatan[penempatan_lokasi],$A38,Penempatan[sdm_tgl_berhenti],"",Penempatan[penempatan_kontrak],"&lt;&gt;PKWTT",Penempatan[penempatan_kontrak],"&lt;&gt;OS-*")</f>
        <v>0</v>
      </c>
      <c r="M38" s="19">
        <f>COUNTIFS(Penempatan[masa_kerja],"&lt;"&amp;M$35,Penempatan[masa_kerja],"&gt;="&amp;L$35,Penempatan[penempatan_lokasi],$A38,Penempatan[sdm_tgl_berhenti],"",Penempatan[penempatan_kontrak],"&lt;&gt;PKWTT",Penempatan[penempatan_kontrak],"&lt;&gt;OS-*")</f>
        <v>0</v>
      </c>
      <c r="N38" s="19">
        <f>COUNTIFS(Penempatan[masa_kerja],"&lt;"&amp;N$35,Penempatan[masa_kerja],"&gt;="&amp;M$35,Penempatan[penempatan_lokasi],$A38,Penempatan[sdm_tgl_berhenti],"",Penempatan[penempatan_kontrak],"&lt;&gt;PKWTT",Penempatan[penempatan_kontrak],"&lt;&gt;OS-*")</f>
        <v>0</v>
      </c>
      <c r="O38" s="19">
        <f>COUNTIFS(Penempatan[masa_kerja],"&lt;"&amp;O$35,Penempatan[masa_kerja],"&gt;="&amp;N$35,Penempatan[penempatan_lokasi],$A38,Penempatan[sdm_tgl_berhenti],"",Penempatan[penempatan_kontrak],"&lt;&gt;PKWTT",Penempatan[penempatan_kontrak],"&lt;&gt;OS-*")</f>
        <v>0</v>
      </c>
      <c r="P38" s="19">
        <f>COUNTIFS(Penempatan[masa_kerja],"&lt;"&amp;P$35,Penempatan[masa_kerja],"&gt;="&amp;O$35,Penempatan[penempatan_lokasi],$A38,Penempatan[sdm_tgl_berhenti],"",Penempatan[penempatan_kontrak],"&lt;&gt;PKWTT",Penempatan[penempatan_kontrak],"&lt;&gt;OS-*")</f>
        <v>0</v>
      </c>
      <c r="Q38" s="19">
        <f>COUNTIFS(Penempatan[masa_kerja],"&lt;"&amp;Q$35,Penempatan[masa_kerja],"&gt;="&amp;P$35,Penempatan[penempatan_lokasi],$A38,Penempatan[sdm_tgl_berhenti],"",Penempatan[penempatan_kontrak],"&lt;&gt;PKWTT",Penempatan[penempatan_kontrak],"&lt;&gt;OS-*")</f>
        <v>0</v>
      </c>
      <c r="R38" s="19">
        <f>COUNTIFS(Penempatan[masa_kerja],"&lt;"&amp;R$35,Penempatan[masa_kerja],"&gt;="&amp;Q$35,Penempatan[penempatan_lokasi],$A38,Penempatan[sdm_tgl_berhenti],"",Penempatan[penempatan_kontrak],"&lt;&gt;PKWTT",Penempatan[penempatan_kontrak],"&lt;&gt;OS-*")</f>
        <v>0</v>
      </c>
      <c r="S38" s="18">
        <f>COUNTIFS(Penempatan[masa_kerja],"&gt;="&amp;R$35,Penempatan[penempatan_lokasi],$A38,Penempatan[sdm_tgl_berhenti],"",Penempatan[penempatan_kontrak],"&lt;&gt;PKWTT",Penempatan[penempatan_kontrak],"&lt;&gt;OS-*")</f>
        <v>0</v>
      </c>
      <c r="T38" s="17">
        <f>COUNTIFS(Penempatan[masa_kerja],"",Penempatan[penempatan_lokasi],$A38,Penempatan[sdm_tgl_berhenti],"",Penempatan[penempatan_kontrak],"=OS-*")</f>
        <v>0</v>
      </c>
      <c r="U38" s="19">
        <f>COUNTIFS(Penempatan[masa_kerja],"&lt;"&amp;U$35,Penempatan[masa_kerja],"&gt;="&amp;T$35,Penempatan[penempatan_lokasi],$A38,Penempatan[sdm_tgl_berhenti],"",Penempatan[penempatan_kontrak],"=OS-*")</f>
        <v>0</v>
      </c>
      <c r="V38" s="19">
        <f>COUNTIFS(Penempatan[masa_kerja],"&lt;"&amp;V$35,Penempatan[masa_kerja],"&gt;="&amp;U$35,Penempatan[penempatan_lokasi],$A38,Penempatan[sdm_tgl_berhenti],"",Penempatan[penempatan_kontrak],"=OS-*")</f>
        <v>0</v>
      </c>
      <c r="W38" s="19">
        <f>COUNTIFS(Penempatan[masa_kerja],"&lt;"&amp;W$35,Penempatan[masa_kerja],"&gt;="&amp;V$35,Penempatan[penempatan_lokasi],$A38,Penempatan[sdm_tgl_berhenti],"",Penempatan[penempatan_kontrak],"=OS-*")</f>
        <v>0</v>
      </c>
      <c r="X38" s="19">
        <f>COUNTIFS(Penempatan[masa_kerja],"&lt;"&amp;X$35,Penempatan[masa_kerja],"&gt;="&amp;W$35,Penempatan[penempatan_lokasi],$A38,Penempatan[sdm_tgl_berhenti],"",Penempatan[penempatan_kontrak],"=OS-*")</f>
        <v>0</v>
      </c>
      <c r="Y38" s="19">
        <f>COUNTIFS(Penempatan[masa_kerja],"&lt;"&amp;Y$35,Penempatan[masa_kerja],"&gt;="&amp;X$35,Penempatan[penempatan_lokasi],$A38,Penempatan[sdm_tgl_berhenti],"",Penempatan[penempatan_kontrak],"=OS-*")</f>
        <v>0</v>
      </c>
      <c r="Z38" s="19">
        <f>COUNTIFS(Penempatan[masa_kerja],"&lt;"&amp;Z$35,Penempatan[masa_kerja],"&gt;="&amp;Y$35,Penempatan[penempatan_lokasi],$A38,Penempatan[sdm_tgl_berhenti],"",Penempatan[penempatan_kontrak],"=OS-*")</f>
        <v>0</v>
      </c>
      <c r="AA38" s="19">
        <f>COUNTIFS(Penempatan[masa_kerja],"&lt;"&amp;AA$35,Penempatan[masa_kerja],"&gt;="&amp;Z$35,Penempatan[penempatan_lokasi],$A38,Penempatan[sdm_tgl_berhenti],"",Penempatan[penempatan_kontrak],"=OS-*")</f>
        <v>0</v>
      </c>
      <c r="AB38" s="18">
        <f>COUNTIFS(Penempatan[masa_kerja],"&gt;="&amp;AA$35,Penempatan[penempatan_lokasi],$A38,Penempatan[sdm_tgl_berhenti],"",Penempatan[penempatan_kontrak],"&lt;&gt;PKWTT",Penempatan[penempatan_kontrak],"&lt;&gt;OS-*")</f>
        <v>0</v>
      </c>
      <c r="AC38" s="17">
        <f>COUNTIFS(Penempatan[usia],"&lt;"&amp;AC$35,Penempatan[penempatan_lokasi],$A38,Penempatan[sdm_tgl_berhenti],"",Penempatan[penempatan_kontrak],$AD$4)</f>
        <v>0</v>
      </c>
      <c r="AD38" s="19">
        <f>COUNTIFS(Penempatan[usia],"&lt;"&amp;AD$35,Penempatan[usia],"&gt;="&amp;AC$35,Penempatan[penempatan_lokasi],$A38,Penempatan[sdm_tgl_berhenti],"",Penempatan[penempatan_kontrak],$AD$4)</f>
        <v>0</v>
      </c>
      <c r="AE38" s="19">
        <f>COUNTIFS(Penempatan[usia],"&lt;"&amp;AE$35,Penempatan[usia],"&gt;="&amp;AD$35,Penempatan[penempatan_lokasi],$A38,Penempatan[sdm_tgl_berhenti],"",Penempatan[penempatan_kontrak],$AD$4)</f>
        <v>0</v>
      </c>
      <c r="AF38" s="19">
        <f>COUNTIFS(Penempatan[usia],"&lt;"&amp;AF$35,Penempatan[usia],"&gt;="&amp;AE$35,Penempatan[penempatan_lokasi],$A38,Penempatan[sdm_tgl_berhenti],"",Penempatan[penempatan_kontrak],$AD$4)</f>
        <v>0</v>
      </c>
      <c r="AG38" s="19">
        <f>COUNTIFS(Penempatan[usia],"&lt;"&amp;AG$35,Penempatan[usia],"&gt;="&amp;AF$35,Penempatan[penempatan_lokasi],$A38,Penempatan[sdm_tgl_berhenti],"",Penempatan[penempatan_kontrak],$AD$4)</f>
        <v>0</v>
      </c>
      <c r="AH38" s="18">
        <f>COUNTIFS(Penempatan[usia],"&gt;="&amp;AG$35,Penempatan[penempatan_lokasi],$A38,Penempatan[sdm_tgl_berhenti],"",Penempatan[penempatan_kontrak],$AD$4)</f>
        <v>0</v>
      </c>
      <c r="AI38" s="17">
        <f>COUNTIFS(Penempatan[usia],"&lt;"&amp;AI$35,Penempatan[penempatan_lokasi],$A38,Penempatan[sdm_tgl_berhenti],"",Penempatan[penempatan_kontrak],"&lt;&gt;PKWTT",Penempatan[penempatan_kontrak],"&lt;&gt;OS-*")</f>
        <v>0</v>
      </c>
      <c r="AJ38" s="19">
        <f>COUNTIFS(Penempatan[usia],"&lt;"&amp;AJ$35,Penempatan[usia],"&gt;="&amp;AI$35,Penempatan[penempatan_lokasi],$A38,Penempatan[sdm_tgl_berhenti],"",Penempatan[penempatan_kontrak],"&lt;&gt;PKWTT",Penempatan[penempatan_kontrak],"&lt;&gt;OS-*")</f>
        <v>0</v>
      </c>
      <c r="AK38" s="19">
        <f>COUNTIFS(Penempatan[usia],"&lt;"&amp;AK$35,Penempatan[usia],"&gt;="&amp;AJ$35,Penempatan[penempatan_lokasi],$A38,Penempatan[sdm_tgl_berhenti],"",Penempatan[penempatan_kontrak],"&lt;&gt;PKWTT",Penempatan[penempatan_kontrak],"&lt;&gt;OS-*")</f>
        <v>0</v>
      </c>
      <c r="AL38" s="19">
        <f>COUNTIFS(Penempatan[usia],"&lt;"&amp;AL$35,Penempatan[usia],"&gt;="&amp;AK$35,Penempatan[penempatan_lokasi],$A38,Penempatan[sdm_tgl_berhenti],"",Penempatan[penempatan_kontrak],"&lt;&gt;PKWTT",Penempatan[penempatan_kontrak],"&lt;&gt;OS-*")</f>
        <v>0</v>
      </c>
      <c r="AM38" s="19">
        <f>COUNTIFS(Penempatan[usia],"&lt;"&amp;AM$35,Penempatan[usia],"&gt;="&amp;AL$35,Penempatan[penempatan_lokasi],$A38,Penempatan[sdm_tgl_berhenti],"",Penempatan[penempatan_kontrak],"&lt;&gt;PKWTT",Penempatan[penempatan_kontrak],"&lt;&gt;OS-*")</f>
        <v>0</v>
      </c>
      <c r="AN38" s="18">
        <f>COUNTIFS(Penempatan[usia],"&gt;="&amp;AM$35,Penempatan[penempatan_lokasi],$A38,Penempatan[sdm_tgl_berhenti],"",Penempatan[penempatan_kontrak],"&lt;&gt;PKWTT",Penempatan[penempatan_kontrak],"&lt;&gt;OS-*")</f>
        <v>0</v>
      </c>
      <c r="AO38" s="17">
        <f>COUNTIFS(Penempatan[usia],"&lt;"&amp;AO$35,Penempatan[penempatan_lokasi],$A38,Penempatan[sdm_tgl_berhenti],"",Penempatan[penempatan_kontrak],"=OS-*")</f>
        <v>0</v>
      </c>
      <c r="AP38" s="19">
        <f>COUNTIFS(Penempatan[usia],"&lt;"&amp;AP$35,Penempatan[usia],"&gt;="&amp;AO$35,Penempatan[penempatan_lokasi],$A38,Penempatan[sdm_tgl_berhenti],"",Penempatan[penempatan_kontrak],"=OS-*")</f>
        <v>0</v>
      </c>
      <c r="AQ38" s="19">
        <f>COUNTIFS(Penempatan[usia],"&lt;"&amp;AQ$35,Penempatan[usia],"&gt;="&amp;AP$35,Penempatan[penempatan_lokasi],$A38,Penempatan[sdm_tgl_berhenti],"",Penempatan[penempatan_kontrak],"=OS-*")</f>
        <v>0</v>
      </c>
      <c r="AR38" s="19">
        <f>COUNTIFS(Penempatan[usia],"&lt;"&amp;AR$35,Penempatan[usia],"&gt;="&amp;AQ$35,Penempatan[penempatan_lokasi],$A38,Penempatan[sdm_tgl_berhenti],"",Penempatan[penempatan_kontrak],"=OS-*")</f>
        <v>0</v>
      </c>
      <c r="AS38" s="19">
        <f>COUNTIFS(Penempatan[usia],"&lt;"&amp;AS$35,Penempatan[usia],"&gt;="&amp;AR$35,Penempatan[penempatan_lokasi],$A38,Penempatan[sdm_tgl_berhenti],"",Penempatan[penempatan_kontrak],"=OS-*")</f>
        <v>0</v>
      </c>
      <c r="AT38" s="18">
        <f>COUNTIFS(Penempatan[usia],"&gt;="&amp;AS$35,Penempatan[penempatan_lokasi],$A38,Penempatan[sdm_tgl_berhenti],"",Penempatan[penempatan_kontrak],"=OS-*")</f>
        <v>0</v>
      </c>
      <c r="AX38" s="2"/>
      <c r="AY38" s="2"/>
      <c r="AZ38" s="2"/>
      <c r="BA38" s="2"/>
      <c r="BB38" s="2"/>
      <c r="BC38" s="2"/>
      <c r="BD38" s="2"/>
      <c r="BE38" s="2"/>
      <c r="BF38" s="2"/>
    </row>
    <row r="39" spans="1:58">
      <c r="A39" s="20" t="s">
        <v>84</v>
      </c>
      <c r="B39" s="38">
        <f>COUNTIFS(Penempatan[masa_kerja],"",Penempatan[penempatan_lokasi],$A39,Penempatan[sdm_tgl_berhenti],"",Penempatan[penempatan_kontrak],$AD$4)</f>
        <v>0</v>
      </c>
      <c r="C39" s="39">
        <f>COUNTIFS(Penempatan[masa_kerja],"&lt;"&amp;C$35,Penempatan[masa_kerja],"&gt;="&amp;B$35,Penempatan[penempatan_lokasi],$A39,Penempatan[sdm_tgl_berhenti],"",Penempatan[penempatan_kontrak],$AD$4)</f>
        <v>0</v>
      </c>
      <c r="D39" s="39">
        <f>COUNTIFS(Penempatan[masa_kerja],"&lt;"&amp;D$35,Penempatan[masa_kerja],"&gt;="&amp;C$35,Penempatan[penempatan_lokasi],$A39,Penempatan[sdm_tgl_berhenti],"",Penempatan[penempatan_kontrak],$AD$4)</f>
        <v>0</v>
      </c>
      <c r="E39" s="39">
        <f>COUNTIFS(Penempatan[masa_kerja],"&lt;"&amp;E$35,Penempatan[masa_kerja],"&gt;="&amp;D$35,Penempatan[penempatan_lokasi],$A39,Penempatan[sdm_tgl_berhenti],"",Penempatan[penempatan_kontrak],$AD$4)</f>
        <v>0</v>
      </c>
      <c r="F39" s="39">
        <f>COUNTIFS(Penempatan[masa_kerja],"&lt;"&amp;F$35,Penempatan[masa_kerja],"&gt;="&amp;E$35,Penempatan[penempatan_lokasi],$A39,Penempatan[sdm_tgl_berhenti],"",Penempatan[penempatan_kontrak],$AD$4)</f>
        <v>0</v>
      </c>
      <c r="G39" s="39">
        <f>COUNTIFS(Penempatan[masa_kerja],"&lt;"&amp;G$35,Penempatan[masa_kerja],"&gt;="&amp;F$35,Penempatan[penempatan_lokasi],$A39,Penempatan[sdm_tgl_berhenti],"",Penempatan[penempatan_kontrak],$AD$4)</f>
        <v>0</v>
      </c>
      <c r="H39" s="39">
        <f>COUNTIFS(Penempatan[masa_kerja],"&lt;"&amp;H$35,Penempatan[masa_kerja],"&gt;="&amp;G$35,Penempatan[penempatan_lokasi],$A39,Penempatan[sdm_tgl_berhenti],"",Penempatan[penempatan_kontrak],$AD$4)</f>
        <v>0</v>
      </c>
      <c r="I39" s="39">
        <f>COUNTIFS(Penempatan[masa_kerja],"&lt;"&amp;I$35,Penempatan[masa_kerja],"&gt;="&amp;H$35,Penempatan[penempatan_lokasi],$A39,Penempatan[sdm_tgl_berhenti],"",Penempatan[penempatan_kontrak],$AD$4)</f>
        <v>0</v>
      </c>
      <c r="J39" s="57">
        <f>COUNTIFS(Penempatan[masa_kerja],"&gt;="&amp;I$35,Penempatan[penempatan_lokasi],$A39,Penempatan[sdm_tgl_berhenti],"",Penempatan[penempatan_kontrak],$AD$4)</f>
        <v>0</v>
      </c>
      <c r="K39" s="38">
        <f>COUNTIFS(Penempatan[masa_kerja],"",Penempatan[penempatan_lokasi],$A39,Penempatan[sdm_tgl_berhenti],"",Penempatan[penempatan_kontrak],"&lt;&gt;PKWTT",Penempatan[penempatan_kontrak],"&lt;&gt;OS-*")</f>
        <v>0</v>
      </c>
      <c r="L39" s="39">
        <f>COUNTIFS(Penempatan[masa_kerja],"&lt;"&amp;L$35,Penempatan[masa_kerja],"&gt;="&amp;K$35,Penempatan[penempatan_lokasi],$A39,Penempatan[sdm_tgl_berhenti],"",Penempatan[penempatan_kontrak],"&lt;&gt;PKWTT",Penempatan[penempatan_kontrak],"&lt;&gt;OS-*")</f>
        <v>0</v>
      </c>
      <c r="M39" s="39">
        <f>COUNTIFS(Penempatan[masa_kerja],"&lt;"&amp;M$35,Penempatan[masa_kerja],"&gt;="&amp;L$35,Penempatan[penempatan_lokasi],$A39,Penempatan[sdm_tgl_berhenti],"",Penempatan[penempatan_kontrak],"&lt;&gt;PKWTT",Penempatan[penempatan_kontrak],"&lt;&gt;OS-*")</f>
        <v>0</v>
      </c>
      <c r="N39" s="39">
        <f>COUNTIFS(Penempatan[masa_kerja],"&lt;"&amp;N$35,Penempatan[masa_kerja],"&gt;="&amp;M$35,Penempatan[penempatan_lokasi],$A39,Penempatan[sdm_tgl_berhenti],"",Penempatan[penempatan_kontrak],"&lt;&gt;PKWTT",Penempatan[penempatan_kontrak],"&lt;&gt;OS-*")</f>
        <v>0</v>
      </c>
      <c r="O39" s="39">
        <f>COUNTIFS(Penempatan[masa_kerja],"&lt;"&amp;O$35,Penempatan[masa_kerja],"&gt;="&amp;N$35,Penempatan[penempatan_lokasi],$A39,Penempatan[sdm_tgl_berhenti],"",Penempatan[penempatan_kontrak],"&lt;&gt;PKWTT",Penempatan[penempatan_kontrak],"&lt;&gt;OS-*")</f>
        <v>0</v>
      </c>
      <c r="P39" s="39">
        <f>COUNTIFS(Penempatan[masa_kerja],"&lt;"&amp;P$35,Penempatan[masa_kerja],"&gt;="&amp;O$35,Penempatan[penempatan_lokasi],$A39,Penempatan[sdm_tgl_berhenti],"",Penempatan[penempatan_kontrak],"&lt;&gt;PKWTT",Penempatan[penempatan_kontrak],"&lt;&gt;OS-*")</f>
        <v>0</v>
      </c>
      <c r="Q39" s="39">
        <f>COUNTIFS(Penempatan[masa_kerja],"&lt;"&amp;Q$35,Penempatan[masa_kerja],"&gt;="&amp;P$35,Penempatan[penempatan_lokasi],$A39,Penempatan[sdm_tgl_berhenti],"",Penempatan[penempatan_kontrak],"&lt;&gt;PKWTT",Penempatan[penempatan_kontrak],"&lt;&gt;OS-*")</f>
        <v>0</v>
      </c>
      <c r="R39" s="39">
        <f>COUNTIFS(Penempatan[masa_kerja],"&lt;"&amp;R$35,Penempatan[masa_kerja],"&gt;="&amp;Q$35,Penempatan[penempatan_lokasi],$A39,Penempatan[sdm_tgl_berhenti],"",Penempatan[penempatan_kontrak],"&lt;&gt;PKWTT",Penempatan[penempatan_kontrak],"&lt;&gt;OS-*")</f>
        <v>0</v>
      </c>
      <c r="S39" s="57">
        <f>COUNTIFS(Penempatan[masa_kerja],"&gt;="&amp;R$35,Penempatan[penempatan_lokasi],$A39,Penempatan[sdm_tgl_berhenti],"",Penempatan[penempatan_kontrak],"&lt;&gt;PKWTT",Penempatan[penempatan_kontrak],"&lt;&gt;OS-*")</f>
        <v>0</v>
      </c>
      <c r="T39" s="38">
        <f>COUNTIFS(Penempatan[masa_kerja],"",Penempatan[penempatan_lokasi],$A39,Penempatan[sdm_tgl_berhenti],"",Penempatan[penempatan_kontrak],"=OS-*")</f>
        <v>0</v>
      </c>
      <c r="U39" s="39">
        <f>COUNTIFS(Penempatan[masa_kerja],"&lt;"&amp;U$35,Penempatan[masa_kerja],"&gt;="&amp;T$35,Penempatan[penempatan_lokasi],$A39,Penempatan[sdm_tgl_berhenti],"",Penempatan[penempatan_kontrak],"=OS-*")</f>
        <v>0</v>
      </c>
      <c r="V39" s="39">
        <f>COUNTIFS(Penempatan[masa_kerja],"&lt;"&amp;V$35,Penempatan[masa_kerja],"&gt;="&amp;U$35,Penempatan[penempatan_lokasi],$A39,Penempatan[sdm_tgl_berhenti],"",Penempatan[penempatan_kontrak],"=OS-*")</f>
        <v>0</v>
      </c>
      <c r="W39" s="39">
        <f>COUNTIFS(Penempatan[masa_kerja],"&lt;"&amp;W$35,Penempatan[masa_kerja],"&gt;="&amp;V$35,Penempatan[penempatan_lokasi],$A39,Penempatan[sdm_tgl_berhenti],"",Penempatan[penempatan_kontrak],"=OS-*")</f>
        <v>0</v>
      </c>
      <c r="X39" s="39">
        <f>COUNTIFS(Penempatan[masa_kerja],"&lt;"&amp;X$35,Penempatan[masa_kerja],"&gt;="&amp;W$35,Penempatan[penempatan_lokasi],$A39,Penempatan[sdm_tgl_berhenti],"",Penempatan[penempatan_kontrak],"=OS-*")</f>
        <v>0</v>
      </c>
      <c r="Y39" s="39">
        <f>COUNTIFS(Penempatan[masa_kerja],"&lt;"&amp;Y$35,Penempatan[masa_kerja],"&gt;="&amp;X$35,Penempatan[penempatan_lokasi],$A39,Penempatan[sdm_tgl_berhenti],"",Penempatan[penempatan_kontrak],"=OS-*")</f>
        <v>0</v>
      </c>
      <c r="Z39" s="39">
        <f>COUNTIFS(Penempatan[masa_kerja],"&lt;"&amp;Z$35,Penempatan[masa_kerja],"&gt;="&amp;Y$35,Penempatan[penempatan_lokasi],$A39,Penempatan[sdm_tgl_berhenti],"",Penempatan[penempatan_kontrak],"=OS-*")</f>
        <v>0</v>
      </c>
      <c r="AA39" s="39">
        <f>COUNTIFS(Penempatan[masa_kerja],"&lt;"&amp;AA$35,Penempatan[masa_kerja],"&gt;="&amp;Z$35,Penempatan[penempatan_lokasi],$A39,Penempatan[sdm_tgl_berhenti],"",Penempatan[penempatan_kontrak],"=OS-*")</f>
        <v>0</v>
      </c>
      <c r="AB39" s="57">
        <f>COUNTIFS(Penempatan[masa_kerja],"&gt;="&amp;AA$35,Penempatan[penempatan_lokasi],$A39,Penempatan[sdm_tgl_berhenti],"",Penempatan[penempatan_kontrak],"&lt;&gt;PKWTT",Penempatan[penempatan_kontrak],"&lt;&gt;OS-*")</f>
        <v>0</v>
      </c>
      <c r="AC39" s="38">
        <f>COUNTIFS(Penempatan[usia],"&lt;"&amp;AC$35,Penempatan[penempatan_lokasi],$A39,Penempatan[sdm_tgl_berhenti],"",Penempatan[penempatan_kontrak],$AD$4)</f>
        <v>0</v>
      </c>
      <c r="AD39" s="39">
        <f>COUNTIFS(Penempatan[usia],"&lt;"&amp;AD$35,Penempatan[usia],"&gt;="&amp;AC$35,Penempatan[penempatan_lokasi],$A39,Penempatan[sdm_tgl_berhenti],"",Penempatan[penempatan_kontrak],$AD$4)</f>
        <v>0</v>
      </c>
      <c r="AE39" s="39">
        <f>COUNTIFS(Penempatan[usia],"&lt;"&amp;AE$35,Penempatan[usia],"&gt;="&amp;AD$35,Penempatan[penempatan_lokasi],$A39,Penempatan[sdm_tgl_berhenti],"",Penempatan[penempatan_kontrak],$AD$4)</f>
        <v>0</v>
      </c>
      <c r="AF39" s="39">
        <f>COUNTIFS(Penempatan[usia],"&lt;"&amp;AF$35,Penempatan[usia],"&gt;="&amp;AE$35,Penempatan[penempatan_lokasi],$A39,Penempatan[sdm_tgl_berhenti],"",Penempatan[penempatan_kontrak],$AD$4)</f>
        <v>0</v>
      </c>
      <c r="AG39" s="39">
        <f>COUNTIFS(Penempatan[usia],"&lt;"&amp;AG$35,Penempatan[usia],"&gt;="&amp;AF$35,Penempatan[penempatan_lokasi],$A39,Penempatan[sdm_tgl_berhenti],"",Penempatan[penempatan_kontrak],$AD$4)</f>
        <v>0</v>
      </c>
      <c r="AH39" s="57">
        <f>COUNTIFS(Penempatan[usia],"&gt;="&amp;AG$35,Penempatan[penempatan_lokasi],$A39,Penempatan[sdm_tgl_berhenti],"",Penempatan[penempatan_kontrak],$AD$4)</f>
        <v>0</v>
      </c>
      <c r="AI39" s="38">
        <f>COUNTIFS(Penempatan[usia],"&lt;"&amp;AI$35,Penempatan[penempatan_lokasi],$A39,Penempatan[sdm_tgl_berhenti],"",Penempatan[penempatan_kontrak],"&lt;&gt;PKWTT",Penempatan[penempatan_kontrak],"&lt;&gt;OS-*")</f>
        <v>0</v>
      </c>
      <c r="AJ39" s="39">
        <f>COUNTIFS(Penempatan[usia],"&lt;"&amp;AJ$35,Penempatan[usia],"&gt;="&amp;AI$35,Penempatan[penempatan_lokasi],$A39,Penempatan[sdm_tgl_berhenti],"",Penempatan[penempatan_kontrak],"&lt;&gt;PKWTT",Penempatan[penempatan_kontrak],"&lt;&gt;OS-*")</f>
        <v>0</v>
      </c>
      <c r="AK39" s="39">
        <f>COUNTIFS(Penempatan[usia],"&lt;"&amp;AK$35,Penempatan[usia],"&gt;="&amp;AJ$35,Penempatan[penempatan_lokasi],$A39,Penempatan[sdm_tgl_berhenti],"",Penempatan[penempatan_kontrak],"&lt;&gt;PKWTT",Penempatan[penempatan_kontrak],"&lt;&gt;OS-*")</f>
        <v>0</v>
      </c>
      <c r="AL39" s="39">
        <f>COUNTIFS(Penempatan[usia],"&lt;"&amp;AL$35,Penempatan[usia],"&gt;="&amp;AK$35,Penempatan[penempatan_lokasi],$A39,Penempatan[sdm_tgl_berhenti],"",Penempatan[penempatan_kontrak],"&lt;&gt;PKWTT",Penempatan[penempatan_kontrak],"&lt;&gt;OS-*")</f>
        <v>0</v>
      </c>
      <c r="AM39" s="39">
        <f>COUNTIFS(Penempatan[usia],"&lt;"&amp;AM$35,Penempatan[usia],"&gt;="&amp;AL$35,Penempatan[penempatan_lokasi],$A39,Penempatan[sdm_tgl_berhenti],"",Penempatan[penempatan_kontrak],"&lt;&gt;PKWTT",Penempatan[penempatan_kontrak],"&lt;&gt;OS-*")</f>
        <v>0</v>
      </c>
      <c r="AN39" s="57">
        <f>COUNTIFS(Penempatan[usia],"&gt;="&amp;AM$35,Penempatan[penempatan_lokasi],$A39,Penempatan[sdm_tgl_berhenti],"",Penempatan[penempatan_kontrak],"&lt;&gt;PKWTT",Penempatan[penempatan_kontrak],"&lt;&gt;OS-*")</f>
        <v>0</v>
      </c>
      <c r="AO39" s="38">
        <f>COUNTIFS(Penempatan[usia],"&lt;"&amp;AO$35,Penempatan[penempatan_lokasi],$A39,Penempatan[sdm_tgl_berhenti],"",Penempatan[penempatan_kontrak],"=OS-*")</f>
        <v>0</v>
      </c>
      <c r="AP39" s="39">
        <f>COUNTIFS(Penempatan[usia],"&lt;"&amp;AP$35,Penempatan[usia],"&gt;="&amp;AO$35,Penempatan[penempatan_lokasi],$A39,Penempatan[sdm_tgl_berhenti],"",Penempatan[penempatan_kontrak],"=OS-*")</f>
        <v>0</v>
      </c>
      <c r="AQ39" s="39">
        <f>COUNTIFS(Penempatan[usia],"&lt;"&amp;AQ$35,Penempatan[usia],"&gt;="&amp;AP$35,Penempatan[penempatan_lokasi],$A39,Penempatan[sdm_tgl_berhenti],"",Penempatan[penempatan_kontrak],"=OS-*")</f>
        <v>0</v>
      </c>
      <c r="AR39" s="39">
        <f>COUNTIFS(Penempatan[usia],"&lt;"&amp;AR$35,Penempatan[usia],"&gt;="&amp;AQ$35,Penempatan[penempatan_lokasi],$A39,Penempatan[sdm_tgl_berhenti],"",Penempatan[penempatan_kontrak],"=OS-*")</f>
        <v>0</v>
      </c>
      <c r="AS39" s="39">
        <f>COUNTIFS(Penempatan[usia],"&lt;"&amp;AS$35,Penempatan[usia],"&gt;="&amp;AR$35,Penempatan[penempatan_lokasi],$A39,Penempatan[sdm_tgl_berhenti],"",Penempatan[penempatan_kontrak],"=OS-*")</f>
        <v>0</v>
      </c>
      <c r="AT39" s="57">
        <f>COUNTIFS(Penempatan[usia],"&gt;="&amp;AS$35,Penempatan[penempatan_lokasi],$A39,Penempatan[sdm_tgl_berhenti],"",Penempatan[penempatan_kontrak],"=OS-*")</f>
        <v>0</v>
      </c>
      <c r="AX39" s="2"/>
      <c r="AY39" s="2"/>
      <c r="AZ39" s="2"/>
      <c r="BA39" s="2"/>
      <c r="BB39" s="2"/>
      <c r="BC39" s="2"/>
      <c r="BD39" s="2"/>
      <c r="BE39" s="2"/>
      <c r="BF39" s="2"/>
    </row>
    <row r="40" spans="1:58">
      <c r="A40" s="20" t="s">
        <v>85</v>
      </c>
      <c r="B40" s="38">
        <f>COUNTIFS(Penempatan[masa_kerja],"",Penempatan[penempatan_lokasi],$A40,Penempatan[sdm_tgl_berhenti],"",Penempatan[penempatan_kontrak],$AD$4)</f>
        <v>0</v>
      </c>
      <c r="C40" s="39">
        <f>COUNTIFS(Penempatan[masa_kerja],"&lt;"&amp;C$35,Penempatan[masa_kerja],"&gt;="&amp;B$35,Penempatan[penempatan_lokasi],$A40,Penempatan[sdm_tgl_berhenti],"",Penempatan[penempatan_kontrak],$AD$4)</f>
        <v>0</v>
      </c>
      <c r="D40" s="39">
        <f>COUNTIFS(Penempatan[masa_kerja],"&lt;"&amp;D$35,Penempatan[masa_kerja],"&gt;="&amp;C$35,Penempatan[penempatan_lokasi],$A40,Penempatan[sdm_tgl_berhenti],"",Penempatan[penempatan_kontrak],$AD$4)</f>
        <v>0</v>
      </c>
      <c r="E40" s="39">
        <f>COUNTIFS(Penempatan[masa_kerja],"&lt;"&amp;E$35,Penempatan[masa_kerja],"&gt;="&amp;D$35,Penempatan[penempatan_lokasi],$A40,Penempatan[sdm_tgl_berhenti],"",Penempatan[penempatan_kontrak],$AD$4)</f>
        <v>0</v>
      </c>
      <c r="F40" s="39">
        <f>COUNTIFS(Penempatan[masa_kerja],"&lt;"&amp;F$35,Penempatan[masa_kerja],"&gt;="&amp;E$35,Penempatan[penempatan_lokasi],$A40,Penempatan[sdm_tgl_berhenti],"",Penempatan[penempatan_kontrak],$AD$4)</f>
        <v>0</v>
      </c>
      <c r="G40" s="39">
        <f>COUNTIFS(Penempatan[masa_kerja],"&lt;"&amp;G$35,Penempatan[masa_kerja],"&gt;="&amp;F$35,Penempatan[penempatan_lokasi],$A40,Penempatan[sdm_tgl_berhenti],"",Penempatan[penempatan_kontrak],$AD$4)</f>
        <v>0</v>
      </c>
      <c r="H40" s="39">
        <f>COUNTIFS(Penempatan[masa_kerja],"&lt;"&amp;H$35,Penempatan[masa_kerja],"&gt;="&amp;G$35,Penempatan[penempatan_lokasi],$A40,Penempatan[sdm_tgl_berhenti],"",Penempatan[penempatan_kontrak],$AD$4)</f>
        <v>0</v>
      </c>
      <c r="I40" s="39">
        <f>COUNTIFS(Penempatan[masa_kerja],"&lt;"&amp;I$35,Penempatan[masa_kerja],"&gt;="&amp;H$35,Penempatan[penempatan_lokasi],$A40,Penempatan[sdm_tgl_berhenti],"",Penempatan[penempatan_kontrak],$AD$4)</f>
        <v>0</v>
      </c>
      <c r="J40" s="57">
        <f>COUNTIFS(Penempatan[masa_kerja],"&gt;="&amp;I$35,Penempatan[penempatan_lokasi],$A40,Penempatan[sdm_tgl_berhenti],"",Penempatan[penempatan_kontrak],$AD$4)</f>
        <v>0</v>
      </c>
      <c r="K40" s="38">
        <f>COUNTIFS(Penempatan[masa_kerja],"",Penempatan[penempatan_lokasi],$A40,Penempatan[sdm_tgl_berhenti],"",Penempatan[penempatan_kontrak],"&lt;&gt;PKWTT",Penempatan[penempatan_kontrak],"&lt;&gt;OS-*")</f>
        <v>0</v>
      </c>
      <c r="L40" s="39">
        <f>COUNTIFS(Penempatan[masa_kerja],"&lt;"&amp;L$35,Penempatan[masa_kerja],"&gt;="&amp;K$35,Penempatan[penempatan_lokasi],$A40,Penempatan[sdm_tgl_berhenti],"",Penempatan[penempatan_kontrak],"&lt;&gt;PKWTT",Penempatan[penempatan_kontrak],"&lt;&gt;OS-*")</f>
        <v>0</v>
      </c>
      <c r="M40" s="39">
        <f>COUNTIFS(Penempatan[masa_kerja],"&lt;"&amp;M$35,Penempatan[masa_kerja],"&gt;="&amp;L$35,Penempatan[penempatan_lokasi],$A40,Penempatan[sdm_tgl_berhenti],"",Penempatan[penempatan_kontrak],"&lt;&gt;PKWTT",Penempatan[penempatan_kontrak],"&lt;&gt;OS-*")</f>
        <v>0</v>
      </c>
      <c r="N40" s="39">
        <f>COUNTIFS(Penempatan[masa_kerja],"&lt;"&amp;N$35,Penempatan[masa_kerja],"&gt;="&amp;M$35,Penempatan[penempatan_lokasi],$A40,Penempatan[sdm_tgl_berhenti],"",Penempatan[penempatan_kontrak],"&lt;&gt;PKWTT",Penempatan[penempatan_kontrak],"&lt;&gt;OS-*")</f>
        <v>0</v>
      </c>
      <c r="O40" s="39">
        <f>COUNTIFS(Penempatan[masa_kerja],"&lt;"&amp;O$35,Penempatan[masa_kerja],"&gt;="&amp;N$35,Penempatan[penempatan_lokasi],$A40,Penempatan[sdm_tgl_berhenti],"",Penempatan[penempatan_kontrak],"&lt;&gt;PKWTT",Penempatan[penempatan_kontrak],"&lt;&gt;OS-*")</f>
        <v>0</v>
      </c>
      <c r="P40" s="39">
        <f>COUNTIFS(Penempatan[masa_kerja],"&lt;"&amp;P$35,Penempatan[masa_kerja],"&gt;="&amp;O$35,Penempatan[penempatan_lokasi],$A40,Penempatan[sdm_tgl_berhenti],"",Penempatan[penempatan_kontrak],"&lt;&gt;PKWTT",Penempatan[penempatan_kontrak],"&lt;&gt;OS-*")</f>
        <v>0</v>
      </c>
      <c r="Q40" s="39">
        <f>COUNTIFS(Penempatan[masa_kerja],"&lt;"&amp;Q$35,Penempatan[masa_kerja],"&gt;="&amp;P$35,Penempatan[penempatan_lokasi],$A40,Penempatan[sdm_tgl_berhenti],"",Penempatan[penempatan_kontrak],"&lt;&gt;PKWTT",Penempatan[penempatan_kontrak],"&lt;&gt;OS-*")</f>
        <v>0</v>
      </c>
      <c r="R40" s="39">
        <f>COUNTIFS(Penempatan[masa_kerja],"&lt;"&amp;R$35,Penempatan[masa_kerja],"&gt;="&amp;Q$35,Penempatan[penempatan_lokasi],$A40,Penempatan[sdm_tgl_berhenti],"",Penempatan[penempatan_kontrak],"&lt;&gt;PKWTT",Penempatan[penempatan_kontrak],"&lt;&gt;OS-*")</f>
        <v>0</v>
      </c>
      <c r="S40" s="57">
        <f>COUNTIFS(Penempatan[masa_kerja],"&gt;="&amp;R$35,Penempatan[penempatan_lokasi],$A40,Penempatan[sdm_tgl_berhenti],"",Penempatan[penempatan_kontrak],"&lt;&gt;PKWTT",Penempatan[penempatan_kontrak],"&lt;&gt;OS-*")</f>
        <v>0</v>
      </c>
      <c r="T40" s="38">
        <f>COUNTIFS(Penempatan[masa_kerja],"",Penempatan[penempatan_lokasi],$A40,Penempatan[sdm_tgl_berhenti],"",Penempatan[penempatan_kontrak],"=OS-*")</f>
        <v>0</v>
      </c>
      <c r="U40" s="39">
        <f>COUNTIFS(Penempatan[masa_kerja],"&lt;"&amp;U$35,Penempatan[masa_kerja],"&gt;="&amp;T$35,Penempatan[penempatan_lokasi],$A40,Penempatan[sdm_tgl_berhenti],"",Penempatan[penempatan_kontrak],"=OS-*")</f>
        <v>0</v>
      </c>
      <c r="V40" s="39">
        <f>COUNTIFS(Penempatan[masa_kerja],"&lt;"&amp;V$35,Penempatan[masa_kerja],"&gt;="&amp;U$35,Penempatan[penempatan_lokasi],$A40,Penempatan[sdm_tgl_berhenti],"",Penempatan[penempatan_kontrak],"=OS-*")</f>
        <v>0</v>
      </c>
      <c r="W40" s="39">
        <f>COUNTIFS(Penempatan[masa_kerja],"&lt;"&amp;W$35,Penempatan[masa_kerja],"&gt;="&amp;V$35,Penempatan[penempatan_lokasi],$A40,Penempatan[sdm_tgl_berhenti],"",Penempatan[penempatan_kontrak],"=OS-*")</f>
        <v>0</v>
      </c>
      <c r="X40" s="39">
        <f>COUNTIFS(Penempatan[masa_kerja],"&lt;"&amp;X$35,Penempatan[masa_kerja],"&gt;="&amp;W$35,Penempatan[penempatan_lokasi],$A40,Penempatan[sdm_tgl_berhenti],"",Penempatan[penempatan_kontrak],"=OS-*")</f>
        <v>0</v>
      </c>
      <c r="Y40" s="39">
        <f>COUNTIFS(Penempatan[masa_kerja],"&lt;"&amp;Y$35,Penempatan[masa_kerja],"&gt;="&amp;X$35,Penempatan[penempatan_lokasi],$A40,Penempatan[sdm_tgl_berhenti],"",Penempatan[penempatan_kontrak],"=OS-*")</f>
        <v>0</v>
      </c>
      <c r="Z40" s="39">
        <f>COUNTIFS(Penempatan[masa_kerja],"&lt;"&amp;Z$35,Penempatan[masa_kerja],"&gt;="&amp;Y$35,Penempatan[penempatan_lokasi],$A40,Penempatan[sdm_tgl_berhenti],"",Penempatan[penempatan_kontrak],"=OS-*")</f>
        <v>0</v>
      </c>
      <c r="AA40" s="39">
        <f>COUNTIFS(Penempatan[masa_kerja],"&lt;"&amp;AA$35,Penempatan[masa_kerja],"&gt;="&amp;Z$35,Penempatan[penempatan_lokasi],$A40,Penempatan[sdm_tgl_berhenti],"",Penempatan[penempatan_kontrak],"=OS-*")</f>
        <v>0</v>
      </c>
      <c r="AB40" s="57">
        <f>COUNTIFS(Penempatan[masa_kerja],"&gt;="&amp;AA$35,Penempatan[penempatan_lokasi],$A40,Penempatan[sdm_tgl_berhenti],"",Penempatan[penempatan_kontrak],"&lt;&gt;PKWTT",Penempatan[penempatan_kontrak],"&lt;&gt;OS-*")</f>
        <v>0</v>
      </c>
      <c r="AC40" s="38">
        <f>COUNTIFS(Penempatan[usia],"&lt;"&amp;AC$35,Penempatan[penempatan_lokasi],$A40,Penempatan[sdm_tgl_berhenti],"",Penempatan[penempatan_kontrak],$AD$4)</f>
        <v>0</v>
      </c>
      <c r="AD40" s="39">
        <f>COUNTIFS(Penempatan[usia],"&lt;"&amp;AD$35,Penempatan[usia],"&gt;="&amp;AC$35,Penempatan[penempatan_lokasi],$A40,Penempatan[sdm_tgl_berhenti],"",Penempatan[penempatan_kontrak],$AD$4)</f>
        <v>0</v>
      </c>
      <c r="AE40" s="39">
        <f>COUNTIFS(Penempatan[usia],"&lt;"&amp;AE$35,Penempatan[usia],"&gt;="&amp;AD$35,Penempatan[penempatan_lokasi],$A40,Penempatan[sdm_tgl_berhenti],"",Penempatan[penempatan_kontrak],$AD$4)</f>
        <v>0</v>
      </c>
      <c r="AF40" s="39">
        <f>COUNTIFS(Penempatan[usia],"&lt;"&amp;AF$35,Penempatan[usia],"&gt;="&amp;AE$35,Penempatan[penempatan_lokasi],$A40,Penempatan[sdm_tgl_berhenti],"",Penempatan[penempatan_kontrak],$AD$4)</f>
        <v>0</v>
      </c>
      <c r="AG40" s="39">
        <f>COUNTIFS(Penempatan[usia],"&lt;"&amp;AG$35,Penempatan[usia],"&gt;="&amp;AF$35,Penempatan[penempatan_lokasi],$A40,Penempatan[sdm_tgl_berhenti],"",Penempatan[penempatan_kontrak],$AD$4)</f>
        <v>0</v>
      </c>
      <c r="AH40" s="57">
        <f>COUNTIFS(Penempatan[usia],"&gt;="&amp;AG$35,Penempatan[penempatan_lokasi],$A40,Penempatan[sdm_tgl_berhenti],"",Penempatan[penempatan_kontrak],$AD$4)</f>
        <v>0</v>
      </c>
      <c r="AI40" s="38">
        <f>COUNTIFS(Penempatan[usia],"&lt;"&amp;AI$35,Penempatan[penempatan_lokasi],$A40,Penempatan[sdm_tgl_berhenti],"",Penempatan[penempatan_kontrak],"&lt;&gt;PKWTT",Penempatan[penempatan_kontrak],"&lt;&gt;OS-*")</f>
        <v>0</v>
      </c>
      <c r="AJ40" s="39">
        <f>COUNTIFS(Penempatan[usia],"&lt;"&amp;AJ$35,Penempatan[usia],"&gt;="&amp;AI$35,Penempatan[penempatan_lokasi],$A40,Penempatan[sdm_tgl_berhenti],"",Penempatan[penempatan_kontrak],"&lt;&gt;PKWTT",Penempatan[penempatan_kontrak],"&lt;&gt;OS-*")</f>
        <v>0</v>
      </c>
      <c r="AK40" s="39">
        <f>COUNTIFS(Penempatan[usia],"&lt;"&amp;AK$35,Penempatan[usia],"&gt;="&amp;AJ$35,Penempatan[penempatan_lokasi],$A40,Penempatan[sdm_tgl_berhenti],"",Penempatan[penempatan_kontrak],"&lt;&gt;PKWTT",Penempatan[penempatan_kontrak],"&lt;&gt;OS-*")</f>
        <v>0</v>
      </c>
      <c r="AL40" s="39">
        <f>COUNTIFS(Penempatan[usia],"&lt;"&amp;AL$35,Penempatan[usia],"&gt;="&amp;AK$35,Penempatan[penempatan_lokasi],$A40,Penempatan[sdm_tgl_berhenti],"",Penempatan[penempatan_kontrak],"&lt;&gt;PKWTT",Penempatan[penempatan_kontrak],"&lt;&gt;OS-*")</f>
        <v>0</v>
      </c>
      <c r="AM40" s="39">
        <f>COUNTIFS(Penempatan[usia],"&lt;"&amp;AM$35,Penempatan[usia],"&gt;="&amp;AL$35,Penempatan[penempatan_lokasi],$A40,Penempatan[sdm_tgl_berhenti],"",Penempatan[penempatan_kontrak],"&lt;&gt;PKWTT",Penempatan[penempatan_kontrak],"&lt;&gt;OS-*")</f>
        <v>0</v>
      </c>
      <c r="AN40" s="57">
        <f>COUNTIFS(Penempatan[usia],"&gt;="&amp;AM$35,Penempatan[penempatan_lokasi],$A40,Penempatan[sdm_tgl_berhenti],"",Penempatan[penempatan_kontrak],"&lt;&gt;PKWTT",Penempatan[penempatan_kontrak],"&lt;&gt;OS-*")</f>
        <v>0</v>
      </c>
      <c r="AO40" s="38">
        <f>COUNTIFS(Penempatan[usia],"&lt;"&amp;AO$35,Penempatan[penempatan_lokasi],$A40,Penempatan[sdm_tgl_berhenti],"",Penempatan[penempatan_kontrak],"=OS-*")</f>
        <v>0</v>
      </c>
      <c r="AP40" s="39">
        <f>COUNTIFS(Penempatan[usia],"&lt;"&amp;AP$35,Penempatan[usia],"&gt;="&amp;AO$35,Penempatan[penempatan_lokasi],$A40,Penempatan[sdm_tgl_berhenti],"",Penempatan[penempatan_kontrak],"=OS-*")</f>
        <v>0</v>
      </c>
      <c r="AQ40" s="39">
        <f>COUNTIFS(Penempatan[usia],"&lt;"&amp;AQ$35,Penempatan[usia],"&gt;="&amp;AP$35,Penempatan[penempatan_lokasi],$A40,Penempatan[sdm_tgl_berhenti],"",Penempatan[penempatan_kontrak],"=OS-*")</f>
        <v>0</v>
      </c>
      <c r="AR40" s="39">
        <f>COUNTIFS(Penempatan[usia],"&lt;"&amp;AR$35,Penempatan[usia],"&gt;="&amp;AQ$35,Penempatan[penempatan_lokasi],$A40,Penempatan[sdm_tgl_berhenti],"",Penempatan[penempatan_kontrak],"=OS-*")</f>
        <v>0</v>
      </c>
      <c r="AS40" s="39">
        <f>COUNTIFS(Penempatan[usia],"&lt;"&amp;AS$35,Penempatan[usia],"&gt;="&amp;AR$35,Penempatan[penempatan_lokasi],$A40,Penempatan[sdm_tgl_berhenti],"",Penempatan[penempatan_kontrak],"=OS-*")</f>
        <v>0</v>
      </c>
      <c r="AT40" s="57">
        <f>COUNTIFS(Penempatan[usia],"&gt;="&amp;AS$35,Penempatan[penempatan_lokasi],$A40,Penempatan[sdm_tgl_berhenti],"",Penempatan[penempatan_kontrak],"=OS-*")</f>
        <v>0</v>
      </c>
      <c r="AX40" s="2"/>
      <c r="AY40" s="2"/>
      <c r="AZ40" s="2"/>
      <c r="BA40" s="2"/>
      <c r="BB40" s="2"/>
      <c r="BC40" s="2"/>
      <c r="BD40" s="2"/>
      <c r="BE40" s="2"/>
      <c r="BF40" s="2"/>
    </row>
    <row r="41" spans="1:58">
      <c r="A41" s="20" t="s">
        <v>86</v>
      </c>
      <c r="B41" s="38">
        <f>COUNTIFS(Penempatan[masa_kerja],"",Penempatan[penempatan_lokasi],$A41,Penempatan[sdm_tgl_berhenti],"",Penempatan[penempatan_kontrak],$AD$4)</f>
        <v>0</v>
      </c>
      <c r="C41" s="39">
        <f>COUNTIFS(Penempatan[masa_kerja],"&lt;"&amp;C$35,Penempatan[masa_kerja],"&gt;="&amp;B$35,Penempatan[penempatan_lokasi],$A41,Penempatan[sdm_tgl_berhenti],"",Penempatan[penempatan_kontrak],$AD$4)</f>
        <v>0</v>
      </c>
      <c r="D41" s="39">
        <f>COUNTIFS(Penempatan[masa_kerja],"&lt;"&amp;D$35,Penempatan[masa_kerja],"&gt;="&amp;C$35,Penempatan[penempatan_lokasi],$A41,Penempatan[sdm_tgl_berhenti],"",Penempatan[penempatan_kontrak],$AD$4)</f>
        <v>0</v>
      </c>
      <c r="E41" s="39">
        <f>COUNTIFS(Penempatan[masa_kerja],"&lt;"&amp;E$35,Penempatan[masa_kerja],"&gt;="&amp;D$35,Penempatan[penempatan_lokasi],$A41,Penempatan[sdm_tgl_berhenti],"",Penempatan[penempatan_kontrak],$AD$4)</f>
        <v>0</v>
      </c>
      <c r="F41" s="39">
        <f>COUNTIFS(Penempatan[masa_kerja],"&lt;"&amp;F$35,Penempatan[masa_kerja],"&gt;="&amp;E$35,Penempatan[penempatan_lokasi],$A41,Penempatan[sdm_tgl_berhenti],"",Penempatan[penempatan_kontrak],$AD$4)</f>
        <v>0</v>
      </c>
      <c r="G41" s="39">
        <f>COUNTIFS(Penempatan[masa_kerja],"&lt;"&amp;G$35,Penempatan[masa_kerja],"&gt;="&amp;F$35,Penempatan[penempatan_lokasi],$A41,Penempatan[sdm_tgl_berhenti],"",Penempatan[penempatan_kontrak],$AD$4)</f>
        <v>0</v>
      </c>
      <c r="H41" s="39">
        <f>COUNTIFS(Penempatan[masa_kerja],"&lt;"&amp;H$35,Penempatan[masa_kerja],"&gt;="&amp;G$35,Penempatan[penempatan_lokasi],$A41,Penempatan[sdm_tgl_berhenti],"",Penempatan[penempatan_kontrak],$AD$4)</f>
        <v>0</v>
      </c>
      <c r="I41" s="39">
        <f>COUNTIFS(Penempatan[masa_kerja],"&lt;"&amp;I$35,Penempatan[masa_kerja],"&gt;="&amp;H$35,Penempatan[penempatan_lokasi],$A41,Penempatan[sdm_tgl_berhenti],"",Penempatan[penempatan_kontrak],$AD$4)</f>
        <v>0</v>
      </c>
      <c r="J41" s="57">
        <f>COUNTIFS(Penempatan[masa_kerja],"&gt;="&amp;I$35,Penempatan[penempatan_lokasi],$A41,Penempatan[sdm_tgl_berhenti],"",Penempatan[penempatan_kontrak],$AD$4)</f>
        <v>0</v>
      </c>
      <c r="K41" s="38">
        <f>COUNTIFS(Penempatan[masa_kerja],"",Penempatan[penempatan_lokasi],$A41,Penempatan[sdm_tgl_berhenti],"",Penempatan[penempatan_kontrak],"&lt;&gt;PKWTT",Penempatan[penempatan_kontrak],"&lt;&gt;OS-*")</f>
        <v>0</v>
      </c>
      <c r="L41" s="39">
        <f>COUNTIFS(Penempatan[masa_kerja],"&lt;"&amp;L$35,Penempatan[masa_kerja],"&gt;="&amp;K$35,Penempatan[penempatan_lokasi],$A41,Penempatan[sdm_tgl_berhenti],"",Penempatan[penempatan_kontrak],"&lt;&gt;PKWTT",Penempatan[penempatan_kontrak],"&lt;&gt;OS-*")</f>
        <v>0</v>
      </c>
      <c r="M41" s="39">
        <f>COUNTIFS(Penempatan[masa_kerja],"&lt;"&amp;M$35,Penempatan[masa_kerja],"&gt;="&amp;L$35,Penempatan[penempatan_lokasi],$A41,Penempatan[sdm_tgl_berhenti],"",Penempatan[penempatan_kontrak],"&lt;&gt;PKWTT",Penempatan[penempatan_kontrak],"&lt;&gt;OS-*")</f>
        <v>0</v>
      </c>
      <c r="N41" s="39">
        <f>COUNTIFS(Penempatan[masa_kerja],"&lt;"&amp;N$35,Penempatan[masa_kerja],"&gt;="&amp;M$35,Penempatan[penempatan_lokasi],$A41,Penempatan[sdm_tgl_berhenti],"",Penempatan[penempatan_kontrak],"&lt;&gt;PKWTT",Penempatan[penempatan_kontrak],"&lt;&gt;OS-*")</f>
        <v>0</v>
      </c>
      <c r="O41" s="39">
        <f>COUNTIFS(Penempatan[masa_kerja],"&lt;"&amp;O$35,Penempatan[masa_kerja],"&gt;="&amp;N$35,Penempatan[penempatan_lokasi],$A41,Penempatan[sdm_tgl_berhenti],"",Penempatan[penempatan_kontrak],"&lt;&gt;PKWTT",Penempatan[penempatan_kontrak],"&lt;&gt;OS-*")</f>
        <v>0</v>
      </c>
      <c r="P41" s="39">
        <f>COUNTIFS(Penempatan[masa_kerja],"&lt;"&amp;P$35,Penempatan[masa_kerja],"&gt;="&amp;O$35,Penempatan[penempatan_lokasi],$A41,Penempatan[sdm_tgl_berhenti],"",Penempatan[penempatan_kontrak],"&lt;&gt;PKWTT",Penempatan[penempatan_kontrak],"&lt;&gt;OS-*")</f>
        <v>0</v>
      </c>
      <c r="Q41" s="39">
        <f>COUNTIFS(Penempatan[masa_kerja],"&lt;"&amp;Q$35,Penempatan[masa_kerja],"&gt;="&amp;P$35,Penempatan[penempatan_lokasi],$A41,Penempatan[sdm_tgl_berhenti],"",Penempatan[penempatan_kontrak],"&lt;&gt;PKWTT",Penempatan[penempatan_kontrak],"&lt;&gt;OS-*")</f>
        <v>0</v>
      </c>
      <c r="R41" s="39">
        <f>COUNTIFS(Penempatan[masa_kerja],"&lt;"&amp;R$35,Penempatan[masa_kerja],"&gt;="&amp;Q$35,Penempatan[penempatan_lokasi],$A41,Penempatan[sdm_tgl_berhenti],"",Penempatan[penempatan_kontrak],"&lt;&gt;PKWTT",Penempatan[penempatan_kontrak],"&lt;&gt;OS-*")</f>
        <v>0</v>
      </c>
      <c r="S41" s="57">
        <f>COUNTIFS(Penempatan[masa_kerja],"&gt;="&amp;R$35,Penempatan[penempatan_lokasi],$A41,Penempatan[sdm_tgl_berhenti],"",Penempatan[penempatan_kontrak],"&lt;&gt;PKWTT",Penempatan[penempatan_kontrak],"&lt;&gt;OS-*")</f>
        <v>0</v>
      </c>
      <c r="T41" s="38">
        <f>COUNTIFS(Penempatan[masa_kerja],"",Penempatan[penempatan_lokasi],$A41,Penempatan[sdm_tgl_berhenti],"",Penempatan[penempatan_kontrak],"=OS-*")</f>
        <v>0</v>
      </c>
      <c r="U41" s="39">
        <f>COUNTIFS(Penempatan[masa_kerja],"&lt;"&amp;U$35,Penempatan[masa_kerja],"&gt;="&amp;T$35,Penempatan[penempatan_lokasi],$A41,Penempatan[sdm_tgl_berhenti],"",Penempatan[penempatan_kontrak],"=OS-*")</f>
        <v>0</v>
      </c>
      <c r="V41" s="39">
        <f>COUNTIFS(Penempatan[masa_kerja],"&lt;"&amp;V$35,Penempatan[masa_kerja],"&gt;="&amp;U$35,Penempatan[penempatan_lokasi],$A41,Penempatan[sdm_tgl_berhenti],"",Penempatan[penempatan_kontrak],"=OS-*")</f>
        <v>0</v>
      </c>
      <c r="W41" s="39">
        <f>COUNTIFS(Penempatan[masa_kerja],"&lt;"&amp;W$35,Penempatan[masa_kerja],"&gt;="&amp;V$35,Penempatan[penempatan_lokasi],$A41,Penempatan[sdm_tgl_berhenti],"",Penempatan[penempatan_kontrak],"=OS-*")</f>
        <v>0</v>
      </c>
      <c r="X41" s="39">
        <f>COUNTIFS(Penempatan[masa_kerja],"&lt;"&amp;X$35,Penempatan[masa_kerja],"&gt;="&amp;W$35,Penempatan[penempatan_lokasi],$A41,Penempatan[sdm_tgl_berhenti],"",Penempatan[penempatan_kontrak],"=OS-*")</f>
        <v>0</v>
      </c>
      <c r="Y41" s="39">
        <f>COUNTIFS(Penempatan[masa_kerja],"&lt;"&amp;Y$35,Penempatan[masa_kerja],"&gt;="&amp;X$35,Penempatan[penempatan_lokasi],$A41,Penempatan[sdm_tgl_berhenti],"",Penempatan[penempatan_kontrak],"=OS-*")</f>
        <v>0</v>
      </c>
      <c r="Z41" s="39">
        <f>COUNTIFS(Penempatan[masa_kerja],"&lt;"&amp;Z$35,Penempatan[masa_kerja],"&gt;="&amp;Y$35,Penempatan[penempatan_lokasi],$A41,Penempatan[sdm_tgl_berhenti],"",Penempatan[penempatan_kontrak],"=OS-*")</f>
        <v>0</v>
      </c>
      <c r="AA41" s="39">
        <f>COUNTIFS(Penempatan[masa_kerja],"&lt;"&amp;AA$35,Penempatan[masa_kerja],"&gt;="&amp;Z$35,Penempatan[penempatan_lokasi],$A41,Penempatan[sdm_tgl_berhenti],"",Penempatan[penempatan_kontrak],"=OS-*")</f>
        <v>0</v>
      </c>
      <c r="AB41" s="57">
        <f>COUNTIFS(Penempatan[masa_kerja],"&gt;="&amp;AA$35,Penempatan[penempatan_lokasi],$A41,Penempatan[sdm_tgl_berhenti],"",Penempatan[penempatan_kontrak],"&lt;&gt;PKWTT",Penempatan[penempatan_kontrak],"&lt;&gt;OS-*")</f>
        <v>0</v>
      </c>
      <c r="AC41" s="38">
        <f>COUNTIFS(Penempatan[usia],"&lt;"&amp;AC$35,Penempatan[penempatan_lokasi],$A41,Penempatan[sdm_tgl_berhenti],"",Penempatan[penempatan_kontrak],$AD$4)</f>
        <v>0</v>
      </c>
      <c r="AD41" s="39">
        <f>COUNTIFS(Penempatan[usia],"&lt;"&amp;AD$35,Penempatan[usia],"&gt;="&amp;AC$35,Penempatan[penempatan_lokasi],$A41,Penempatan[sdm_tgl_berhenti],"",Penempatan[penempatan_kontrak],$AD$4)</f>
        <v>0</v>
      </c>
      <c r="AE41" s="39">
        <f>COUNTIFS(Penempatan[usia],"&lt;"&amp;AE$35,Penempatan[usia],"&gt;="&amp;AD$35,Penempatan[penempatan_lokasi],$A41,Penempatan[sdm_tgl_berhenti],"",Penempatan[penempatan_kontrak],$AD$4)</f>
        <v>0</v>
      </c>
      <c r="AF41" s="39">
        <f>COUNTIFS(Penempatan[usia],"&lt;"&amp;AF$35,Penempatan[usia],"&gt;="&amp;AE$35,Penempatan[penempatan_lokasi],$A41,Penempatan[sdm_tgl_berhenti],"",Penempatan[penempatan_kontrak],$AD$4)</f>
        <v>0</v>
      </c>
      <c r="AG41" s="39">
        <f>COUNTIFS(Penempatan[usia],"&lt;"&amp;AG$35,Penempatan[usia],"&gt;="&amp;AF$35,Penempatan[penempatan_lokasi],$A41,Penempatan[sdm_tgl_berhenti],"",Penempatan[penempatan_kontrak],$AD$4)</f>
        <v>0</v>
      </c>
      <c r="AH41" s="57">
        <f>COUNTIFS(Penempatan[usia],"&gt;="&amp;AG$35,Penempatan[penempatan_lokasi],$A41,Penempatan[sdm_tgl_berhenti],"",Penempatan[penempatan_kontrak],$AD$4)</f>
        <v>0</v>
      </c>
      <c r="AI41" s="38">
        <f>COUNTIFS(Penempatan[usia],"&lt;"&amp;AI$35,Penempatan[penempatan_lokasi],$A41,Penempatan[sdm_tgl_berhenti],"",Penempatan[penempatan_kontrak],"&lt;&gt;PKWTT",Penempatan[penempatan_kontrak],"&lt;&gt;OS-*")</f>
        <v>0</v>
      </c>
      <c r="AJ41" s="39">
        <f>COUNTIFS(Penempatan[usia],"&lt;"&amp;AJ$35,Penempatan[usia],"&gt;="&amp;AI$35,Penempatan[penempatan_lokasi],$A41,Penempatan[sdm_tgl_berhenti],"",Penempatan[penempatan_kontrak],"&lt;&gt;PKWTT",Penempatan[penempatan_kontrak],"&lt;&gt;OS-*")</f>
        <v>0</v>
      </c>
      <c r="AK41" s="39">
        <f>COUNTIFS(Penempatan[usia],"&lt;"&amp;AK$35,Penempatan[usia],"&gt;="&amp;AJ$35,Penempatan[penempatan_lokasi],$A41,Penempatan[sdm_tgl_berhenti],"",Penempatan[penempatan_kontrak],"&lt;&gt;PKWTT",Penempatan[penempatan_kontrak],"&lt;&gt;OS-*")</f>
        <v>0</v>
      </c>
      <c r="AL41" s="39">
        <f>COUNTIFS(Penempatan[usia],"&lt;"&amp;AL$35,Penempatan[usia],"&gt;="&amp;AK$35,Penempatan[penempatan_lokasi],$A41,Penempatan[sdm_tgl_berhenti],"",Penempatan[penempatan_kontrak],"&lt;&gt;PKWTT",Penempatan[penempatan_kontrak],"&lt;&gt;OS-*")</f>
        <v>0</v>
      </c>
      <c r="AM41" s="39">
        <f>COUNTIFS(Penempatan[usia],"&lt;"&amp;AM$35,Penempatan[usia],"&gt;="&amp;AL$35,Penempatan[penempatan_lokasi],$A41,Penempatan[sdm_tgl_berhenti],"",Penempatan[penempatan_kontrak],"&lt;&gt;PKWTT",Penempatan[penempatan_kontrak],"&lt;&gt;OS-*")</f>
        <v>0</v>
      </c>
      <c r="AN41" s="57">
        <f>COUNTIFS(Penempatan[usia],"&gt;="&amp;AM$35,Penempatan[penempatan_lokasi],$A41,Penempatan[sdm_tgl_berhenti],"",Penempatan[penempatan_kontrak],"&lt;&gt;PKWTT",Penempatan[penempatan_kontrak],"&lt;&gt;OS-*")</f>
        <v>0</v>
      </c>
      <c r="AO41" s="38">
        <f>COUNTIFS(Penempatan[usia],"&lt;"&amp;AO$35,Penempatan[penempatan_lokasi],$A41,Penempatan[sdm_tgl_berhenti],"",Penempatan[penempatan_kontrak],"=OS-*")</f>
        <v>0</v>
      </c>
      <c r="AP41" s="39">
        <f>COUNTIFS(Penempatan[usia],"&lt;"&amp;AP$35,Penempatan[usia],"&gt;="&amp;AO$35,Penempatan[penempatan_lokasi],$A41,Penempatan[sdm_tgl_berhenti],"",Penempatan[penempatan_kontrak],"=OS-*")</f>
        <v>0</v>
      </c>
      <c r="AQ41" s="39">
        <f>COUNTIFS(Penempatan[usia],"&lt;"&amp;AQ$35,Penempatan[usia],"&gt;="&amp;AP$35,Penempatan[penempatan_lokasi],$A41,Penempatan[sdm_tgl_berhenti],"",Penempatan[penempatan_kontrak],"=OS-*")</f>
        <v>0</v>
      </c>
      <c r="AR41" s="39">
        <f>COUNTIFS(Penempatan[usia],"&lt;"&amp;AR$35,Penempatan[usia],"&gt;="&amp;AQ$35,Penempatan[penempatan_lokasi],$A41,Penempatan[sdm_tgl_berhenti],"",Penempatan[penempatan_kontrak],"=OS-*")</f>
        <v>0</v>
      </c>
      <c r="AS41" s="39">
        <f>COUNTIFS(Penempatan[usia],"&lt;"&amp;AS$35,Penempatan[usia],"&gt;="&amp;AR$35,Penempatan[penempatan_lokasi],$A41,Penempatan[sdm_tgl_berhenti],"",Penempatan[penempatan_kontrak],"=OS-*")</f>
        <v>0</v>
      </c>
      <c r="AT41" s="57">
        <f>COUNTIFS(Penempatan[usia],"&gt;="&amp;AS$35,Penempatan[penempatan_lokasi],$A41,Penempatan[sdm_tgl_berhenti],"",Penempatan[penempatan_kontrak],"=OS-*")</f>
        <v>0</v>
      </c>
      <c r="AX41" s="2"/>
      <c r="AY41" s="2"/>
      <c r="AZ41" s="2"/>
      <c r="BA41" s="2"/>
      <c r="BB41" s="2"/>
      <c r="BC41" s="2"/>
      <c r="BD41" s="2"/>
      <c r="BE41" s="2"/>
      <c r="BF41" s="2"/>
    </row>
    <row r="42" spans="1:58">
      <c r="A42" s="20" t="s">
        <v>87</v>
      </c>
      <c r="B42" s="38">
        <f>COUNTIFS(Penempatan[masa_kerja],"",Penempatan[penempatan_lokasi],$A42,Penempatan[sdm_tgl_berhenti],"",Penempatan[penempatan_kontrak],$AD$4)</f>
        <v>0</v>
      </c>
      <c r="C42" s="39">
        <f>COUNTIFS(Penempatan[masa_kerja],"&lt;"&amp;C$35,Penempatan[masa_kerja],"&gt;="&amp;B$35,Penempatan[penempatan_lokasi],$A42,Penempatan[sdm_tgl_berhenti],"",Penempatan[penempatan_kontrak],$AD$4)</f>
        <v>0</v>
      </c>
      <c r="D42" s="39">
        <f>COUNTIFS(Penempatan[masa_kerja],"&lt;"&amp;D$35,Penempatan[masa_kerja],"&gt;="&amp;C$35,Penempatan[penempatan_lokasi],$A42,Penempatan[sdm_tgl_berhenti],"",Penempatan[penempatan_kontrak],$AD$4)</f>
        <v>0</v>
      </c>
      <c r="E42" s="39">
        <f>COUNTIFS(Penempatan[masa_kerja],"&lt;"&amp;E$35,Penempatan[masa_kerja],"&gt;="&amp;D$35,Penempatan[penempatan_lokasi],$A42,Penempatan[sdm_tgl_berhenti],"",Penempatan[penempatan_kontrak],$AD$4)</f>
        <v>0</v>
      </c>
      <c r="F42" s="39">
        <f>COUNTIFS(Penempatan[masa_kerja],"&lt;"&amp;F$35,Penempatan[masa_kerja],"&gt;="&amp;E$35,Penempatan[penempatan_lokasi],$A42,Penempatan[sdm_tgl_berhenti],"",Penempatan[penempatan_kontrak],$AD$4)</f>
        <v>0</v>
      </c>
      <c r="G42" s="39">
        <f>COUNTIFS(Penempatan[masa_kerja],"&lt;"&amp;G$35,Penempatan[masa_kerja],"&gt;="&amp;F$35,Penempatan[penempatan_lokasi],$A42,Penempatan[sdm_tgl_berhenti],"",Penempatan[penempatan_kontrak],$AD$4)</f>
        <v>0</v>
      </c>
      <c r="H42" s="39">
        <f>COUNTIFS(Penempatan[masa_kerja],"&lt;"&amp;H$35,Penempatan[masa_kerja],"&gt;="&amp;G$35,Penempatan[penempatan_lokasi],$A42,Penempatan[sdm_tgl_berhenti],"",Penempatan[penempatan_kontrak],$AD$4)</f>
        <v>0</v>
      </c>
      <c r="I42" s="39">
        <f>COUNTIFS(Penempatan[masa_kerja],"&lt;"&amp;I$35,Penempatan[masa_kerja],"&gt;="&amp;H$35,Penempatan[penempatan_lokasi],$A42,Penempatan[sdm_tgl_berhenti],"",Penempatan[penempatan_kontrak],$AD$4)</f>
        <v>0</v>
      </c>
      <c r="J42" s="57">
        <f>COUNTIFS(Penempatan[masa_kerja],"&gt;="&amp;I$35,Penempatan[penempatan_lokasi],$A42,Penempatan[sdm_tgl_berhenti],"",Penempatan[penempatan_kontrak],$AD$4)</f>
        <v>0</v>
      </c>
      <c r="K42" s="38">
        <f>COUNTIFS(Penempatan[masa_kerja],"",Penempatan[penempatan_lokasi],$A42,Penempatan[sdm_tgl_berhenti],"",Penempatan[penempatan_kontrak],"&lt;&gt;PKWTT",Penempatan[penempatan_kontrak],"&lt;&gt;OS-*")</f>
        <v>0</v>
      </c>
      <c r="L42" s="39">
        <f>COUNTIFS(Penempatan[masa_kerja],"&lt;"&amp;L$35,Penempatan[masa_kerja],"&gt;="&amp;K$35,Penempatan[penempatan_lokasi],$A42,Penempatan[sdm_tgl_berhenti],"",Penempatan[penempatan_kontrak],"&lt;&gt;PKWTT",Penempatan[penempatan_kontrak],"&lt;&gt;OS-*")</f>
        <v>0</v>
      </c>
      <c r="M42" s="39">
        <f>COUNTIFS(Penempatan[masa_kerja],"&lt;"&amp;M$35,Penempatan[masa_kerja],"&gt;="&amp;L$35,Penempatan[penempatan_lokasi],$A42,Penempatan[sdm_tgl_berhenti],"",Penempatan[penempatan_kontrak],"&lt;&gt;PKWTT",Penempatan[penempatan_kontrak],"&lt;&gt;OS-*")</f>
        <v>0</v>
      </c>
      <c r="N42" s="39">
        <f>COUNTIFS(Penempatan[masa_kerja],"&lt;"&amp;N$35,Penempatan[masa_kerja],"&gt;="&amp;M$35,Penempatan[penempatan_lokasi],$A42,Penempatan[sdm_tgl_berhenti],"",Penempatan[penempatan_kontrak],"&lt;&gt;PKWTT",Penempatan[penempatan_kontrak],"&lt;&gt;OS-*")</f>
        <v>0</v>
      </c>
      <c r="O42" s="39">
        <f>COUNTIFS(Penempatan[masa_kerja],"&lt;"&amp;O$35,Penempatan[masa_kerja],"&gt;="&amp;N$35,Penempatan[penempatan_lokasi],$A42,Penempatan[sdm_tgl_berhenti],"",Penempatan[penempatan_kontrak],"&lt;&gt;PKWTT",Penempatan[penempatan_kontrak],"&lt;&gt;OS-*")</f>
        <v>0</v>
      </c>
      <c r="P42" s="39">
        <f>COUNTIFS(Penempatan[masa_kerja],"&lt;"&amp;P$35,Penempatan[masa_kerja],"&gt;="&amp;O$35,Penempatan[penempatan_lokasi],$A42,Penempatan[sdm_tgl_berhenti],"",Penempatan[penempatan_kontrak],"&lt;&gt;PKWTT",Penempatan[penempatan_kontrak],"&lt;&gt;OS-*")</f>
        <v>0</v>
      </c>
      <c r="Q42" s="39">
        <f>COUNTIFS(Penempatan[masa_kerja],"&lt;"&amp;Q$35,Penempatan[masa_kerja],"&gt;="&amp;P$35,Penempatan[penempatan_lokasi],$A42,Penempatan[sdm_tgl_berhenti],"",Penempatan[penempatan_kontrak],"&lt;&gt;PKWTT",Penempatan[penempatan_kontrak],"&lt;&gt;OS-*")</f>
        <v>0</v>
      </c>
      <c r="R42" s="39">
        <f>COUNTIFS(Penempatan[masa_kerja],"&lt;"&amp;R$35,Penempatan[masa_kerja],"&gt;="&amp;Q$35,Penempatan[penempatan_lokasi],$A42,Penempatan[sdm_tgl_berhenti],"",Penempatan[penempatan_kontrak],"&lt;&gt;PKWTT",Penempatan[penempatan_kontrak],"&lt;&gt;OS-*")</f>
        <v>0</v>
      </c>
      <c r="S42" s="57">
        <f>COUNTIFS(Penempatan[masa_kerja],"&gt;="&amp;R$35,Penempatan[penempatan_lokasi],$A42,Penempatan[sdm_tgl_berhenti],"",Penempatan[penempatan_kontrak],"&lt;&gt;PKWTT",Penempatan[penempatan_kontrak],"&lt;&gt;OS-*")</f>
        <v>0</v>
      </c>
      <c r="T42" s="38">
        <f>COUNTIFS(Penempatan[masa_kerja],"",Penempatan[penempatan_lokasi],$A42,Penempatan[sdm_tgl_berhenti],"",Penempatan[penempatan_kontrak],"=OS-*")</f>
        <v>0</v>
      </c>
      <c r="U42" s="39">
        <f>COUNTIFS(Penempatan[masa_kerja],"&lt;"&amp;U$35,Penempatan[masa_kerja],"&gt;="&amp;T$35,Penempatan[penempatan_lokasi],$A42,Penempatan[sdm_tgl_berhenti],"",Penempatan[penempatan_kontrak],"=OS-*")</f>
        <v>0</v>
      </c>
      <c r="V42" s="39">
        <f>COUNTIFS(Penempatan[masa_kerja],"&lt;"&amp;V$35,Penempatan[masa_kerja],"&gt;="&amp;U$35,Penempatan[penempatan_lokasi],$A42,Penempatan[sdm_tgl_berhenti],"",Penempatan[penempatan_kontrak],"=OS-*")</f>
        <v>0</v>
      </c>
      <c r="W42" s="39">
        <f>COUNTIFS(Penempatan[masa_kerja],"&lt;"&amp;W$35,Penempatan[masa_kerja],"&gt;="&amp;V$35,Penempatan[penempatan_lokasi],$A42,Penempatan[sdm_tgl_berhenti],"",Penempatan[penempatan_kontrak],"=OS-*")</f>
        <v>0</v>
      </c>
      <c r="X42" s="39">
        <f>COUNTIFS(Penempatan[masa_kerja],"&lt;"&amp;X$35,Penempatan[masa_kerja],"&gt;="&amp;W$35,Penempatan[penempatan_lokasi],$A42,Penempatan[sdm_tgl_berhenti],"",Penempatan[penempatan_kontrak],"=OS-*")</f>
        <v>0</v>
      </c>
      <c r="Y42" s="39">
        <f>COUNTIFS(Penempatan[masa_kerja],"&lt;"&amp;Y$35,Penempatan[masa_kerja],"&gt;="&amp;X$35,Penempatan[penempatan_lokasi],$A42,Penempatan[sdm_tgl_berhenti],"",Penempatan[penempatan_kontrak],"=OS-*")</f>
        <v>0</v>
      </c>
      <c r="Z42" s="39">
        <f>COUNTIFS(Penempatan[masa_kerja],"&lt;"&amp;Z$35,Penempatan[masa_kerja],"&gt;="&amp;Y$35,Penempatan[penempatan_lokasi],$A42,Penempatan[sdm_tgl_berhenti],"",Penempatan[penempatan_kontrak],"=OS-*")</f>
        <v>0</v>
      </c>
      <c r="AA42" s="39">
        <f>COUNTIFS(Penempatan[masa_kerja],"&lt;"&amp;AA$35,Penempatan[masa_kerja],"&gt;="&amp;Z$35,Penempatan[penempatan_lokasi],$A42,Penempatan[sdm_tgl_berhenti],"",Penempatan[penempatan_kontrak],"=OS-*")</f>
        <v>0</v>
      </c>
      <c r="AB42" s="57">
        <f>COUNTIFS(Penempatan[masa_kerja],"&gt;="&amp;AA$35,Penempatan[penempatan_lokasi],$A42,Penempatan[sdm_tgl_berhenti],"",Penempatan[penempatan_kontrak],"&lt;&gt;PKWTT",Penempatan[penempatan_kontrak],"&lt;&gt;OS-*")</f>
        <v>0</v>
      </c>
      <c r="AC42" s="38">
        <f>COUNTIFS(Penempatan[usia],"&lt;"&amp;AC$35,Penempatan[penempatan_lokasi],$A42,Penempatan[sdm_tgl_berhenti],"",Penempatan[penempatan_kontrak],$AD$4)</f>
        <v>0</v>
      </c>
      <c r="AD42" s="39">
        <f>COUNTIFS(Penempatan[usia],"&lt;"&amp;AD$35,Penempatan[usia],"&gt;="&amp;AC$35,Penempatan[penempatan_lokasi],$A42,Penempatan[sdm_tgl_berhenti],"",Penempatan[penempatan_kontrak],$AD$4)</f>
        <v>0</v>
      </c>
      <c r="AE42" s="39">
        <f>COUNTIFS(Penempatan[usia],"&lt;"&amp;AE$35,Penempatan[usia],"&gt;="&amp;AD$35,Penempatan[penempatan_lokasi],$A42,Penempatan[sdm_tgl_berhenti],"",Penempatan[penempatan_kontrak],$AD$4)</f>
        <v>0</v>
      </c>
      <c r="AF42" s="39">
        <f>COUNTIFS(Penempatan[usia],"&lt;"&amp;AF$35,Penempatan[usia],"&gt;="&amp;AE$35,Penempatan[penempatan_lokasi],$A42,Penempatan[sdm_tgl_berhenti],"",Penempatan[penempatan_kontrak],$AD$4)</f>
        <v>0</v>
      </c>
      <c r="AG42" s="39">
        <f>COUNTIFS(Penempatan[usia],"&lt;"&amp;AG$35,Penempatan[usia],"&gt;="&amp;AF$35,Penempatan[penempatan_lokasi],$A42,Penempatan[sdm_tgl_berhenti],"",Penempatan[penempatan_kontrak],$AD$4)</f>
        <v>0</v>
      </c>
      <c r="AH42" s="57">
        <f>COUNTIFS(Penempatan[usia],"&gt;="&amp;AG$35,Penempatan[penempatan_lokasi],$A42,Penempatan[sdm_tgl_berhenti],"",Penempatan[penempatan_kontrak],$AD$4)</f>
        <v>0</v>
      </c>
      <c r="AI42" s="38">
        <f>COUNTIFS(Penempatan[usia],"&lt;"&amp;AI$35,Penempatan[penempatan_lokasi],$A42,Penempatan[sdm_tgl_berhenti],"",Penempatan[penempatan_kontrak],"&lt;&gt;PKWTT",Penempatan[penempatan_kontrak],"&lt;&gt;OS-*")</f>
        <v>0</v>
      </c>
      <c r="AJ42" s="39">
        <f>COUNTIFS(Penempatan[usia],"&lt;"&amp;AJ$35,Penempatan[usia],"&gt;="&amp;AI$35,Penempatan[penempatan_lokasi],$A42,Penempatan[sdm_tgl_berhenti],"",Penempatan[penempatan_kontrak],"&lt;&gt;PKWTT",Penempatan[penempatan_kontrak],"&lt;&gt;OS-*")</f>
        <v>0</v>
      </c>
      <c r="AK42" s="39">
        <f>COUNTIFS(Penempatan[usia],"&lt;"&amp;AK$35,Penempatan[usia],"&gt;="&amp;AJ$35,Penempatan[penempatan_lokasi],$A42,Penempatan[sdm_tgl_berhenti],"",Penempatan[penempatan_kontrak],"&lt;&gt;PKWTT",Penempatan[penempatan_kontrak],"&lt;&gt;OS-*")</f>
        <v>0</v>
      </c>
      <c r="AL42" s="39">
        <f>COUNTIFS(Penempatan[usia],"&lt;"&amp;AL$35,Penempatan[usia],"&gt;="&amp;AK$35,Penempatan[penempatan_lokasi],$A42,Penempatan[sdm_tgl_berhenti],"",Penempatan[penempatan_kontrak],"&lt;&gt;PKWTT",Penempatan[penempatan_kontrak],"&lt;&gt;OS-*")</f>
        <v>0</v>
      </c>
      <c r="AM42" s="39">
        <f>COUNTIFS(Penempatan[usia],"&lt;"&amp;AM$35,Penempatan[usia],"&gt;="&amp;AL$35,Penempatan[penempatan_lokasi],$A42,Penempatan[sdm_tgl_berhenti],"",Penempatan[penempatan_kontrak],"&lt;&gt;PKWTT",Penempatan[penempatan_kontrak],"&lt;&gt;OS-*")</f>
        <v>0</v>
      </c>
      <c r="AN42" s="57">
        <f>COUNTIFS(Penempatan[usia],"&gt;="&amp;AM$35,Penempatan[penempatan_lokasi],$A42,Penempatan[sdm_tgl_berhenti],"",Penempatan[penempatan_kontrak],"&lt;&gt;PKWTT",Penempatan[penempatan_kontrak],"&lt;&gt;OS-*")</f>
        <v>0</v>
      </c>
      <c r="AO42" s="38">
        <f>COUNTIFS(Penempatan[usia],"&lt;"&amp;AO$35,Penempatan[penempatan_lokasi],$A42,Penempatan[sdm_tgl_berhenti],"",Penempatan[penempatan_kontrak],"=OS-*")</f>
        <v>0</v>
      </c>
      <c r="AP42" s="39">
        <f>COUNTIFS(Penempatan[usia],"&lt;"&amp;AP$35,Penempatan[usia],"&gt;="&amp;AO$35,Penempatan[penempatan_lokasi],$A42,Penempatan[sdm_tgl_berhenti],"",Penempatan[penempatan_kontrak],"=OS-*")</f>
        <v>0</v>
      </c>
      <c r="AQ42" s="39">
        <f>COUNTIFS(Penempatan[usia],"&lt;"&amp;AQ$35,Penempatan[usia],"&gt;="&amp;AP$35,Penempatan[penempatan_lokasi],$A42,Penempatan[sdm_tgl_berhenti],"",Penempatan[penempatan_kontrak],"=OS-*")</f>
        <v>0</v>
      </c>
      <c r="AR42" s="39">
        <f>COUNTIFS(Penempatan[usia],"&lt;"&amp;AR$35,Penempatan[usia],"&gt;="&amp;AQ$35,Penempatan[penempatan_lokasi],$A42,Penempatan[sdm_tgl_berhenti],"",Penempatan[penempatan_kontrak],"=OS-*")</f>
        <v>0</v>
      </c>
      <c r="AS42" s="39">
        <f>COUNTIFS(Penempatan[usia],"&lt;"&amp;AS$35,Penempatan[usia],"&gt;="&amp;AR$35,Penempatan[penempatan_lokasi],$A42,Penempatan[sdm_tgl_berhenti],"",Penempatan[penempatan_kontrak],"=OS-*")</f>
        <v>0</v>
      </c>
      <c r="AT42" s="57">
        <f>COUNTIFS(Penempatan[usia],"&gt;="&amp;AS$35,Penempatan[penempatan_lokasi],$A42,Penempatan[sdm_tgl_berhenti],"",Penempatan[penempatan_kontrak],"=OS-*")</f>
        <v>0</v>
      </c>
      <c r="AX42" s="2"/>
      <c r="AY42" s="2"/>
      <c r="AZ42" s="2"/>
      <c r="BA42" s="2"/>
      <c r="BB42" s="2"/>
      <c r="BC42" s="2"/>
      <c r="BD42" s="2"/>
      <c r="BE42" s="2"/>
      <c r="BF42" s="2"/>
    </row>
    <row r="43" spans="1:58">
      <c r="A43" s="20" t="s">
        <v>88</v>
      </c>
      <c r="B43" s="38">
        <f>COUNTIFS(Penempatan[masa_kerja],"",Penempatan[penempatan_lokasi],$A43,Penempatan[sdm_tgl_berhenti],"",Penempatan[penempatan_kontrak],$AD$4)</f>
        <v>0</v>
      </c>
      <c r="C43" s="39">
        <f>COUNTIFS(Penempatan[masa_kerja],"&lt;"&amp;C$35,Penempatan[masa_kerja],"&gt;="&amp;B$35,Penempatan[penempatan_lokasi],$A43,Penempatan[sdm_tgl_berhenti],"",Penempatan[penempatan_kontrak],$AD$4)</f>
        <v>0</v>
      </c>
      <c r="D43" s="39">
        <f>COUNTIFS(Penempatan[masa_kerja],"&lt;"&amp;D$35,Penempatan[masa_kerja],"&gt;="&amp;C$35,Penempatan[penempatan_lokasi],$A43,Penempatan[sdm_tgl_berhenti],"",Penempatan[penempatan_kontrak],$AD$4)</f>
        <v>0</v>
      </c>
      <c r="E43" s="39">
        <f>COUNTIFS(Penempatan[masa_kerja],"&lt;"&amp;E$35,Penempatan[masa_kerja],"&gt;="&amp;D$35,Penempatan[penempatan_lokasi],$A43,Penempatan[sdm_tgl_berhenti],"",Penempatan[penempatan_kontrak],$AD$4)</f>
        <v>0</v>
      </c>
      <c r="F43" s="39">
        <f>COUNTIFS(Penempatan[masa_kerja],"&lt;"&amp;F$35,Penempatan[masa_kerja],"&gt;="&amp;E$35,Penempatan[penempatan_lokasi],$A43,Penempatan[sdm_tgl_berhenti],"",Penempatan[penempatan_kontrak],$AD$4)</f>
        <v>0</v>
      </c>
      <c r="G43" s="39">
        <f>COUNTIFS(Penempatan[masa_kerja],"&lt;"&amp;G$35,Penempatan[masa_kerja],"&gt;="&amp;F$35,Penempatan[penempatan_lokasi],$A43,Penempatan[sdm_tgl_berhenti],"",Penempatan[penempatan_kontrak],$AD$4)</f>
        <v>0</v>
      </c>
      <c r="H43" s="39">
        <f>COUNTIFS(Penempatan[masa_kerja],"&lt;"&amp;H$35,Penempatan[masa_kerja],"&gt;="&amp;G$35,Penempatan[penempatan_lokasi],$A43,Penempatan[sdm_tgl_berhenti],"",Penempatan[penempatan_kontrak],$AD$4)</f>
        <v>0</v>
      </c>
      <c r="I43" s="39">
        <f>COUNTIFS(Penempatan[masa_kerja],"&lt;"&amp;I$35,Penempatan[masa_kerja],"&gt;="&amp;H$35,Penempatan[penempatan_lokasi],$A43,Penempatan[sdm_tgl_berhenti],"",Penempatan[penempatan_kontrak],$AD$4)</f>
        <v>0</v>
      </c>
      <c r="J43" s="57">
        <f>COUNTIFS(Penempatan[masa_kerja],"&gt;="&amp;I$35,Penempatan[penempatan_lokasi],$A43,Penempatan[sdm_tgl_berhenti],"",Penempatan[penempatan_kontrak],$AD$4)</f>
        <v>0</v>
      </c>
      <c r="K43" s="38">
        <f>COUNTIFS(Penempatan[masa_kerja],"",Penempatan[penempatan_lokasi],$A43,Penempatan[sdm_tgl_berhenti],"",Penempatan[penempatan_kontrak],"&lt;&gt;PKWTT",Penempatan[penempatan_kontrak],"&lt;&gt;OS-*")</f>
        <v>0</v>
      </c>
      <c r="L43" s="39">
        <f>COUNTIFS(Penempatan[masa_kerja],"&lt;"&amp;L$35,Penempatan[masa_kerja],"&gt;="&amp;K$35,Penempatan[penempatan_lokasi],$A43,Penempatan[sdm_tgl_berhenti],"",Penempatan[penempatan_kontrak],"&lt;&gt;PKWTT",Penempatan[penempatan_kontrak],"&lt;&gt;OS-*")</f>
        <v>0</v>
      </c>
      <c r="M43" s="39">
        <f>COUNTIFS(Penempatan[masa_kerja],"&lt;"&amp;M$35,Penempatan[masa_kerja],"&gt;="&amp;L$35,Penempatan[penempatan_lokasi],$A43,Penempatan[sdm_tgl_berhenti],"",Penempatan[penempatan_kontrak],"&lt;&gt;PKWTT",Penempatan[penempatan_kontrak],"&lt;&gt;OS-*")</f>
        <v>0</v>
      </c>
      <c r="N43" s="39">
        <f>COUNTIFS(Penempatan[masa_kerja],"&lt;"&amp;N$35,Penempatan[masa_kerja],"&gt;="&amp;M$35,Penempatan[penempatan_lokasi],$A43,Penempatan[sdm_tgl_berhenti],"",Penempatan[penempatan_kontrak],"&lt;&gt;PKWTT",Penempatan[penempatan_kontrak],"&lt;&gt;OS-*")</f>
        <v>0</v>
      </c>
      <c r="O43" s="39">
        <f>COUNTIFS(Penempatan[masa_kerja],"&lt;"&amp;O$35,Penempatan[masa_kerja],"&gt;="&amp;N$35,Penempatan[penempatan_lokasi],$A43,Penempatan[sdm_tgl_berhenti],"",Penempatan[penempatan_kontrak],"&lt;&gt;PKWTT",Penempatan[penempatan_kontrak],"&lt;&gt;OS-*")</f>
        <v>0</v>
      </c>
      <c r="P43" s="39">
        <f>COUNTIFS(Penempatan[masa_kerja],"&lt;"&amp;P$35,Penempatan[masa_kerja],"&gt;="&amp;O$35,Penempatan[penempatan_lokasi],$A43,Penempatan[sdm_tgl_berhenti],"",Penempatan[penempatan_kontrak],"&lt;&gt;PKWTT",Penempatan[penempatan_kontrak],"&lt;&gt;OS-*")</f>
        <v>0</v>
      </c>
      <c r="Q43" s="39">
        <f>COUNTIFS(Penempatan[masa_kerja],"&lt;"&amp;Q$35,Penempatan[masa_kerja],"&gt;="&amp;P$35,Penempatan[penempatan_lokasi],$A43,Penempatan[sdm_tgl_berhenti],"",Penempatan[penempatan_kontrak],"&lt;&gt;PKWTT",Penempatan[penempatan_kontrak],"&lt;&gt;OS-*")</f>
        <v>0</v>
      </c>
      <c r="R43" s="39">
        <f>COUNTIFS(Penempatan[masa_kerja],"&lt;"&amp;R$35,Penempatan[masa_kerja],"&gt;="&amp;Q$35,Penempatan[penempatan_lokasi],$A43,Penempatan[sdm_tgl_berhenti],"",Penempatan[penempatan_kontrak],"&lt;&gt;PKWTT",Penempatan[penempatan_kontrak],"&lt;&gt;OS-*")</f>
        <v>0</v>
      </c>
      <c r="S43" s="57">
        <f>COUNTIFS(Penempatan[masa_kerja],"&gt;="&amp;R$35,Penempatan[penempatan_lokasi],$A43,Penempatan[sdm_tgl_berhenti],"",Penempatan[penempatan_kontrak],"&lt;&gt;PKWTT",Penempatan[penempatan_kontrak],"&lt;&gt;OS-*")</f>
        <v>0</v>
      </c>
      <c r="T43" s="38">
        <f>COUNTIFS(Penempatan[masa_kerja],"",Penempatan[penempatan_lokasi],$A43,Penempatan[sdm_tgl_berhenti],"",Penempatan[penempatan_kontrak],"=OS-*")</f>
        <v>0</v>
      </c>
      <c r="U43" s="39">
        <f>COUNTIFS(Penempatan[masa_kerja],"&lt;"&amp;U$35,Penempatan[masa_kerja],"&gt;="&amp;T$35,Penempatan[penempatan_lokasi],$A43,Penempatan[sdm_tgl_berhenti],"",Penempatan[penempatan_kontrak],"=OS-*")</f>
        <v>0</v>
      </c>
      <c r="V43" s="39">
        <f>COUNTIFS(Penempatan[masa_kerja],"&lt;"&amp;V$35,Penempatan[masa_kerja],"&gt;="&amp;U$35,Penempatan[penempatan_lokasi],$A43,Penempatan[sdm_tgl_berhenti],"",Penempatan[penempatan_kontrak],"=OS-*")</f>
        <v>0</v>
      </c>
      <c r="W43" s="39">
        <f>COUNTIFS(Penempatan[masa_kerja],"&lt;"&amp;W$35,Penempatan[masa_kerja],"&gt;="&amp;V$35,Penempatan[penempatan_lokasi],$A43,Penempatan[sdm_tgl_berhenti],"",Penempatan[penempatan_kontrak],"=OS-*")</f>
        <v>0</v>
      </c>
      <c r="X43" s="39">
        <f>COUNTIFS(Penempatan[masa_kerja],"&lt;"&amp;X$35,Penempatan[masa_kerja],"&gt;="&amp;W$35,Penempatan[penempatan_lokasi],$A43,Penempatan[sdm_tgl_berhenti],"",Penempatan[penempatan_kontrak],"=OS-*")</f>
        <v>0</v>
      </c>
      <c r="Y43" s="39">
        <f>COUNTIFS(Penempatan[masa_kerja],"&lt;"&amp;Y$35,Penempatan[masa_kerja],"&gt;="&amp;X$35,Penempatan[penempatan_lokasi],$A43,Penempatan[sdm_tgl_berhenti],"",Penempatan[penempatan_kontrak],"=OS-*")</f>
        <v>0</v>
      </c>
      <c r="Z43" s="39">
        <f>COUNTIFS(Penempatan[masa_kerja],"&lt;"&amp;Z$35,Penempatan[masa_kerja],"&gt;="&amp;Y$35,Penempatan[penempatan_lokasi],$A43,Penempatan[sdm_tgl_berhenti],"",Penempatan[penempatan_kontrak],"=OS-*")</f>
        <v>0</v>
      </c>
      <c r="AA43" s="39">
        <f>COUNTIFS(Penempatan[masa_kerja],"&lt;"&amp;AA$35,Penempatan[masa_kerja],"&gt;="&amp;Z$35,Penempatan[penempatan_lokasi],$A43,Penempatan[sdm_tgl_berhenti],"",Penempatan[penempatan_kontrak],"=OS-*")</f>
        <v>0</v>
      </c>
      <c r="AB43" s="57">
        <f>COUNTIFS(Penempatan[masa_kerja],"&gt;="&amp;AA$35,Penempatan[penempatan_lokasi],$A43,Penempatan[sdm_tgl_berhenti],"",Penempatan[penempatan_kontrak],"&lt;&gt;PKWTT",Penempatan[penempatan_kontrak],"&lt;&gt;OS-*")</f>
        <v>0</v>
      </c>
      <c r="AC43" s="38">
        <f>COUNTIFS(Penempatan[usia],"&lt;"&amp;AC$35,Penempatan[penempatan_lokasi],$A43,Penempatan[sdm_tgl_berhenti],"",Penempatan[penempatan_kontrak],$AD$4)</f>
        <v>0</v>
      </c>
      <c r="AD43" s="39">
        <f>COUNTIFS(Penempatan[usia],"&lt;"&amp;AD$35,Penempatan[usia],"&gt;="&amp;AC$35,Penempatan[penempatan_lokasi],$A43,Penempatan[sdm_tgl_berhenti],"",Penempatan[penempatan_kontrak],$AD$4)</f>
        <v>0</v>
      </c>
      <c r="AE43" s="39">
        <f>COUNTIFS(Penempatan[usia],"&lt;"&amp;AE$35,Penempatan[usia],"&gt;="&amp;AD$35,Penempatan[penempatan_lokasi],$A43,Penempatan[sdm_tgl_berhenti],"",Penempatan[penempatan_kontrak],$AD$4)</f>
        <v>0</v>
      </c>
      <c r="AF43" s="39">
        <f>COUNTIFS(Penempatan[usia],"&lt;"&amp;AF$35,Penempatan[usia],"&gt;="&amp;AE$35,Penempatan[penempatan_lokasi],$A43,Penempatan[sdm_tgl_berhenti],"",Penempatan[penempatan_kontrak],$AD$4)</f>
        <v>0</v>
      </c>
      <c r="AG43" s="39">
        <f>COUNTIFS(Penempatan[usia],"&lt;"&amp;AG$35,Penempatan[usia],"&gt;="&amp;AF$35,Penempatan[penempatan_lokasi],$A43,Penempatan[sdm_tgl_berhenti],"",Penempatan[penempatan_kontrak],$AD$4)</f>
        <v>0</v>
      </c>
      <c r="AH43" s="57">
        <f>COUNTIFS(Penempatan[usia],"&gt;="&amp;AG$35,Penempatan[penempatan_lokasi],$A43,Penempatan[sdm_tgl_berhenti],"",Penempatan[penempatan_kontrak],$AD$4)</f>
        <v>0</v>
      </c>
      <c r="AI43" s="38">
        <f>COUNTIFS(Penempatan[usia],"&lt;"&amp;AI$35,Penempatan[penempatan_lokasi],$A43,Penempatan[sdm_tgl_berhenti],"",Penempatan[penempatan_kontrak],"&lt;&gt;PKWTT",Penempatan[penempatan_kontrak],"&lt;&gt;OS-*")</f>
        <v>0</v>
      </c>
      <c r="AJ43" s="39">
        <f>COUNTIFS(Penempatan[usia],"&lt;"&amp;AJ$35,Penempatan[usia],"&gt;="&amp;AI$35,Penempatan[penempatan_lokasi],$A43,Penempatan[sdm_tgl_berhenti],"",Penempatan[penempatan_kontrak],"&lt;&gt;PKWTT",Penempatan[penempatan_kontrak],"&lt;&gt;OS-*")</f>
        <v>0</v>
      </c>
      <c r="AK43" s="39">
        <f>COUNTIFS(Penempatan[usia],"&lt;"&amp;AK$35,Penempatan[usia],"&gt;="&amp;AJ$35,Penempatan[penempatan_lokasi],$A43,Penempatan[sdm_tgl_berhenti],"",Penempatan[penempatan_kontrak],"&lt;&gt;PKWTT",Penempatan[penempatan_kontrak],"&lt;&gt;OS-*")</f>
        <v>0</v>
      </c>
      <c r="AL43" s="39">
        <f>COUNTIFS(Penempatan[usia],"&lt;"&amp;AL$35,Penempatan[usia],"&gt;="&amp;AK$35,Penempatan[penempatan_lokasi],$A43,Penempatan[sdm_tgl_berhenti],"",Penempatan[penempatan_kontrak],"&lt;&gt;PKWTT",Penempatan[penempatan_kontrak],"&lt;&gt;OS-*")</f>
        <v>0</v>
      </c>
      <c r="AM43" s="39">
        <f>COUNTIFS(Penempatan[usia],"&lt;"&amp;AM$35,Penempatan[usia],"&gt;="&amp;AL$35,Penempatan[penempatan_lokasi],$A43,Penempatan[sdm_tgl_berhenti],"",Penempatan[penempatan_kontrak],"&lt;&gt;PKWTT",Penempatan[penempatan_kontrak],"&lt;&gt;OS-*")</f>
        <v>0</v>
      </c>
      <c r="AN43" s="57">
        <f>COUNTIFS(Penempatan[usia],"&gt;="&amp;AM$35,Penempatan[penempatan_lokasi],$A43,Penempatan[sdm_tgl_berhenti],"",Penempatan[penempatan_kontrak],"&lt;&gt;PKWTT",Penempatan[penempatan_kontrak],"&lt;&gt;OS-*")</f>
        <v>0</v>
      </c>
      <c r="AO43" s="38">
        <f>COUNTIFS(Penempatan[usia],"&lt;"&amp;AO$35,Penempatan[penempatan_lokasi],$A43,Penempatan[sdm_tgl_berhenti],"",Penempatan[penempatan_kontrak],"=OS-*")</f>
        <v>0</v>
      </c>
      <c r="AP43" s="39">
        <f>COUNTIFS(Penempatan[usia],"&lt;"&amp;AP$35,Penempatan[usia],"&gt;="&amp;AO$35,Penempatan[penempatan_lokasi],$A43,Penempatan[sdm_tgl_berhenti],"",Penempatan[penempatan_kontrak],"=OS-*")</f>
        <v>0</v>
      </c>
      <c r="AQ43" s="39">
        <f>COUNTIFS(Penempatan[usia],"&lt;"&amp;AQ$35,Penempatan[usia],"&gt;="&amp;AP$35,Penempatan[penempatan_lokasi],$A43,Penempatan[sdm_tgl_berhenti],"",Penempatan[penempatan_kontrak],"=OS-*")</f>
        <v>0</v>
      </c>
      <c r="AR43" s="39">
        <f>COUNTIFS(Penempatan[usia],"&lt;"&amp;AR$35,Penempatan[usia],"&gt;="&amp;AQ$35,Penempatan[penempatan_lokasi],$A43,Penempatan[sdm_tgl_berhenti],"",Penempatan[penempatan_kontrak],"=OS-*")</f>
        <v>0</v>
      </c>
      <c r="AS43" s="39">
        <f>COUNTIFS(Penempatan[usia],"&lt;"&amp;AS$35,Penempatan[usia],"&gt;="&amp;AR$35,Penempatan[penempatan_lokasi],$A43,Penempatan[sdm_tgl_berhenti],"",Penempatan[penempatan_kontrak],"=OS-*")</f>
        <v>0</v>
      </c>
      <c r="AT43" s="57">
        <f>COUNTIFS(Penempatan[usia],"&gt;="&amp;AS$35,Penempatan[penempatan_lokasi],$A43,Penempatan[sdm_tgl_berhenti],"",Penempatan[penempatan_kontrak],"=OS-*")</f>
        <v>0</v>
      </c>
      <c r="AX43" s="2"/>
      <c r="AY43" s="2"/>
      <c r="AZ43" s="2"/>
      <c r="BA43" s="2"/>
      <c r="BB43" s="2"/>
      <c r="BC43" s="2"/>
      <c r="BD43" s="2"/>
      <c r="BE43" s="2"/>
      <c r="BF43" s="2"/>
    </row>
    <row r="44" spans="1:58">
      <c r="A44" s="20" t="s">
        <v>89</v>
      </c>
      <c r="B44" s="38">
        <f>COUNTIFS(Penempatan[masa_kerja],"",Penempatan[penempatan_lokasi],$A44,Penempatan[sdm_tgl_berhenti],"",Penempatan[penempatan_kontrak],$AD$4)</f>
        <v>0</v>
      </c>
      <c r="C44" s="39">
        <f>COUNTIFS(Penempatan[masa_kerja],"&lt;"&amp;C$35,Penempatan[masa_kerja],"&gt;="&amp;B$35,Penempatan[penempatan_lokasi],$A44,Penempatan[sdm_tgl_berhenti],"",Penempatan[penempatan_kontrak],$AD$4)</f>
        <v>0</v>
      </c>
      <c r="D44" s="39">
        <f>COUNTIFS(Penempatan[masa_kerja],"&lt;"&amp;D$35,Penempatan[masa_kerja],"&gt;="&amp;C$35,Penempatan[penempatan_lokasi],$A44,Penempatan[sdm_tgl_berhenti],"",Penempatan[penempatan_kontrak],$AD$4)</f>
        <v>0</v>
      </c>
      <c r="E44" s="39">
        <f>COUNTIFS(Penempatan[masa_kerja],"&lt;"&amp;E$35,Penempatan[masa_kerja],"&gt;="&amp;D$35,Penempatan[penempatan_lokasi],$A44,Penempatan[sdm_tgl_berhenti],"",Penempatan[penempatan_kontrak],$AD$4)</f>
        <v>0</v>
      </c>
      <c r="F44" s="39">
        <f>COUNTIFS(Penempatan[masa_kerja],"&lt;"&amp;F$35,Penempatan[masa_kerja],"&gt;="&amp;E$35,Penempatan[penempatan_lokasi],$A44,Penempatan[sdm_tgl_berhenti],"",Penempatan[penempatan_kontrak],$AD$4)</f>
        <v>0</v>
      </c>
      <c r="G44" s="39">
        <f>COUNTIFS(Penempatan[masa_kerja],"&lt;"&amp;G$35,Penempatan[masa_kerja],"&gt;="&amp;F$35,Penempatan[penempatan_lokasi],$A44,Penempatan[sdm_tgl_berhenti],"",Penempatan[penempatan_kontrak],$AD$4)</f>
        <v>0</v>
      </c>
      <c r="H44" s="39">
        <f>COUNTIFS(Penempatan[masa_kerja],"&lt;"&amp;H$35,Penempatan[masa_kerja],"&gt;="&amp;G$35,Penempatan[penempatan_lokasi],$A44,Penempatan[sdm_tgl_berhenti],"",Penempatan[penempatan_kontrak],$AD$4)</f>
        <v>0</v>
      </c>
      <c r="I44" s="39">
        <f>COUNTIFS(Penempatan[masa_kerja],"&lt;"&amp;I$35,Penempatan[masa_kerja],"&gt;="&amp;H$35,Penempatan[penempatan_lokasi],$A44,Penempatan[sdm_tgl_berhenti],"",Penempatan[penempatan_kontrak],$AD$4)</f>
        <v>0</v>
      </c>
      <c r="J44" s="57">
        <f>COUNTIFS(Penempatan[masa_kerja],"&gt;="&amp;I$35,Penempatan[penempatan_lokasi],$A44,Penempatan[sdm_tgl_berhenti],"",Penempatan[penempatan_kontrak],$AD$4)</f>
        <v>0</v>
      </c>
      <c r="K44" s="38">
        <f>COUNTIFS(Penempatan[masa_kerja],"",Penempatan[penempatan_lokasi],$A44,Penempatan[sdm_tgl_berhenti],"",Penempatan[penempatan_kontrak],"&lt;&gt;PKWTT",Penempatan[penempatan_kontrak],"&lt;&gt;OS-*")</f>
        <v>0</v>
      </c>
      <c r="L44" s="39">
        <f>COUNTIFS(Penempatan[masa_kerja],"&lt;"&amp;L$35,Penempatan[masa_kerja],"&gt;="&amp;K$35,Penempatan[penempatan_lokasi],$A44,Penempatan[sdm_tgl_berhenti],"",Penempatan[penempatan_kontrak],"&lt;&gt;PKWTT",Penempatan[penempatan_kontrak],"&lt;&gt;OS-*")</f>
        <v>0</v>
      </c>
      <c r="M44" s="39">
        <f>COUNTIFS(Penempatan[masa_kerja],"&lt;"&amp;M$35,Penempatan[masa_kerja],"&gt;="&amp;L$35,Penempatan[penempatan_lokasi],$A44,Penempatan[sdm_tgl_berhenti],"",Penempatan[penempatan_kontrak],"&lt;&gt;PKWTT",Penempatan[penempatan_kontrak],"&lt;&gt;OS-*")</f>
        <v>0</v>
      </c>
      <c r="N44" s="39">
        <f>COUNTIFS(Penempatan[masa_kerja],"&lt;"&amp;N$35,Penempatan[masa_kerja],"&gt;="&amp;M$35,Penempatan[penempatan_lokasi],$A44,Penempatan[sdm_tgl_berhenti],"",Penempatan[penempatan_kontrak],"&lt;&gt;PKWTT",Penempatan[penempatan_kontrak],"&lt;&gt;OS-*")</f>
        <v>0</v>
      </c>
      <c r="O44" s="39">
        <f>COUNTIFS(Penempatan[masa_kerja],"&lt;"&amp;O$35,Penempatan[masa_kerja],"&gt;="&amp;N$35,Penempatan[penempatan_lokasi],$A44,Penempatan[sdm_tgl_berhenti],"",Penempatan[penempatan_kontrak],"&lt;&gt;PKWTT",Penempatan[penempatan_kontrak],"&lt;&gt;OS-*")</f>
        <v>0</v>
      </c>
      <c r="P44" s="39">
        <f>COUNTIFS(Penempatan[masa_kerja],"&lt;"&amp;P$35,Penempatan[masa_kerja],"&gt;="&amp;O$35,Penempatan[penempatan_lokasi],$A44,Penempatan[sdm_tgl_berhenti],"",Penempatan[penempatan_kontrak],"&lt;&gt;PKWTT",Penempatan[penempatan_kontrak],"&lt;&gt;OS-*")</f>
        <v>0</v>
      </c>
      <c r="Q44" s="39">
        <f>COUNTIFS(Penempatan[masa_kerja],"&lt;"&amp;Q$35,Penempatan[masa_kerja],"&gt;="&amp;P$35,Penempatan[penempatan_lokasi],$A44,Penempatan[sdm_tgl_berhenti],"",Penempatan[penempatan_kontrak],"&lt;&gt;PKWTT",Penempatan[penempatan_kontrak],"&lt;&gt;OS-*")</f>
        <v>0</v>
      </c>
      <c r="R44" s="39">
        <f>COUNTIFS(Penempatan[masa_kerja],"&lt;"&amp;R$35,Penempatan[masa_kerja],"&gt;="&amp;Q$35,Penempatan[penempatan_lokasi],$A44,Penempatan[sdm_tgl_berhenti],"",Penempatan[penempatan_kontrak],"&lt;&gt;PKWTT",Penempatan[penempatan_kontrak],"&lt;&gt;OS-*")</f>
        <v>0</v>
      </c>
      <c r="S44" s="57">
        <f>COUNTIFS(Penempatan[masa_kerja],"&gt;="&amp;R$35,Penempatan[penempatan_lokasi],$A44,Penempatan[sdm_tgl_berhenti],"",Penempatan[penempatan_kontrak],"&lt;&gt;PKWTT",Penempatan[penempatan_kontrak],"&lt;&gt;OS-*")</f>
        <v>0</v>
      </c>
      <c r="T44" s="38">
        <f>COUNTIFS(Penempatan[masa_kerja],"",Penempatan[penempatan_lokasi],$A44,Penempatan[sdm_tgl_berhenti],"",Penempatan[penempatan_kontrak],"=OS-*")</f>
        <v>0</v>
      </c>
      <c r="U44" s="39">
        <f>COUNTIFS(Penempatan[masa_kerja],"&lt;"&amp;U$35,Penempatan[masa_kerja],"&gt;="&amp;T$35,Penempatan[penempatan_lokasi],$A44,Penempatan[sdm_tgl_berhenti],"",Penempatan[penempatan_kontrak],"=OS-*")</f>
        <v>0</v>
      </c>
      <c r="V44" s="39">
        <f>COUNTIFS(Penempatan[masa_kerja],"&lt;"&amp;V$35,Penempatan[masa_kerja],"&gt;="&amp;U$35,Penempatan[penempatan_lokasi],$A44,Penempatan[sdm_tgl_berhenti],"",Penempatan[penempatan_kontrak],"=OS-*")</f>
        <v>0</v>
      </c>
      <c r="W44" s="39">
        <f>COUNTIFS(Penempatan[masa_kerja],"&lt;"&amp;W$35,Penempatan[masa_kerja],"&gt;="&amp;V$35,Penempatan[penempatan_lokasi],$A44,Penempatan[sdm_tgl_berhenti],"",Penempatan[penempatan_kontrak],"=OS-*")</f>
        <v>0</v>
      </c>
      <c r="X44" s="39">
        <f>COUNTIFS(Penempatan[masa_kerja],"&lt;"&amp;X$35,Penempatan[masa_kerja],"&gt;="&amp;W$35,Penempatan[penempatan_lokasi],$A44,Penempatan[sdm_tgl_berhenti],"",Penempatan[penempatan_kontrak],"=OS-*")</f>
        <v>0</v>
      </c>
      <c r="Y44" s="39">
        <f>COUNTIFS(Penempatan[masa_kerja],"&lt;"&amp;Y$35,Penempatan[masa_kerja],"&gt;="&amp;X$35,Penempatan[penempatan_lokasi],$A44,Penempatan[sdm_tgl_berhenti],"",Penempatan[penempatan_kontrak],"=OS-*")</f>
        <v>0</v>
      </c>
      <c r="Z44" s="39">
        <f>COUNTIFS(Penempatan[masa_kerja],"&lt;"&amp;Z$35,Penempatan[masa_kerja],"&gt;="&amp;Y$35,Penempatan[penempatan_lokasi],$A44,Penempatan[sdm_tgl_berhenti],"",Penempatan[penempatan_kontrak],"=OS-*")</f>
        <v>0</v>
      </c>
      <c r="AA44" s="39">
        <f>COUNTIFS(Penempatan[masa_kerja],"&lt;"&amp;AA$35,Penempatan[masa_kerja],"&gt;="&amp;Z$35,Penempatan[penempatan_lokasi],$A44,Penempatan[sdm_tgl_berhenti],"",Penempatan[penempatan_kontrak],"=OS-*")</f>
        <v>0</v>
      </c>
      <c r="AB44" s="57">
        <f>COUNTIFS(Penempatan[masa_kerja],"&gt;="&amp;AA$35,Penempatan[penempatan_lokasi],$A44,Penempatan[sdm_tgl_berhenti],"",Penempatan[penempatan_kontrak],"&lt;&gt;PKWTT",Penempatan[penempatan_kontrak],"&lt;&gt;OS-*")</f>
        <v>0</v>
      </c>
      <c r="AC44" s="38">
        <f>COUNTIFS(Penempatan[usia],"&lt;"&amp;AC$35,Penempatan[penempatan_lokasi],$A44,Penempatan[sdm_tgl_berhenti],"",Penempatan[penempatan_kontrak],$AD$4)</f>
        <v>0</v>
      </c>
      <c r="AD44" s="39">
        <f>COUNTIFS(Penempatan[usia],"&lt;"&amp;AD$35,Penempatan[usia],"&gt;="&amp;AC$35,Penempatan[penempatan_lokasi],$A44,Penempatan[sdm_tgl_berhenti],"",Penempatan[penempatan_kontrak],$AD$4)</f>
        <v>0</v>
      </c>
      <c r="AE44" s="39">
        <f>COUNTIFS(Penempatan[usia],"&lt;"&amp;AE$35,Penempatan[usia],"&gt;="&amp;AD$35,Penempatan[penempatan_lokasi],$A44,Penempatan[sdm_tgl_berhenti],"",Penempatan[penempatan_kontrak],$AD$4)</f>
        <v>0</v>
      </c>
      <c r="AF44" s="39">
        <f>COUNTIFS(Penempatan[usia],"&lt;"&amp;AF$35,Penempatan[usia],"&gt;="&amp;AE$35,Penempatan[penempatan_lokasi],$A44,Penempatan[sdm_tgl_berhenti],"",Penempatan[penempatan_kontrak],$AD$4)</f>
        <v>0</v>
      </c>
      <c r="AG44" s="39">
        <f>COUNTIFS(Penempatan[usia],"&lt;"&amp;AG$35,Penempatan[usia],"&gt;="&amp;AF$35,Penempatan[penempatan_lokasi],$A44,Penempatan[sdm_tgl_berhenti],"",Penempatan[penempatan_kontrak],$AD$4)</f>
        <v>0</v>
      </c>
      <c r="AH44" s="57">
        <f>COUNTIFS(Penempatan[usia],"&gt;="&amp;AG$35,Penempatan[penempatan_lokasi],$A44,Penempatan[sdm_tgl_berhenti],"",Penempatan[penempatan_kontrak],$AD$4)</f>
        <v>0</v>
      </c>
      <c r="AI44" s="38">
        <f>COUNTIFS(Penempatan[usia],"&lt;"&amp;AI$35,Penempatan[penempatan_lokasi],$A44,Penempatan[sdm_tgl_berhenti],"",Penempatan[penempatan_kontrak],"&lt;&gt;PKWTT",Penempatan[penempatan_kontrak],"&lt;&gt;OS-*")</f>
        <v>0</v>
      </c>
      <c r="AJ44" s="39">
        <f>COUNTIFS(Penempatan[usia],"&lt;"&amp;AJ$35,Penempatan[usia],"&gt;="&amp;AI$35,Penempatan[penempatan_lokasi],$A44,Penempatan[sdm_tgl_berhenti],"",Penempatan[penempatan_kontrak],"&lt;&gt;PKWTT",Penempatan[penempatan_kontrak],"&lt;&gt;OS-*")</f>
        <v>0</v>
      </c>
      <c r="AK44" s="39">
        <f>COUNTIFS(Penempatan[usia],"&lt;"&amp;AK$35,Penempatan[usia],"&gt;="&amp;AJ$35,Penempatan[penempatan_lokasi],$A44,Penempatan[sdm_tgl_berhenti],"",Penempatan[penempatan_kontrak],"&lt;&gt;PKWTT",Penempatan[penempatan_kontrak],"&lt;&gt;OS-*")</f>
        <v>0</v>
      </c>
      <c r="AL44" s="39">
        <f>COUNTIFS(Penempatan[usia],"&lt;"&amp;AL$35,Penempatan[usia],"&gt;="&amp;AK$35,Penempatan[penempatan_lokasi],$A44,Penempatan[sdm_tgl_berhenti],"",Penempatan[penempatan_kontrak],"&lt;&gt;PKWTT",Penempatan[penempatan_kontrak],"&lt;&gt;OS-*")</f>
        <v>0</v>
      </c>
      <c r="AM44" s="39">
        <f>COUNTIFS(Penempatan[usia],"&lt;"&amp;AM$35,Penempatan[usia],"&gt;="&amp;AL$35,Penempatan[penempatan_lokasi],$A44,Penempatan[sdm_tgl_berhenti],"",Penempatan[penempatan_kontrak],"&lt;&gt;PKWTT",Penempatan[penempatan_kontrak],"&lt;&gt;OS-*")</f>
        <v>0</v>
      </c>
      <c r="AN44" s="57">
        <f>COUNTIFS(Penempatan[usia],"&gt;="&amp;AM$35,Penempatan[penempatan_lokasi],$A44,Penempatan[sdm_tgl_berhenti],"",Penempatan[penempatan_kontrak],"&lt;&gt;PKWTT",Penempatan[penempatan_kontrak],"&lt;&gt;OS-*")</f>
        <v>0</v>
      </c>
      <c r="AO44" s="38">
        <f>COUNTIFS(Penempatan[usia],"&lt;"&amp;AO$35,Penempatan[penempatan_lokasi],$A44,Penempatan[sdm_tgl_berhenti],"",Penempatan[penempatan_kontrak],"=OS-*")</f>
        <v>0</v>
      </c>
      <c r="AP44" s="39">
        <f>COUNTIFS(Penempatan[usia],"&lt;"&amp;AP$35,Penempatan[usia],"&gt;="&amp;AO$35,Penempatan[penempatan_lokasi],$A44,Penempatan[sdm_tgl_berhenti],"",Penempatan[penempatan_kontrak],"=OS-*")</f>
        <v>0</v>
      </c>
      <c r="AQ44" s="39">
        <f>COUNTIFS(Penempatan[usia],"&lt;"&amp;AQ$35,Penempatan[usia],"&gt;="&amp;AP$35,Penempatan[penempatan_lokasi],$A44,Penempatan[sdm_tgl_berhenti],"",Penempatan[penempatan_kontrak],"=OS-*")</f>
        <v>0</v>
      </c>
      <c r="AR44" s="39">
        <f>COUNTIFS(Penempatan[usia],"&lt;"&amp;AR$35,Penempatan[usia],"&gt;="&amp;AQ$35,Penempatan[penempatan_lokasi],$A44,Penempatan[sdm_tgl_berhenti],"",Penempatan[penempatan_kontrak],"=OS-*")</f>
        <v>0</v>
      </c>
      <c r="AS44" s="39">
        <f>COUNTIFS(Penempatan[usia],"&lt;"&amp;AS$35,Penempatan[usia],"&gt;="&amp;AR$35,Penempatan[penempatan_lokasi],$A44,Penempatan[sdm_tgl_berhenti],"",Penempatan[penempatan_kontrak],"=OS-*")</f>
        <v>0</v>
      </c>
      <c r="AT44" s="57">
        <f>COUNTIFS(Penempatan[usia],"&gt;="&amp;AS$35,Penempatan[penempatan_lokasi],$A44,Penempatan[sdm_tgl_berhenti],"",Penempatan[penempatan_kontrak],"=OS-*")</f>
        <v>0</v>
      </c>
      <c r="AX44" s="2"/>
      <c r="AY44" s="2"/>
      <c r="AZ44" s="2"/>
      <c r="BA44" s="2"/>
      <c r="BB44" s="2"/>
      <c r="BC44" s="2"/>
      <c r="BD44" s="2"/>
      <c r="BE44" s="2"/>
      <c r="BF44" s="2"/>
    </row>
    <row r="45" ht="13.5" customHeight="1" spans="1:58">
      <c r="A45" s="20" t="s">
        <v>90</v>
      </c>
      <c r="B45" s="38">
        <f>COUNTIFS(Penempatan[masa_kerja],"",Penempatan[penempatan_lokasi],$A45,Penempatan[sdm_tgl_berhenti],"",Penempatan[penempatan_kontrak],$AD$4)</f>
        <v>0</v>
      </c>
      <c r="C45" s="39">
        <f>COUNTIFS(Penempatan[masa_kerja],"&lt;"&amp;C$35,Penempatan[masa_kerja],"&gt;="&amp;B$35,Penempatan[penempatan_lokasi],$A45,Penempatan[sdm_tgl_berhenti],"",Penempatan[penempatan_kontrak],$AD$4)</f>
        <v>0</v>
      </c>
      <c r="D45" s="39">
        <f>COUNTIFS(Penempatan[masa_kerja],"&lt;"&amp;D$35,Penempatan[masa_kerja],"&gt;="&amp;C$35,Penempatan[penempatan_lokasi],$A45,Penempatan[sdm_tgl_berhenti],"",Penempatan[penempatan_kontrak],$AD$4)</f>
        <v>0</v>
      </c>
      <c r="E45" s="39">
        <f>COUNTIFS(Penempatan[masa_kerja],"&lt;"&amp;E$35,Penempatan[masa_kerja],"&gt;="&amp;D$35,Penempatan[penempatan_lokasi],$A45,Penempatan[sdm_tgl_berhenti],"",Penempatan[penempatan_kontrak],$AD$4)</f>
        <v>0</v>
      </c>
      <c r="F45" s="39">
        <f>COUNTIFS(Penempatan[masa_kerja],"&lt;"&amp;F$35,Penempatan[masa_kerja],"&gt;="&amp;E$35,Penempatan[penempatan_lokasi],$A45,Penempatan[sdm_tgl_berhenti],"",Penempatan[penempatan_kontrak],$AD$4)</f>
        <v>0</v>
      </c>
      <c r="G45" s="39">
        <f>COUNTIFS(Penempatan[masa_kerja],"&lt;"&amp;G$35,Penempatan[masa_kerja],"&gt;="&amp;F$35,Penempatan[penempatan_lokasi],$A45,Penempatan[sdm_tgl_berhenti],"",Penempatan[penempatan_kontrak],$AD$4)</f>
        <v>0</v>
      </c>
      <c r="H45" s="39">
        <f>COUNTIFS(Penempatan[masa_kerja],"&lt;"&amp;H$35,Penempatan[masa_kerja],"&gt;="&amp;G$35,Penempatan[penempatan_lokasi],$A45,Penempatan[sdm_tgl_berhenti],"",Penempatan[penempatan_kontrak],$AD$4)</f>
        <v>0</v>
      </c>
      <c r="I45" s="39">
        <f>COUNTIFS(Penempatan[masa_kerja],"&lt;"&amp;I$35,Penempatan[masa_kerja],"&gt;="&amp;H$35,Penempatan[penempatan_lokasi],$A45,Penempatan[sdm_tgl_berhenti],"",Penempatan[penempatan_kontrak],$AD$4)</f>
        <v>0</v>
      </c>
      <c r="J45" s="57">
        <f>COUNTIFS(Penempatan[masa_kerja],"&gt;="&amp;I$35,Penempatan[penempatan_lokasi],$A45,Penempatan[sdm_tgl_berhenti],"",Penempatan[penempatan_kontrak],$AD$4)</f>
        <v>0</v>
      </c>
      <c r="K45" s="38">
        <f>COUNTIFS(Penempatan[masa_kerja],"",Penempatan[penempatan_lokasi],$A45,Penempatan[sdm_tgl_berhenti],"",Penempatan[penempatan_kontrak],"&lt;&gt;PKWTT",Penempatan[penempatan_kontrak],"&lt;&gt;OS-*")</f>
        <v>0</v>
      </c>
      <c r="L45" s="39">
        <f>COUNTIFS(Penempatan[masa_kerja],"&lt;"&amp;L$35,Penempatan[masa_kerja],"&gt;="&amp;K$35,Penempatan[penempatan_lokasi],$A45,Penempatan[sdm_tgl_berhenti],"",Penempatan[penempatan_kontrak],"&lt;&gt;PKWTT",Penempatan[penempatan_kontrak],"&lt;&gt;OS-*")</f>
        <v>0</v>
      </c>
      <c r="M45" s="39">
        <f>COUNTIFS(Penempatan[masa_kerja],"&lt;"&amp;M$35,Penempatan[masa_kerja],"&gt;="&amp;L$35,Penempatan[penempatan_lokasi],$A45,Penempatan[sdm_tgl_berhenti],"",Penempatan[penempatan_kontrak],"&lt;&gt;PKWTT",Penempatan[penempatan_kontrak],"&lt;&gt;OS-*")</f>
        <v>0</v>
      </c>
      <c r="N45" s="39">
        <f>COUNTIFS(Penempatan[masa_kerja],"&lt;"&amp;N$35,Penempatan[masa_kerja],"&gt;="&amp;M$35,Penempatan[penempatan_lokasi],$A45,Penempatan[sdm_tgl_berhenti],"",Penempatan[penempatan_kontrak],"&lt;&gt;PKWTT",Penempatan[penempatan_kontrak],"&lt;&gt;OS-*")</f>
        <v>0</v>
      </c>
      <c r="O45" s="39">
        <f>COUNTIFS(Penempatan[masa_kerja],"&lt;"&amp;O$35,Penempatan[masa_kerja],"&gt;="&amp;N$35,Penempatan[penempatan_lokasi],$A45,Penempatan[sdm_tgl_berhenti],"",Penempatan[penempatan_kontrak],"&lt;&gt;PKWTT",Penempatan[penempatan_kontrak],"&lt;&gt;OS-*")</f>
        <v>0</v>
      </c>
      <c r="P45" s="39">
        <f>COUNTIFS(Penempatan[masa_kerja],"&lt;"&amp;P$35,Penempatan[masa_kerja],"&gt;="&amp;O$35,Penempatan[penempatan_lokasi],$A45,Penempatan[sdm_tgl_berhenti],"",Penempatan[penempatan_kontrak],"&lt;&gt;PKWTT",Penempatan[penempatan_kontrak],"&lt;&gt;OS-*")</f>
        <v>0</v>
      </c>
      <c r="Q45" s="39">
        <f>COUNTIFS(Penempatan[masa_kerja],"&lt;"&amp;Q$35,Penempatan[masa_kerja],"&gt;="&amp;P$35,Penempatan[penempatan_lokasi],$A45,Penempatan[sdm_tgl_berhenti],"",Penempatan[penempatan_kontrak],"&lt;&gt;PKWTT",Penempatan[penempatan_kontrak],"&lt;&gt;OS-*")</f>
        <v>0</v>
      </c>
      <c r="R45" s="39">
        <f>COUNTIFS(Penempatan[masa_kerja],"&lt;"&amp;R$35,Penempatan[masa_kerja],"&gt;="&amp;Q$35,Penempatan[penempatan_lokasi],$A45,Penempatan[sdm_tgl_berhenti],"",Penempatan[penempatan_kontrak],"&lt;&gt;PKWTT",Penempatan[penempatan_kontrak],"&lt;&gt;OS-*")</f>
        <v>0</v>
      </c>
      <c r="S45" s="57">
        <f>COUNTIFS(Penempatan[masa_kerja],"&gt;="&amp;R$35,Penempatan[penempatan_lokasi],$A45,Penempatan[sdm_tgl_berhenti],"",Penempatan[penempatan_kontrak],"&lt;&gt;PKWTT",Penempatan[penempatan_kontrak],"&lt;&gt;OS-*")</f>
        <v>0</v>
      </c>
      <c r="T45" s="38">
        <f>COUNTIFS(Penempatan[masa_kerja],"",Penempatan[penempatan_lokasi],$A45,Penempatan[sdm_tgl_berhenti],"",Penempatan[penempatan_kontrak],"=OS-*")</f>
        <v>0</v>
      </c>
      <c r="U45" s="39">
        <f>COUNTIFS(Penempatan[masa_kerja],"&lt;"&amp;U$35,Penempatan[masa_kerja],"&gt;="&amp;T$35,Penempatan[penempatan_lokasi],$A45,Penempatan[sdm_tgl_berhenti],"",Penempatan[penempatan_kontrak],"=OS-*")</f>
        <v>0</v>
      </c>
      <c r="V45" s="39">
        <f>COUNTIFS(Penempatan[masa_kerja],"&lt;"&amp;V$35,Penempatan[masa_kerja],"&gt;="&amp;U$35,Penempatan[penempatan_lokasi],$A45,Penempatan[sdm_tgl_berhenti],"",Penempatan[penempatan_kontrak],"=OS-*")</f>
        <v>0</v>
      </c>
      <c r="W45" s="39">
        <f>COUNTIFS(Penempatan[masa_kerja],"&lt;"&amp;W$35,Penempatan[masa_kerja],"&gt;="&amp;V$35,Penempatan[penempatan_lokasi],$A45,Penempatan[sdm_tgl_berhenti],"",Penempatan[penempatan_kontrak],"=OS-*")</f>
        <v>0</v>
      </c>
      <c r="X45" s="39">
        <f>COUNTIFS(Penempatan[masa_kerja],"&lt;"&amp;X$35,Penempatan[masa_kerja],"&gt;="&amp;W$35,Penempatan[penempatan_lokasi],$A45,Penempatan[sdm_tgl_berhenti],"",Penempatan[penempatan_kontrak],"=OS-*")</f>
        <v>0</v>
      </c>
      <c r="Y45" s="39">
        <f>COUNTIFS(Penempatan[masa_kerja],"&lt;"&amp;Y$35,Penempatan[masa_kerja],"&gt;="&amp;X$35,Penempatan[penempatan_lokasi],$A45,Penempatan[sdm_tgl_berhenti],"",Penempatan[penempatan_kontrak],"=OS-*")</f>
        <v>0</v>
      </c>
      <c r="Z45" s="39">
        <f>COUNTIFS(Penempatan[masa_kerja],"&lt;"&amp;Z$35,Penempatan[masa_kerja],"&gt;="&amp;Y$35,Penempatan[penempatan_lokasi],$A45,Penempatan[sdm_tgl_berhenti],"",Penempatan[penempatan_kontrak],"=OS-*")</f>
        <v>0</v>
      </c>
      <c r="AA45" s="39">
        <f>COUNTIFS(Penempatan[masa_kerja],"&lt;"&amp;AA$35,Penempatan[masa_kerja],"&gt;="&amp;Z$35,Penempatan[penempatan_lokasi],$A45,Penempatan[sdm_tgl_berhenti],"",Penempatan[penempatan_kontrak],"=OS-*")</f>
        <v>0</v>
      </c>
      <c r="AB45" s="57">
        <f>COUNTIFS(Penempatan[masa_kerja],"&gt;="&amp;AA$35,Penempatan[penempatan_lokasi],$A45,Penempatan[sdm_tgl_berhenti],"",Penempatan[penempatan_kontrak],"&lt;&gt;PKWTT",Penempatan[penempatan_kontrak],"&lt;&gt;OS-*")</f>
        <v>0</v>
      </c>
      <c r="AC45" s="38">
        <f>COUNTIFS(Penempatan[usia],"&lt;"&amp;AC$35,Penempatan[penempatan_lokasi],$A45,Penempatan[sdm_tgl_berhenti],"",Penempatan[penempatan_kontrak],$AD$4)</f>
        <v>0</v>
      </c>
      <c r="AD45" s="39">
        <f>COUNTIFS(Penempatan[usia],"&lt;"&amp;AD$35,Penempatan[usia],"&gt;="&amp;AC$35,Penempatan[penempatan_lokasi],$A45,Penempatan[sdm_tgl_berhenti],"",Penempatan[penempatan_kontrak],$AD$4)</f>
        <v>0</v>
      </c>
      <c r="AE45" s="39">
        <f>COUNTIFS(Penempatan[usia],"&lt;"&amp;AE$35,Penempatan[usia],"&gt;="&amp;AD$35,Penempatan[penempatan_lokasi],$A45,Penempatan[sdm_tgl_berhenti],"",Penempatan[penempatan_kontrak],$AD$4)</f>
        <v>0</v>
      </c>
      <c r="AF45" s="39">
        <f>COUNTIFS(Penempatan[usia],"&lt;"&amp;AF$35,Penempatan[usia],"&gt;="&amp;AE$35,Penempatan[penempatan_lokasi],$A45,Penempatan[sdm_tgl_berhenti],"",Penempatan[penempatan_kontrak],$AD$4)</f>
        <v>0</v>
      </c>
      <c r="AG45" s="39">
        <f>COUNTIFS(Penempatan[usia],"&lt;"&amp;AG$35,Penempatan[usia],"&gt;="&amp;AF$35,Penempatan[penempatan_lokasi],$A45,Penempatan[sdm_tgl_berhenti],"",Penempatan[penempatan_kontrak],$AD$4)</f>
        <v>0</v>
      </c>
      <c r="AH45" s="57">
        <f>COUNTIFS(Penempatan[usia],"&gt;="&amp;AG$35,Penempatan[penempatan_lokasi],$A45,Penempatan[sdm_tgl_berhenti],"",Penempatan[penempatan_kontrak],$AD$4)</f>
        <v>0</v>
      </c>
      <c r="AI45" s="38">
        <f>COUNTIFS(Penempatan[usia],"&lt;"&amp;AI$35,Penempatan[penempatan_lokasi],$A45,Penempatan[sdm_tgl_berhenti],"",Penempatan[penempatan_kontrak],"&lt;&gt;PKWTT",Penempatan[penempatan_kontrak],"&lt;&gt;OS-*")</f>
        <v>0</v>
      </c>
      <c r="AJ45" s="39">
        <f>COUNTIFS(Penempatan[usia],"&lt;"&amp;AJ$35,Penempatan[usia],"&gt;="&amp;AI$35,Penempatan[penempatan_lokasi],$A45,Penempatan[sdm_tgl_berhenti],"",Penempatan[penempatan_kontrak],"&lt;&gt;PKWTT",Penempatan[penempatan_kontrak],"&lt;&gt;OS-*")</f>
        <v>0</v>
      </c>
      <c r="AK45" s="39">
        <f>COUNTIFS(Penempatan[usia],"&lt;"&amp;AK$35,Penempatan[usia],"&gt;="&amp;AJ$35,Penempatan[penempatan_lokasi],$A45,Penempatan[sdm_tgl_berhenti],"",Penempatan[penempatan_kontrak],"&lt;&gt;PKWTT",Penempatan[penempatan_kontrak],"&lt;&gt;OS-*")</f>
        <v>0</v>
      </c>
      <c r="AL45" s="39">
        <f>COUNTIFS(Penempatan[usia],"&lt;"&amp;AL$35,Penempatan[usia],"&gt;="&amp;AK$35,Penempatan[penempatan_lokasi],$A45,Penempatan[sdm_tgl_berhenti],"",Penempatan[penempatan_kontrak],"&lt;&gt;PKWTT",Penempatan[penempatan_kontrak],"&lt;&gt;OS-*")</f>
        <v>0</v>
      </c>
      <c r="AM45" s="39">
        <f>COUNTIFS(Penempatan[usia],"&lt;"&amp;AM$35,Penempatan[usia],"&gt;="&amp;AL$35,Penempatan[penempatan_lokasi],$A45,Penempatan[sdm_tgl_berhenti],"",Penempatan[penempatan_kontrak],"&lt;&gt;PKWTT",Penempatan[penempatan_kontrak],"&lt;&gt;OS-*")</f>
        <v>0</v>
      </c>
      <c r="AN45" s="57">
        <f>COUNTIFS(Penempatan[usia],"&gt;="&amp;AM$35,Penempatan[penempatan_lokasi],$A45,Penempatan[sdm_tgl_berhenti],"",Penempatan[penempatan_kontrak],"&lt;&gt;PKWTT",Penempatan[penempatan_kontrak],"&lt;&gt;OS-*")</f>
        <v>0</v>
      </c>
      <c r="AO45" s="38">
        <f>COUNTIFS(Penempatan[usia],"&lt;"&amp;AO$35,Penempatan[penempatan_lokasi],$A45,Penempatan[sdm_tgl_berhenti],"",Penempatan[penempatan_kontrak],"=OS-*")</f>
        <v>0</v>
      </c>
      <c r="AP45" s="39">
        <f>COUNTIFS(Penempatan[usia],"&lt;"&amp;AP$35,Penempatan[usia],"&gt;="&amp;AO$35,Penempatan[penempatan_lokasi],$A45,Penempatan[sdm_tgl_berhenti],"",Penempatan[penempatan_kontrak],"=OS-*")</f>
        <v>0</v>
      </c>
      <c r="AQ45" s="39">
        <f>COUNTIFS(Penempatan[usia],"&lt;"&amp;AQ$35,Penempatan[usia],"&gt;="&amp;AP$35,Penempatan[penempatan_lokasi],$A45,Penempatan[sdm_tgl_berhenti],"",Penempatan[penempatan_kontrak],"=OS-*")</f>
        <v>0</v>
      </c>
      <c r="AR45" s="39">
        <f>COUNTIFS(Penempatan[usia],"&lt;"&amp;AR$35,Penempatan[usia],"&gt;="&amp;AQ$35,Penempatan[penempatan_lokasi],$A45,Penempatan[sdm_tgl_berhenti],"",Penempatan[penempatan_kontrak],"=OS-*")</f>
        <v>0</v>
      </c>
      <c r="AS45" s="39">
        <f>COUNTIFS(Penempatan[usia],"&lt;"&amp;AS$35,Penempatan[usia],"&gt;="&amp;AR$35,Penempatan[penempatan_lokasi],$A45,Penempatan[sdm_tgl_berhenti],"",Penempatan[penempatan_kontrak],"=OS-*")</f>
        <v>0</v>
      </c>
      <c r="AT45" s="57">
        <f>COUNTIFS(Penempatan[usia],"&gt;="&amp;AS$35,Penempatan[penempatan_lokasi],$A45,Penempatan[sdm_tgl_berhenti],"",Penempatan[penempatan_kontrak],"=OS-*")</f>
        <v>0</v>
      </c>
      <c r="AX45" s="2"/>
      <c r="AY45" s="2"/>
      <c r="AZ45" s="2"/>
      <c r="BA45" s="2"/>
      <c r="BB45" s="2"/>
      <c r="BC45" s="2"/>
      <c r="BD45" s="2"/>
      <c r="BE45" s="2"/>
      <c r="BF45" s="2"/>
    </row>
    <row r="46" ht="13.5" customHeight="1" spans="1:58">
      <c r="A46" s="21"/>
      <c r="B46" s="22">
        <f t="shared" ref="B46:AT46" si="5">SUM(B36:B45)</f>
        <v>0</v>
      </c>
      <c r="C46" s="26">
        <f t="shared" si="5"/>
        <v>0</v>
      </c>
      <c r="D46" s="26">
        <f t="shared" si="5"/>
        <v>0</v>
      </c>
      <c r="E46" s="26">
        <f t="shared" si="5"/>
        <v>0</v>
      </c>
      <c r="F46" s="26">
        <f t="shared" si="5"/>
        <v>0</v>
      </c>
      <c r="G46" s="26">
        <f t="shared" si="5"/>
        <v>0</v>
      </c>
      <c r="H46" s="26">
        <f t="shared" si="5"/>
        <v>0</v>
      </c>
      <c r="I46" s="26">
        <f t="shared" si="5"/>
        <v>0</v>
      </c>
      <c r="J46" s="23">
        <f t="shared" si="5"/>
        <v>0</v>
      </c>
      <c r="K46" s="22">
        <f t="shared" si="5"/>
        <v>0</v>
      </c>
      <c r="L46" s="26">
        <f t="shared" si="5"/>
        <v>0</v>
      </c>
      <c r="M46" s="26">
        <f t="shared" si="5"/>
        <v>0</v>
      </c>
      <c r="N46" s="26">
        <f t="shared" si="5"/>
        <v>0</v>
      </c>
      <c r="O46" s="26">
        <f t="shared" si="5"/>
        <v>0</v>
      </c>
      <c r="P46" s="26">
        <f t="shared" si="5"/>
        <v>0</v>
      </c>
      <c r="Q46" s="26">
        <f t="shared" si="5"/>
        <v>0</v>
      </c>
      <c r="R46" s="26">
        <f t="shared" si="5"/>
        <v>0</v>
      </c>
      <c r="S46" s="23">
        <f t="shared" si="5"/>
        <v>0</v>
      </c>
      <c r="T46" s="22">
        <f t="shared" si="5"/>
        <v>0</v>
      </c>
      <c r="U46" s="26">
        <f t="shared" si="5"/>
        <v>0</v>
      </c>
      <c r="V46" s="26">
        <f t="shared" si="5"/>
        <v>0</v>
      </c>
      <c r="W46" s="26">
        <f t="shared" si="5"/>
        <v>0</v>
      </c>
      <c r="X46" s="26">
        <f t="shared" si="5"/>
        <v>0</v>
      </c>
      <c r="Y46" s="26">
        <f t="shared" si="5"/>
        <v>0</v>
      </c>
      <c r="Z46" s="26">
        <f t="shared" si="5"/>
        <v>0</v>
      </c>
      <c r="AA46" s="26">
        <f t="shared" si="5"/>
        <v>0</v>
      </c>
      <c r="AB46" s="23">
        <f t="shared" si="5"/>
        <v>0</v>
      </c>
      <c r="AC46" s="22">
        <f t="shared" si="5"/>
        <v>0</v>
      </c>
      <c r="AD46" s="26">
        <f t="shared" si="5"/>
        <v>0</v>
      </c>
      <c r="AE46" s="26">
        <f t="shared" si="5"/>
        <v>0</v>
      </c>
      <c r="AF46" s="26">
        <f t="shared" si="5"/>
        <v>0</v>
      </c>
      <c r="AG46" s="26">
        <f t="shared" si="5"/>
        <v>0</v>
      </c>
      <c r="AH46" s="23">
        <f t="shared" si="5"/>
        <v>0</v>
      </c>
      <c r="AI46" s="22">
        <f t="shared" si="5"/>
        <v>0</v>
      </c>
      <c r="AJ46" s="26">
        <f t="shared" si="5"/>
        <v>0</v>
      </c>
      <c r="AK46" s="26">
        <f t="shared" si="5"/>
        <v>0</v>
      </c>
      <c r="AL46" s="26">
        <f t="shared" si="5"/>
        <v>0</v>
      </c>
      <c r="AM46" s="26">
        <f t="shared" si="5"/>
        <v>0</v>
      </c>
      <c r="AN46" s="23">
        <f t="shared" si="5"/>
        <v>0</v>
      </c>
      <c r="AO46" s="22">
        <f t="shared" si="5"/>
        <v>0</v>
      </c>
      <c r="AP46" s="26">
        <f t="shared" si="5"/>
        <v>0</v>
      </c>
      <c r="AQ46" s="26">
        <f t="shared" si="5"/>
        <v>0</v>
      </c>
      <c r="AR46" s="26">
        <f t="shared" si="5"/>
        <v>0</v>
      </c>
      <c r="AS46" s="26">
        <f t="shared" si="5"/>
        <v>0</v>
      </c>
      <c r="AT46" s="23">
        <f t="shared" si="5"/>
        <v>0</v>
      </c>
      <c r="AX46" s="2"/>
      <c r="AY46" s="2"/>
      <c r="AZ46" s="2"/>
      <c r="BA46" s="2"/>
      <c r="BB46" s="2"/>
      <c r="BC46" s="2"/>
      <c r="BD46" s="2"/>
      <c r="BE46" s="2"/>
      <c r="BF46" s="2"/>
    </row>
    <row r="47" spans="2:58">
      <c r="B47" s="27">
        <f>SUM(B46:J46)</f>
        <v>0</v>
      </c>
      <c r="C47" s="30"/>
      <c r="D47" s="30"/>
      <c r="E47" s="30"/>
      <c r="F47" s="30"/>
      <c r="G47" s="30"/>
      <c r="H47" s="30"/>
      <c r="I47" s="30"/>
      <c r="J47" s="28"/>
      <c r="K47" s="27">
        <f>SUM(K46:S46)</f>
        <v>0</v>
      </c>
      <c r="L47" s="30"/>
      <c r="M47" s="30"/>
      <c r="N47" s="30"/>
      <c r="O47" s="30"/>
      <c r="P47" s="30"/>
      <c r="Q47" s="30"/>
      <c r="R47" s="30"/>
      <c r="S47" s="28"/>
      <c r="T47" s="27">
        <f>SUM(T46:AB46)</f>
        <v>0</v>
      </c>
      <c r="U47" s="30"/>
      <c r="V47" s="30"/>
      <c r="W47" s="30"/>
      <c r="X47" s="30"/>
      <c r="Y47" s="30"/>
      <c r="Z47" s="30"/>
      <c r="AA47" s="30"/>
      <c r="AB47" s="28"/>
      <c r="AC47" s="83">
        <f>SUM(AC46:AH46)</f>
        <v>0</v>
      </c>
      <c r="AD47" s="83"/>
      <c r="AE47" s="83"/>
      <c r="AF47" s="83"/>
      <c r="AG47" s="83"/>
      <c r="AH47" s="83"/>
      <c r="AI47" s="83">
        <f>SUM(AI46:AN46)</f>
        <v>0</v>
      </c>
      <c r="AJ47" s="83"/>
      <c r="AK47" s="83"/>
      <c r="AL47" s="83"/>
      <c r="AM47" s="83"/>
      <c r="AN47" s="83"/>
      <c r="AO47" s="83">
        <f>SUM(AO46:AT46)</f>
        <v>0</v>
      </c>
      <c r="AP47" s="83"/>
      <c r="AQ47" s="83"/>
      <c r="AR47" s="83"/>
      <c r="AS47" s="83"/>
      <c r="AT47" s="83"/>
      <c r="AX47" s="2"/>
      <c r="AY47" s="2"/>
      <c r="AZ47" s="2"/>
      <c r="BA47" s="2"/>
      <c r="BB47" s="2"/>
      <c r="BC47" s="2"/>
      <c r="BD47" s="2"/>
      <c r="BE47" s="2"/>
      <c r="BF47" s="2"/>
    </row>
    <row r="48" spans="1:58">
      <c r="A48" s="4"/>
      <c r="B48" s="52" t="s">
        <v>108</v>
      </c>
      <c r="C48" s="52"/>
      <c r="D48" s="52"/>
      <c r="E48" s="52"/>
      <c r="F48" s="52"/>
      <c r="G48" s="52"/>
      <c r="H48" s="52"/>
      <c r="I48" s="52"/>
      <c r="J48" s="65" t="e">
        <f>AVERAGEIFS(Penempatan[masa_kerja],Penempatan[penempatan_kontrak],$AD$4,Penempatan[sdm_tgl_berhenti],"")</f>
        <v>#DIV/0!</v>
      </c>
      <c r="K48" s="66" t="s">
        <v>108</v>
      </c>
      <c r="L48" s="67"/>
      <c r="M48" s="67"/>
      <c r="N48" s="67"/>
      <c r="O48" s="67"/>
      <c r="P48" s="67"/>
      <c r="Q48" s="67"/>
      <c r="R48" s="68"/>
      <c r="S48" s="65" t="e">
        <f>AVERAGEIFS(Penempatan[masa_kerja],Penempatan[penempatan_kontrak],"&lt;&gt;PKWTT",Penempatan[penempatan_kontrak],"&lt;&gt;OS-*",Penempatan[sdm_tgl_berhenti],"")</f>
        <v>#DIV/0!</v>
      </c>
      <c r="T48" s="66" t="s">
        <v>108</v>
      </c>
      <c r="U48" s="67"/>
      <c r="V48" s="67"/>
      <c r="W48" s="67"/>
      <c r="X48" s="67"/>
      <c r="Y48" s="67"/>
      <c r="Z48" s="67"/>
      <c r="AA48" s="68"/>
      <c r="AB48" s="65" t="e">
        <f>AVERAGEIFS(Penempatan[masa_kerja],Penempatan[penempatan_kontrak],"=OS-*",Penempatan[sdm_tgl_berhenti],"")</f>
        <v>#DIV/0!</v>
      </c>
      <c r="AC48" s="84" t="s">
        <v>109</v>
      </c>
      <c r="AD48" s="85"/>
      <c r="AE48" s="85"/>
      <c r="AF48" s="85"/>
      <c r="AG48" s="85"/>
      <c r="AH48" s="65" t="e">
        <f>AVERAGEIFS(Penempatan[usia],Penempatan[penempatan_kontrak],$AD$4,Penempatan[sdm_tgl_berhenti],"")</f>
        <v>#DIV/0!</v>
      </c>
      <c r="AI48" s="84" t="s">
        <v>109</v>
      </c>
      <c r="AJ48" s="85"/>
      <c r="AK48" s="85"/>
      <c r="AL48" s="85"/>
      <c r="AM48" s="85"/>
      <c r="AN48" s="65" t="e">
        <f>AVERAGEIFS(Penempatan[usia],Penempatan[penempatan_kontrak],"&lt;&gt;PKWTT",Penempatan[penempatan_kontrak],"&lt;&gt;OS-*",Penempatan[sdm_tgl_berhenti],"")</f>
        <v>#DIV/0!</v>
      </c>
      <c r="AO48" s="84" t="s">
        <v>109</v>
      </c>
      <c r="AP48" s="85"/>
      <c r="AQ48" s="85"/>
      <c r="AR48" s="85"/>
      <c r="AS48" s="85"/>
      <c r="AT48" s="65" t="e">
        <f>AVERAGEIFS(Penempatan[usia],Penempatan[penempatan_kontrak],"=OS-*",Penempatan[sdm_tgl_berhenti],"")</f>
        <v>#DIV/0!</v>
      </c>
      <c r="AX48" s="2"/>
      <c r="AY48" s="2"/>
      <c r="AZ48" s="2"/>
      <c r="BA48" s="2"/>
      <c r="BB48" s="2"/>
      <c r="BC48" s="2"/>
      <c r="BD48" s="2"/>
      <c r="BE48" s="2"/>
      <c r="BF48" s="2"/>
    </row>
    <row r="49" spans="1:44">
      <c r="A49" s="4"/>
      <c r="B49" s="53"/>
      <c r="C49" s="53"/>
      <c r="D49" s="53"/>
      <c r="E49" s="53"/>
      <c r="F49" s="53"/>
      <c r="G49" s="53"/>
      <c r="H49" s="53"/>
      <c r="I49" s="53"/>
      <c r="J49" s="46"/>
      <c r="K49" s="53"/>
      <c r="L49" s="53"/>
      <c r="M49" s="53"/>
      <c r="N49" s="53"/>
      <c r="O49" s="53"/>
      <c r="P49" s="53"/>
      <c r="Q49" s="53"/>
      <c r="R49" s="53"/>
      <c r="S49" s="46"/>
      <c r="T49" s="53"/>
      <c r="U49" s="53"/>
      <c r="V49" s="53"/>
      <c r="W49" s="53"/>
      <c r="X49" s="53"/>
      <c r="Y49" s="53"/>
      <c r="Z49" s="53"/>
      <c r="AA49" s="46"/>
      <c r="AB49" s="53"/>
      <c r="AC49" s="53"/>
      <c r="AD49" s="53"/>
      <c r="AE49" s="53"/>
      <c r="AF49" s="53"/>
      <c r="AG49" s="53"/>
      <c r="AH49" s="53"/>
      <c r="AI49" s="53"/>
      <c r="AJ49" s="46"/>
      <c r="AK49" s="53"/>
      <c r="AL49" s="53"/>
      <c r="AM49" s="53"/>
      <c r="AN49" s="53"/>
      <c r="AO49" s="53"/>
      <c r="AP49" s="53"/>
      <c r="AQ49" s="53"/>
      <c r="AR49" s="46"/>
    </row>
    <row r="50" spans="1:44">
      <c r="A50" s="4"/>
      <c r="B50" s="53"/>
      <c r="C50" s="53"/>
      <c r="D50" s="53"/>
      <c r="E50" s="53"/>
      <c r="F50" s="53"/>
      <c r="G50" s="53"/>
      <c r="H50" s="53"/>
      <c r="I50" s="53"/>
      <c r="J50" s="46"/>
      <c r="K50" s="53"/>
      <c r="L50" s="53"/>
      <c r="M50" s="53"/>
      <c r="N50" s="53"/>
      <c r="O50" s="53"/>
      <c r="P50" s="53"/>
      <c r="Q50" s="53"/>
      <c r="R50" s="53"/>
      <c r="S50" s="46"/>
      <c r="T50" s="53"/>
      <c r="U50" s="53"/>
      <c r="V50" s="53"/>
      <c r="W50" s="53"/>
      <c r="X50" s="53"/>
      <c r="Y50" s="53"/>
      <c r="Z50" s="53"/>
      <c r="AA50" s="46"/>
      <c r="AB50" s="53"/>
      <c r="AC50" s="53"/>
      <c r="AD50" s="53"/>
      <c r="AE50" s="53"/>
      <c r="AF50" s="53"/>
      <c r="AG50" s="53"/>
      <c r="AH50" s="53"/>
      <c r="AI50" s="53"/>
      <c r="AJ50" s="46"/>
      <c r="AK50" s="53"/>
      <c r="AL50" s="53"/>
      <c r="AM50" s="53"/>
      <c r="AN50" s="53"/>
      <c r="AO50" s="53"/>
      <c r="AP50" s="53"/>
      <c r="AQ50" s="53"/>
      <c r="AR50" s="46"/>
    </row>
    <row r="51" spans="1:44">
      <c r="A51" s="4"/>
      <c r="B51" s="53"/>
      <c r="C51" s="53"/>
      <c r="D51" s="53"/>
      <c r="E51" s="53"/>
      <c r="F51" s="53"/>
      <c r="G51" s="53"/>
      <c r="H51" s="53"/>
      <c r="I51" s="53"/>
      <c r="J51" s="46"/>
      <c r="K51" s="53"/>
      <c r="L51" s="53"/>
      <c r="M51" s="53"/>
      <c r="N51" s="53"/>
      <c r="O51" s="53"/>
      <c r="P51" s="53"/>
      <c r="Q51" s="53"/>
      <c r="R51" s="53"/>
      <c r="S51" s="46"/>
      <c r="T51" s="53"/>
      <c r="U51" s="53"/>
      <c r="V51" s="53"/>
      <c r="W51" s="53"/>
      <c r="X51" s="53"/>
      <c r="Y51" s="53"/>
      <c r="Z51" s="53"/>
      <c r="AA51" s="46"/>
      <c r="AB51" s="53"/>
      <c r="AC51" s="53"/>
      <c r="AD51" s="53"/>
      <c r="AE51" s="53"/>
      <c r="AF51" s="53"/>
      <c r="AG51" s="53"/>
      <c r="AH51" s="53"/>
      <c r="AI51" s="53"/>
      <c r="AJ51" s="46"/>
      <c r="AK51" s="53"/>
      <c r="AL51" s="53"/>
      <c r="AM51" s="53"/>
      <c r="AN51" s="53"/>
      <c r="AO51" s="53"/>
      <c r="AP51" s="53"/>
      <c r="AQ51" s="53"/>
      <c r="AR51" s="46"/>
    </row>
    <row r="52" spans="1:1">
      <c r="A52" s="5" t="s">
        <v>110</v>
      </c>
    </row>
    <row r="53" ht="15.75" customHeight="1" spans="1:5">
      <c r="A53" s="31" t="s">
        <v>92</v>
      </c>
      <c r="B53" s="54">
        <f ca="1">EDATE(D53,-12)</f>
        <v>44562</v>
      </c>
      <c r="C53" s="55"/>
      <c r="D53" s="54">
        <f ca="1">DATE(YEAR(TODAY()),1,1)</f>
        <v>44927</v>
      </c>
      <c r="E53" s="55"/>
    </row>
    <row r="54" ht="16.5" customHeight="1" spans="1:5">
      <c r="A54" s="32" t="s">
        <v>84</v>
      </c>
      <c r="B54" s="50" t="s">
        <v>111</v>
      </c>
      <c r="C54" s="56" t="s">
        <v>32</v>
      </c>
      <c r="D54" s="50" t="s">
        <v>111</v>
      </c>
      <c r="E54" s="56" t="s">
        <v>32</v>
      </c>
    </row>
    <row r="55" ht="15.75" customHeight="1" spans="1:5">
      <c r="A55" s="16" t="s">
        <v>112</v>
      </c>
      <c r="B55" s="17">
        <f ca="1">COUNTIFS(Penempatan[sdm_jenis_berhenti],$A55,Penempatan[penempatan_lokasi],$A$54,Penempatan[penempatan_kontrak],"&lt;&gt;OS-*",Penempatan[sdm_tgl_berhenti],"&gt;"&amp;$B$53,Penempatan[sdm_tgl_berhenti],"&lt;="&amp;EDATE($B$53,12))</f>
        <v>0</v>
      </c>
      <c r="C55" s="18">
        <f ca="1">COUNTIFS(Penempatan[sdm_jenis_berhenti],$A55,Penempatan[penempatan_lokasi],$A$54,Penempatan[penempatan_kontrak],"=OS-*",Penempatan[sdm_tgl_berhenti],"&gt;"&amp;$B$53,Penempatan[sdm_tgl_berhenti],"&lt;="&amp;EDATE($B$53,12))</f>
        <v>0</v>
      </c>
      <c r="D55" s="17">
        <f ca="1">COUNTIFS(Penempatan[sdm_jenis_berhenti],$A55,Penempatan[penempatan_lokasi],$A$54,Penempatan[penempatan_kontrak],"&lt;&gt;OS-*",Penempatan[sdm_tgl_berhenti],"&gt;"&amp;$D$53,Penempatan[sdm_tgl_berhenti],"&lt;="&amp;EDATE($D$53,12))</f>
        <v>0</v>
      </c>
      <c r="E55" s="18">
        <f ca="1">COUNTIFS(Penempatan[sdm_jenis_berhenti],$A55,Penempatan[penempatan_lokasi],$A$54,Penempatan[penempatan_kontrak],"=OS-*",Penempatan[sdm_tgl_berhenti],"&gt;"&amp;$D$53,Penempatan[sdm_tgl_berhenti],"&lt;="&amp;EDATE($D$53,12))</f>
        <v>0</v>
      </c>
    </row>
    <row r="56" spans="1:5">
      <c r="A56" s="16" t="s">
        <v>113</v>
      </c>
      <c r="B56" s="17">
        <f ca="1">COUNTIFS(Penempatan[sdm_jenis_berhenti],$A56,Penempatan[penempatan_lokasi],$A$54,Penempatan[penempatan_kontrak],"&lt;&gt;OS-*",Penempatan[sdm_tgl_berhenti],"&gt;"&amp;$B$53,Penempatan[sdm_tgl_berhenti],"&lt;="&amp;EDATE($B$53,12))</f>
        <v>0</v>
      </c>
      <c r="C56" s="18">
        <f ca="1">COUNTIFS(Penempatan[sdm_jenis_berhenti],$A56,Penempatan[penempatan_lokasi],$A$54,Penempatan[penempatan_kontrak],"=OS-*",Penempatan[sdm_tgl_berhenti],"&gt;"&amp;$B$53,Penempatan[sdm_tgl_berhenti],"&lt;="&amp;EDATE($B$53,12))</f>
        <v>0</v>
      </c>
      <c r="D56" s="17">
        <f ca="1">COUNTIFS(Penempatan[sdm_jenis_berhenti],$A56,Penempatan[penempatan_lokasi],$A$54,Penempatan[penempatan_kontrak],"&lt;&gt;OS-*",Penempatan[sdm_tgl_berhenti],"&gt;"&amp;$D$53,Penempatan[sdm_tgl_berhenti],"&lt;="&amp;EDATE($D$53,12))</f>
        <v>0</v>
      </c>
      <c r="E56" s="18">
        <f ca="1">COUNTIFS(Penempatan[sdm_jenis_berhenti],$A56,Penempatan[penempatan_lokasi],$A$54,Penempatan[penempatan_kontrak],"=OS-*",Penempatan[sdm_tgl_berhenti],"&gt;"&amp;$D$53,Penempatan[sdm_tgl_berhenti],"&lt;="&amp;EDATE($D$53,12))</f>
        <v>0</v>
      </c>
    </row>
    <row r="57" spans="1:5">
      <c r="A57" s="16" t="s">
        <v>114</v>
      </c>
      <c r="B57" s="17">
        <f ca="1">COUNTIFS(Penempatan[sdm_jenis_berhenti],$A57,Penempatan[penempatan_lokasi],$A$54,Penempatan[penempatan_kontrak],"&lt;&gt;OS-*",Penempatan[sdm_tgl_berhenti],"&gt;"&amp;$B$53,Penempatan[sdm_tgl_berhenti],"&lt;="&amp;EDATE($B$53,12))</f>
        <v>0</v>
      </c>
      <c r="C57" s="18">
        <f ca="1">COUNTIFS(Penempatan[sdm_jenis_berhenti],$A57,Penempatan[penempatan_lokasi],$A$54,Penempatan[penempatan_kontrak],"=OS-*",Penempatan[sdm_tgl_berhenti],"&gt;"&amp;$B$53,Penempatan[sdm_tgl_berhenti],"&lt;="&amp;EDATE($B$53,12))</f>
        <v>0</v>
      </c>
      <c r="D57" s="17">
        <f ca="1">COUNTIFS(Penempatan[sdm_jenis_berhenti],$A57,Penempatan[penempatan_lokasi],$A$54,Penempatan[penempatan_kontrak],"&lt;&gt;OS-*",Penempatan[sdm_tgl_berhenti],"&gt;"&amp;$D$53,Penempatan[sdm_tgl_berhenti],"&lt;="&amp;EDATE($D$53,12))</f>
        <v>0</v>
      </c>
      <c r="E57" s="18">
        <f ca="1">COUNTIFS(Penempatan[sdm_jenis_berhenti],$A57,Penempatan[penempatan_lokasi],$A$54,Penempatan[penempatan_kontrak],"=OS-*",Penempatan[sdm_tgl_berhenti],"&gt;"&amp;$D$53,Penempatan[sdm_tgl_berhenti],"&lt;="&amp;EDATE($D$53,12))</f>
        <v>0</v>
      </c>
    </row>
    <row r="58" spans="1:5">
      <c r="A58" s="16" t="s">
        <v>115</v>
      </c>
      <c r="B58" s="17">
        <f ca="1">COUNTIFS(Penempatan[sdm_jenis_berhenti],$A58,Penempatan[penempatan_lokasi],$A$54,Penempatan[penempatan_kontrak],"&lt;&gt;OS-*",Penempatan[sdm_tgl_berhenti],"&gt;"&amp;$B$53,Penempatan[sdm_tgl_berhenti],"&lt;="&amp;EDATE($B$53,12))</f>
        <v>0</v>
      </c>
      <c r="C58" s="18">
        <f ca="1">COUNTIFS(Penempatan[sdm_jenis_berhenti],$A58,Penempatan[penempatan_lokasi],$A$54,Penempatan[penempatan_kontrak],"=OS-*",Penempatan[sdm_tgl_berhenti],"&gt;"&amp;$B$53,Penempatan[sdm_tgl_berhenti],"&lt;="&amp;EDATE($B$53,12))</f>
        <v>0</v>
      </c>
      <c r="D58" s="17">
        <f ca="1">COUNTIFS(Penempatan[sdm_jenis_berhenti],$A58,Penempatan[penempatan_lokasi],$A$54,Penempatan[penempatan_kontrak],"&lt;&gt;OS-*",Penempatan[sdm_tgl_berhenti],"&gt;"&amp;$D$53,Penempatan[sdm_tgl_berhenti],"&lt;="&amp;EDATE($D$53,12))</f>
        <v>0</v>
      </c>
      <c r="E58" s="18">
        <f ca="1">COUNTIFS(Penempatan[sdm_jenis_berhenti],$A58,Penempatan[penempatan_lokasi],$A$54,Penempatan[penempatan_kontrak],"=OS-*",Penempatan[sdm_tgl_berhenti],"&gt;"&amp;$D$53,Penempatan[sdm_tgl_berhenti],"&lt;="&amp;EDATE($D$53,12))</f>
        <v>0</v>
      </c>
    </row>
    <row r="59" spans="1:5">
      <c r="A59" s="16" t="s">
        <v>116</v>
      </c>
      <c r="B59" s="17">
        <f ca="1">COUNTIFS(Penempatan[sdm_jenis_berhenti],$A59,Penempatan[penempatan_lokasi],$A$54,Penempatan[penempatan_kontrak],"&lt;&gt;OS-*",Penempatan[sdm_tgl_berhenti],"&gt;"&amp;$B$53,Penempatan[sdm_tgl_berhenti],"&lt;="&amp;EDATE($B$53,12))</f>
        <v>0</v>
      </c>
      <c r="C59" s="18">
        <f ca="1">COUNTIFS(Penempatan[sdm_jenis_berhenti],$A59,Penempatan[penempatan_lokasi],$A$54,Penempatan[penempatan_kontrak],"=OS-*",Penempatan[sdm_tgl_berhenti],"&gt;"&amp;$B$53,Penempatan[sdm_tgl_berhenti],"&lt;="&amp;EDATE($B$53,12))</f>
        <v>0</v>
      </c>
      <c r="D59" s="17">
        <f ca="1">COUNTIFS(Penempatan[sdm_jenis_berhenti],$A59,Penempatan[penempatan_lokasi],$A$54,Penempatan[penempatan_kontrak],"&lt;&gt;OS-*",Penempatan[sdm_tgl_berhenti],"&gt;"&amp;$D$53,Penempatan[sdm_tgl_berhenti],"&lt;="&amp;EDATE($D$53,12))</f>
        <v>0</v>
      </c>
      <c r="E59" s="18">
        <f ca="1">COUNTIFS(Penempatan[sdm_jenis_berhenti],$A59,Penempatan[penempatan_lokasi],$A$54,Penempatan[penempatan_kontrak],"=OS-*",Penempatan[sdm_tgl_berhenti],"&gt;"&amp;$D$53,Penempatan[sdm_tgl_berhenti],"&lt;="&amp;EDATE($D$53,12))</f>
        <v>0</v>
      </c>
    </row>
    <row r="60" spans="1:5">
      <c r="A60" s="16" t="s">
        <v>117</v>
      </c>
      <c r="B60" s="17">
        <f ca="1">COUNTIFS(Penempatan[sdm_jenis_berhenti],$A60,Penempatan[penempatan_lokasi],$A$54,Penempatan[penempatan_kontrak],"&lt;&gt;OS-*",Penempatan[sdm_tgl_berhenti],"&gt;"&amp;$B$53,Penempatan[sdm_tgl_berhenti],"&lt;="&amp;EDATE($B$53,12))</f>
        <v>0</v>
      </c>
      <c r="C60" s="18">
        <f ca="1">COUNTIFS(Penempatan[sdm_jenis_berhenti],$A60,Penempatan[penempatan_lokasi],$A$54,Penempatan[penempatan_kontrak],"=OS-*",Penempatan[sdm_tgl_berhenti],"&gt;"&amp;$B$53,Penempatan[sdm_tgl_berhenti],"&lt;="&amp;EDATE($B$53,12))</f>
        <v>0</v>
      </c>
      <c r="D60" s="17">
        <f ca="1">COUNTIFS(Penempatan[sdm_jenis_berhenti],$A60,Penempatan[penempatan_lokasi],$A$54,Penempatan[penempatan_kontrak],"&lt;&gt;OS-*",Penempatan[sdm_tgl_berhenti],"&gt;"&amp;$D$53,Penempatan[sdm_tgl_berhenti],"&lt;="&amp;EDATE($D$53,12))</f>
        <v>0</v>
      </c>
      <c r="E60" s="18">
        <f ca="1">COUNTIFS(Penempatan[sdm_jenis_berhenti],$A60,Penempatan[penempatan_lokasi],$A$54,Penempatan[penempatan_kontrak],"=OS-*",Penempatan[sdm_tgl_berhenti],"&gt;"&amp;$D$53,Penempatan[sdm_tgl_berhenti],"&lt;="&amp;EDATE($D$53,12))</f>
        <v>0</v>
      </c>
    </row>
    <row r="61" spans="1:5">
      <c r="A61" s="16" t="s">
        <v>118</v>
      </c>
      <c r="B61" s="17">
        <f ca="1">COUNTIFS(Penempatan[sdm_jenis_berhenti],$A61,Penempatan[penempatan_lokasi],$A$54,Penempatan[penempatan_kontrak],"&lt;&gt;OS-*",Penempatan[sdm_tgl_berhenti],"&gt;"&amp;$B$53,Penempatan[sdm_tgl_berhenti],"&lt;="&amp;EDATE($B$53,12))</f>
        <v>0</v>
      </c>
      <c r="C61" s="18">
        <f ca="1">COUNTIFS(Penempatan[sdm_jenis_berhenti],$A61,Penempatan[penempatan_lokasi],$A$54,Penempatan[penempatan_kontrak],"=OS-*",Penempatan[sdm_tgl_berhenti],"&gt;"&amp;$B$53,Penempatan[sdm_tgl_berhenti],"&lt;="&amp;EDATE($B$53,12))</f>
        <v>0</v>
      </c>
      <c r="D61" s="17">
        <f ca="1">COUNTIFS(Penempatan[sdm_jenis_berhenti],$A61,Penempatan[penempatan_lokasi],$A$54,Penempatan[penempatan_kontrak],"&lt;&gt;OS-*",Penempatan[sdm_tgl_berhenti],"&gt;"&amp;$D$53,Penempatan[sdm_tgl_berhenti],"&lt;="&amp;EDATE($D$53,12))</f>
        <v>0</v>
      </c>
      <c r="E61" s="18">
        <f ca="1">COUNTIFS(Penempatan[sdm_jenis_berhenti],$A61,Penempatan[penempatan_lokasi],$A$54,Penempatan[penempatan_kontrak],"=OS-*",Penempatan[sdm_tgl_berhenti],"&gt;"&amp;$D$53,Penempatan[sdm_tgl_berhenti],"&lt;="&amp;EDATE($D$53,12))</f>
        <v>0</v>
      </c>
    </row>
    <row r="62" spans="1:5">
      <c r="A62" s="16" t="s">
        <v>119</v>
      </c>
      <c r="B62" s="17">
        <f ca="1">COUNTIFS(Penempatan[sdm_jenis_berhenti],$A62,Penempatan[penempatan_lokasi],$A$54,Penempatan[penempatan_kontrak],"&lt;&gt;OS-*",Penempatan[sdm_tgl_berhenti],"&gt;"&amp;$B$53,Penempatan[sdm_tgl_berhenti],"&lt;="&amp;EDATE($B$53,12))</f>
        <v>0</v>
      </c>
      <c r="C62" s="18">
        <f ca="1">COUNTIFS(Penempatan[sdm_jenis_berhenti],$A62,Penempatan[penempatan_lokasi],$A$54,Penempatan[penempatan_kontrak],"=OS-*",Penempatan[sdm_tgl_berhenti],"&gt;"&amp;$B$53,Penempatan[sdm_tgl_berhenti],"&lt;="&amp;EDATE($B$53,12))</f>
        <v>0</v>
      </c>
      <c r="D62" s="17">
        <f ca="1">COUNTIFS(Penempatan[sdm_jenis_berhenti],$A62,Penempatan[penempatan_lokasi],$A$54,Penempatan[penempatan_kontrak],"&lt;&gt;OS-*",Penempatan[sdm_tgl_berhenti],"&gt;"&amp;$D$53,Penempatan[sdm_tgl_berhenti],"&lt;="&amp;EDATE($D$53,12))</f>
        <v>0</v>
      </c>
      <c r="E62" s="18">
        <f ca="1">COUNTIFS(Penempatan[sdm_jenis_berhenti],$A62,Penempatan[penempatan_lokasi],$A$54,Penempatan[penempatan_kontrak],"=OS-*",Penempatan[sdm_tgl_berhenti],"&gt;"&amp;$D$53,Penempatan[sdm_tgl_berhenti],"&lt;="&amp;EDATE($D$53,12))</f>
        <v>0</v>
      </c>
    </row>
    <row r="63" spans="1:5">
      <c r="A63" s="20" t="s">
        <v>120</v>
      </c>
      <c r="B63" s="17">
        <f ca="1">COUNTIFS(Penempatan[sdm_jenis_berhenti],$A63,Penempatan[penempatan_lokasi],$A$54,Penempatan[penempatan_kontrak],"&lt;&gt;OS-*",Penempatan[sdm_tgl_berhenti],"&gt;"&amp;$B$53,Penempatan[sdm_tgl_berhenti],"&lt;="&amp;EDATE($B$53,12))</f>
        <v>0</v>
      </c>
      <c r="C63" s="57">
        <f ca="1">COUNTIFS(Penempatan[sdm_jenis_berhenti],$A63,Penempatan[penempatan_lokasi],$A$54,Penempatan[penempatan_kontrak],"=OS-*",Penempatan[sdm_tgl_berhenti],"&gt;"&amp;$B$53,Penempatan[sdm_tgl_berhenti],"&lt;="&amp;EDATE($B$53,12))</f>
        <v>0</v>
      </c>
      <c r="D63" s="17">
        <f ca="1">COUNTIFS(Penempatan[sdm_jenis_berhenti],$A63,Penempatan[penempatan_lokasi],$A$54,Penempatan[penempatan_kontrak],"&lt;&gt;OS-*",Penempatan[sdm_tgl_berhenti],"&gt;"&amp;$D$53,Penempatan[sdm_tgl_berhenti],"&lt;="&amp;EDATE($D$53,12))</f>
        <v>0</v>
      </c>
      <c r="E63" s="57">
        <f ca="1">COUNTIFS(Penempatan[sdm_jenis_berhenti],$A63,Penempatan[penempatan_lokasi],$A$54,Penempatan[penempatan_kontrak],"=OS-*",Penempatan[sdm_tgl_berhenti],"&gt;"&amp;$D$53,Penempatan[sdm_tgl_berhenti],"&lt;="&amp;EDATE($D$53,12))</f>
        <v>0</v>
      </c>
    </row>
    <row r="64" ht="13.5" customHeight="1" spans="1:5">
      <c r="A64" s="20" t="s">
        <v>121</v>
      </c>
      <c r="B64" s="17">
        <f ca="1">COUNTIFS(Penempatan[sdm_jenis_berhenti],$A64,Penempatan[penempatan_lokasi],$A$54,Penempatan[penempatan_kontrak],"&lt;&gt;OS-*",Penempatan[sdm_tgl_berhenti],"&gt;"&amp;$B$53,Penempatan[sdm_tgl_berhenti],"&lt;="&amp;EDATE($B$53,12))</f>
        <v>0</v>
      </c>
      <c r="C64" s="57">
        <f ca="1">COUNTIFS(Penempatan[sdm_jenis_berhenti],$A64,Penempatan[penempatan_lokasi],$A$54,Penempatan[penempatan_kontrak],"=OS-*",Penempatan[sdm_tgl_berhenti],"&gt;"&amp;$B$53,Penempatan[sdm_tgl_berhenti],"&lt;="&amp;EDATE($B$53,12))</f>
        <v>0</v>
      </c>
      <c r="D64" s="17">
        <f ca="1">COUNTIFS(Penempatan[sdm_jenis_berhenti],$A64,Penempatan[penempatan_lokasi],$A$54,Penempatan[penempatan_kontrak],"&lt;&gt;OS-*",Penempatan[sdm_tgl_berhenti],"&gt;"&amp;$D$53,Penempatan[sdm_tgl_berhenti],"&lt;="&amp;EDATE($D$53,12))</f>
        <v>0</v>
      </c>
      <c r="E64" s="57">
        <f ca="1">COUNTIFS(Penempatan[sdm_jenis_berhenti],$A64,Penempatan[penempatan_lokasi],$A$54,Penempatan[penempatan_kontrak],"=OS-*",Penempatan[sdm_tgl_berhenti],"&gt;"&amp;$D$53,Penempatan[sdm_tgl_berhenti],"&lt;="&amp;EDATE($D$53,12))</f>
        <v>0</v>
      </c>
    </row>
    <row r="65" ht="13.5" customHeight="1" spans="1:5">
      <c r="A65" s="21"/>
      <c r="B65" s="119">
        <f ca="1">SUM(B55:B64)</f>
        <v>0</v>
      </c>
      <c r="C65" s="120">
        <f ca="1">SUM(C55:C64)</f>
        <v>0</v>
      </c>
      <c r="D65" s="119">
        <f ca="1">SUM(D55:D64)</f>
        <v>0</v>
      </c>
      <c r="E65" s="120">
        <f ca="1">SUM(E55:E64)</f>
        <v>0</v>
      </c>
    </row>
    <row r="66" spans="2:5">
      <c r="B66" s="27">
        <f ca="1">SUM(B65:C65)</f>
        <v>0</v>
      </c>
      <c r="C66" s="121"/>
      <c r="D66" s="27">
        <f ca="1">SUM(D65:E65)</f>
        <v>0</v>
      </c>
      <c r="E66" s="121"/>
    </row>
  </sheetData>
  <sheetProtection formatCells="0" formatColumns="0" formatRows="0" insertRows="0" insertColumns="0" insertHyperlinks="0" deleteColumns="0" deleteRows="0" sort="0" autoFilter="0" pivotTables="0"/>
  <mergeCells count="59">
    <mergeCell ref="B3:AL3"/>
    <mergeCell ref="B4:C4"/>
    <mergeCell ref="F4:K4"/>
    <mergeCell ref="L4:O4"/>
    <mergeCell ref="P4:AC4"/>
    <mergeCell ref="AD4:AF4"/>
    <mergeCell ref="AG4:AI4"/>
    <mergeCell ref="AJ4:AL4"/>
    <mergeCell ref="B17:C17"/>
    <mergeCell ref="F17:K17"/>
    <mergeCell ref="L17:O17"/>
    <mergeCell ref="P17:AC17"/>
    <mergeCell ref="AD17:AF17"/>
    <mergeCell ref="AG17:AI17"/>
    <mergeCell ref="AJ17:AL17"/>
    <mergeCell ref="AM17:AT17"/>
    <mergeCell ref="AD18:AL18"/>
    <mergeCell ref="AM18:AT18"/>
    <mergeCell ref="AD19:AT19"/>
    <mergeCell ref="B23:M23"/>
    <mergeCell ref="N23:Y23"/>
    <mergeCell ref="Z23:AK23"/>
    <mergeCell ref="AL23:AW23"/>
    <mergeCell ref="B29:M29"/>
    <mergeCell ref="N29:Y29"/>
    <mergeCell ref="Z29:AK29"/>
    <mergeCell ref="AL29:AW29"/>
    <mergeCell ref="B33:J33"/>
    <mergeCell ref="K33:S33"/>
    <mergeCell ref="T33:AB33"/>
    <mergeCell ref="AC33:AH33"/>
    <mergeCell ref="AI33:AN33"/>
    <mergeCell ref="AO33:AT33"/>
    <mergeCell ref="B34:J34"/>
    <mergeCell ref="K34:S34"/>
    <mergeCell ref="T34:AB34"/>
    <mergeCell ref="AC34:AH34"/>
    <mergeCell ref="AI34:AN34"/>
    <mergeCell ref="AO34:AT34"/>
    <mergeCell ref="B47:J47"/>
    <mergeCell ref="K47:S47"/>
    <mergeCell ref="T47:AB47"/>
    <mergeCell ref="AC47:AH47"/>
    <mergeCell ref="AI47:AN47"/>
    <mergeCell ref="AO47:AT47"/>
    <mergeCell ref="B48:I48"/>
    <mergeCell ref="K48:R48"/>
    <mergeCell ref="T48:AA48"/>
    <mergeCell ref="AC48:AG48"/>
    <mergeCell ref="AI48:AM48"/>
    <mergeCell ref="AO48:AS48"/>
    <mergeCell ref="B53:C53"/>
    <mergeCell ref="D53:E53"/>
    <mergeCell ref="B66:C66"/>
    <mergeCell ref="D66:E66"/>
    <mergeCell ref="A4:A5"/>
    <mergeCell ref="D4:D5"/>
    <mergeCell ref="E4:E5"/>
    <mergeCell ref="AM3:AT4"/>
  </mergeCells>
  <dataValidations count="1">
    <dataValidation type="list" allowBlank="1" showInputMessage="1" showErrorMessage="1" sqref="A24 A54">
      <formula1>$A$6:$A$15</formula1>
    </dataValidation>
  </dataValidations>
  <pageMargins left="0.39370078740157" right="0.39370078740157" top="0.39370078740157" bottom="0.39370078740157" header="0" footer="0"/>
  <pageSetup paperSize="10000" scale="58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Worksheet</vt:lpstr>
      <vt:lpstr>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HRGA Mobile</cp:lastModifiedBy>
  <dcterms:created xsi:type="dcterms:W3CDTF">2022-09-09T09:12:00Z</dcterms:created>
  <dcterms:modified xsi:type="dcterms:W3CDTF">2023-05-10T15:16:10Z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3DD0D92E42154E758ED7FC3E95F9E1AD</vt:lpwstr>
  </property>
  <property fmtid="{D5CDD505-2E9C-101B-9397-08002B2CF9AE}" pid="3" name="KSOProductBuildVer">
    <vt:lpwstr>1057-11.2.0.11537</vt:lpwstr>
  </property>
</Properties>
</file>