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효영(2023.10)\[초]입장초입장초등학교 2동교사 석면철거공사(견적, 유종성)\"/>
    </mc:Choice>
  </mc:AlternateContent>
  <xr:revisionPtr revIDLastSave="0" documentId="13_ncr:1_{CCCE4549-547E-4501-A00F-C147B32B23AC}" xr6:coauthVersionLast="36" xr6:coauthVersionMax="36" xr10:uidLastSave="{00000000-0000-0000-0000-000000000000}"/>
  <bookViews>
    <workbookView xWindow="0" yWindow="0" windowWidth="21570" windowHeight="9435" xr2:uid="{FA5DE547-FCC6-4EA5-BBD2-B3749735989F}"/>
  </bookViews>
  <sheets>
    <sheet name="원가계산서" sheetId="3" r:id="rId1"/>
    <sheet name="공종별집계표" sheetId="8" r:id="rId2"/>
    <sheet name="공종별내역서" sheetId="7" r:id="rId3"/>
  </sheets>
  <definedNames>
    <definedName name="_xlnm.Print_Area" localSheetId="2">공종별내역서!$A$1:$M$60</definedName>
    <definedName name="_xlnm.Print_Area" localSheetId="1">공종별집계표!$A$1:$M$22</definedName>
    <definedName name="_xlnm.Print_Titles" localSheetId="2">공종별내역서!$1:$3</definedName>
    <definedName name="_xlnm.Print_Titles" localSheetId="1">공종별집계표!$1:$4</definedName>
    <definedName name="_xlnm.Print_Titles" localSheetId="0">원가계산서!$1:$3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3" i="7" l="1"/>
  <c r="H43" i="7"/>
  <c r="H60" i="7" s="1"/>
  <c r="G8" i="8" s="1"/>
  <c r="H8" i="8" s="1"/>
  <c r="J43" i="7"/>
  <c r="J60" i="7" s="1"/>
  <c r="I8" i="8" s="1"/>
  <c r="J8" i="8" s="1"/>
  <c r="K43" i="7"/>
  <c r="F27" i="7"/>
  <c r="H27" i="7"/>
  <c r="J27" i="7"/>
  <c r="K27" i="7"/>
  <c r="F26" i="7"/>
  <c r="H26" i="7"/>
  <c r="J26" i="7"/>
  <c r="K26" i="7"/>
  <c r="F25" i="7"/>
  <c r="H25" i="7"/>
  <c r="J25" i="7"/>
  <c r="K25" i="7"/>
  <c r="F24" i="7"/>
  <c r="H24" i="7"/>
  <c r="J24" i="7"/>
  <c r="K24" i="7"/>
  <c r="F10" i="7"/>
  <c r="H10" i="7"/>
  <c r="J10" i="7"/>
  <c r="K10" i="7"/>
  <c r="F9" i="7"/>
  <c r="H9" i="7"/>
  <c r="J9" i="7"/>
  <c r="K9" i="7"/>
  <c r="F8" i="7"/>
  <c r="H8" i="7"/>
  <c r="J8" i="7"/>
  <c r="K8" i="7"/>
  <c r="F7" i="7"/>
  <c r="H7" i="7"/>
  <c r="J7" i="7"/>
  <c r="F6" i="7"/>
  <c r="H6" i="7"/>
  <c r="J6" i="7"/>
  <c r="K6" i="7"/>
  <c r="F5" i="7"/>
  <c r="H5" i="7"/>
  <c r="J5" i="7"/>
  <c r="K5" i="7"/>
  <c r="L9" i="7" l="1"/>
  <c r="L10" i="7"/>
  <c r="H41" i="7"/>
  <c r="G7" i="8" s="1"/>
  <c r="H7" i="8" s="1"/>
  <c r="L43" i="7"/>
  <c r="L60" i="7" s="1"/>
  <c r="F60" i="7"/>
  <c r="E8" i="8" s="1"/>
  <c r="J41" i="7"/>
  <c r="I7" i="8" s="1"/>
  <c r="J7" i="8" s="1"/>
  <c r="L27" i="7"/>
  <c r="L26" i="7"/>
  <c r="L25" i="7"/>
  <c r="F41" i="7"/>
  <c r="E7" i="8" s="1"/>
  <c r="L24" i="7"/>
  <c r="J22" i="7"/>
  <c r="I6" i="8" s="1"/>
  <c r="J6" i="8" s="1"/>
  <c r="H22" i="7"/>
  <c r="G6" i="8" s="1"/>
  <c r="H6" i="8" s="1"/>
  <c r="L8" i="7"/>
  <c r="K7" i="7"/>
  <c r="L7" i="7"/>
  <c r="L6" i="7"/>
  <c r="L5" i="7"/>
  <c r="F22" i="7"/>
  <c r="E6" i="8" s="1"/>
  <c r="K8" i="8"/>
  <c r="F8" i="8"/>
  <c r="L8" i="8" s="1"/>
  <c r="T8" i="8" s="1"/>
  <c r="E6" i="3" s="1"/>
  <c r="K7" i="8" l="1"/>
  <c r="I5" i="8"/>
  <c r="J5" i="8" s="1"/>
  <c r="G5" i="8"/>
  <c r="H5" i="8" s="1"/>
  <c r="E8" i="3" s="1"/>
  <c r="F7" i="8"/>
  <c r="L7" i="8" s="1"/>
  <c r="L41" i="7"/>
  <c r="L22" i="7"/>
  <c r="J22" i="8"/>
  <c r="E11" i="3"/>
  <c r="F6" i="8"/>
  <c r="K6" i="8"/>
  <c r="H22" i="8" l="1"/>
  <c r="E9" i="3"/>
  <c r="E10" i="3" s="1"/>
  <c r="E5" i="8"/>
  <c r="L6" i="8"/>
  <c r="E12" i="3" l="1"/>
  <c r="E13" i="3"/>
  <c r="F5" i="8"/>
  <c r="K5" i="8"/>
  <c r="L5" i="8" l="1"/>
  <c r="L22" i="8" s="1"/>
  <c r="F22" i="8"/>
  <c r="E4" i="3"/>
  <c r="E7" i="3" s="1"/>
  <c r="E21" i="3" l="1"/>
  <c r="E20" i="3"/>
  <c r="E19" i="3"/>
</calcChain>
</file>

<file path=xl/sharedStrings.xml><?xml version="1.0" encoding="utf-8"?>
<sst xmlns="http://schemas.openxmlformats.org/spreadsheetml/2006/main" count="404" uniqueCount="192">
  <si>
    <t>공 종 별 집 계 표</t>
  </si>
  <si>
    <t>[ 입장초등학교 2동교사 석면철거공사 ]</t>
  </si>
  <si>
    <t>품      명</t>
  </si>
  <si>
    <t>규      격</t>
  </si>
  <si>
    <t>단위</t>
  </si>
  <si>
    <t>수량</t>
  </si>
  <si>
    <t>재  료  비</t>
  </si>
  <si>
    <t>단  가</t>
  </si>
  <si>
    <t>금  액</t>
  </si>
  <si>
    <t>노  무  비</t>
  </si>
  <si>
    <t>경      비</t>
  </si>
  <si>
    <t>합      계</t>
  </si>
  <si>
    <t>비  고</t>
  </si>
  <si>
    <t>공종코드</t>
  </si>
  <si>
    <t>변수</t>
  </si>
  <si>
    <t>상위공종</t>
  </si>
  <si>
    <t>공종구분</t>
  </si>
  <si>
    <t>공종레벨</t>
  </si>
  <si>
    <t>공종소계</t>
  </si>
  <si>
    <t>원가계산서 연결금액</t>
  </si>
  <si>
    <t>품목코드</t>
  </si>
  <si>
    <t>설정</t>
  </si>
  <si>
    <t>일위</t>
  </si>
  <si>
    <t>단산</t>
  </si>
  <si>
    <t>자재</t>
  </si>
  <si>
    <t>손료적용</t>
  </si>
  <si>
    <t>손료저장</t>
  </si>
  <si>
    <t>적용율</t>
  </si>
  <si>
    <t>JUK1</t>
  </si>
  <si>
    <t>JUK2</t>
  </si>
  <si>
    <t>JUK3</t>
  </si>
  <si>
    <t>JUK4</t>
  </si>
  <si>
    <t>JUK5</t>
  </si>
  <si>
    <t>JUK6</t>
  </si>
  <si>
    <t>JUK7</t>
  </si>
  <si>
    <t>JUK8</t>
  </si>
  <si>
    <t>JUK9</t>
  </si>
  <si>
    <t>JUK10</t>
  </si>
  <si>
    <t>JUK11</t>
  </si>
  <si>
    <t>JUK12</t>
  </si>
  <si>
    <t>JUK13</t>
  </si>
  <si>
    <t>JUK14</t>
  </si>
  <si>
    <t>JUK15</t>
  </si>
  <si>
    <t>JUK16</t>
  </si>
  <si>
    <t>JUK17</t>
  </si>
  <si>
    <t>JUK18</t>
  </si>
  <si>
    <t>JUK19</t>
  </si>
  <si>
    <t>JUK20</t>
  </si>
  <si>
    <t>자재구분</t>
  </si>
  <si>
    <t>공종+자재</t>
  </si>
  <si>
    <t>고유번호</t>
  </si>
  <si>
    <t>01  입장초등학교 2동교사 석면철거공사</t>
  </si>
  <si>
    <t/>
  </si>
  <si>
    <t>01</t>
  </si>
  <si>
    <t>0101  가설공사</t>
  </si>
  <si>
    <t>0101</t>
  </si>
  <si>
    <t>시스템비계 설치, 해체(외부)</t>
  </si>
  <si>
    <t>10m이하, 3개월(발판2열)</t>
  </si>
  <si>
    <t>㎡</t>
  </si>
  <si>
    <t>51A572F3D24748142774A0D7E325B6</t>
  </si>
  <si>
    <t>T</t>
  </si>
  <si>
    <t>F</t>
  </si>
  <si>
    <t>010151A572F3D24748142774A0D7E325B6</t>
  </si>
  <si>
    <t>컨테이너형 가설건축물 - 창고</t>
  </si>
  <si>
    <t>3.0*6.0*2.6m, 3개월</t>
  </si>
  <si>
    <t>개소</t>
  </si>
  <si>
    <t>51A572F3EC4972143E53BAE90D4A0A</t>
  </si>
  <si>
    <t>010151A572F3EC4972143E53BAE90D4A0A</t>
  </si>
  <si>
    <t>집기비품류 이동-단순</t>
  </si>
  <si>
    <t>일반교실(70m2이하),기계경비별도</t>
  </si>
  <si>
    <t>실</t>
  </si>
  <si>
    <t>51A572F38A42BC143465270ED38195</t>
  </si>
  <si>
    <t>010151A572F38A42BC143465270ED38195</t>
  </si>
  <si>
    <t>집기비품류 이동-보통</t>
  </si>
  <si>
    <t>특별교실(70m2이하),기계경비별도</t>
  </si>
  <si>
    <t>51A572F38A42BC143465270ED38197</t>
  </si>
  <si>
    <t>010151A572F38A42BC143465270ED38197</t>
  </si>
  <si>
    <t>사전청소</t>
  </si>
  <si>
    <t>51A572F38A42BC143465270ED382BC</t>
  </si>
  <si>
    <t>010151A572F38A42BC143465270ED382BC</t>
  </si>
  <si>
    <t>강관 조립말비계(이동식)설치 및 해체</t>
  </si>
  <si>
    <t>높이 2m, 3개월</t>
  </si>
  <si>
    <t>대</t>
  </si>
  <si>
    <t>51A572F3D247481427739D4164E3A8</t>
  </si>
  <si>
    <t>010151A572F3D247481427739D4164E3A8</t>
  </si>
  <si>
    <t>[ 합           계 ]</t>
  </si>
  <si>
    <t>TOTAL</t>
  </si>
  <si>
    <t>0102  석면철거공사</t>
  </si>
  <si>
    <t>0102</t>
  </si>
  <si>
    <t>석면건축자재 철거 - 외장재</t>
  </si>
  <si>
    <t>슬레이트(습윤작업)</t>
  </si>
  <si>
    <t>51A4721310457214D3DE8EBB144DF3</t>
  </si>
  <si>
    <t>010251A4721310457214D3DE8EBB144DF3</t>
  </si>
  <si>
    <t>석면건축자재 철거 - 내장재</t>
  </si>
  <si>
    <t>석면텍스(습윤작업)</t>
  </si>
  <si>
    <t>51A4721310457214D3DE8EBB144CE8</t>
  </si>
  <si>
    <t>010251A4721310457214D3DE8EBB144CE8</t>
  </si>
  <si>
    <t>석면정밀청소(밀폐공간내부+작업완료후)</t>
  </si>
  <si>
    <t>내부,구조물,천장틀,장비류,창틀,냉난방기,집기가전류</t>
  </si>
  <si>
    <t>51A572F38A42BC143465270ED382B3</t>
  </si>
  <si>
    <t>010251A572F38A42BC143465270ED382B3</t>
  </si>
  <si>
    <t>경량천장철골틀 해체</t>
  </si>
  <si>
    <t>51A47213104CA0149BB7026CA8C892</t>
  </si>
  <si>
    <t>010251A47213104CA0149BB7026CA8C892</t>
  </si>
  <si>
    <t>010201  작업부산물(철거)</t>
  </si>
  <si>
    <t>010201</t>
  </si>
  <si>
    <t>1</t>
  </si>
  <si>
    <t>철강설</t>
  </si>
  <si>
    <t>철강설, 고철, 작업설부산물</t>
  </si>
  <si>
    <t>kg</t>
  </si>
  <si>
    <t>수집상차도</t>
  </si>
  <si>
    <t>56A002238648681454C12A52B8A20DB5D9B77B</t>
  </si>
  <si>
    <t>01020156A002238648681454C12A52B8A20DB5D9B77B</t>
  </si>
  <si>
    <t>비      고</t>
  </si>
  <si>
    <t>공 사 원 가 계 산 서</t>
  </si>
  <si>
    <t>공사명 : 입장초등학교 2동교사 석면철거공사</t>
  </si>
  <si>
    <t>비        목</t>
  </si>
  <si>
    <t>금      액</t>
  </si>
  <si>
    <t>구        성        비</t>
  </si>
  <si>
    <t>순   공   사   원   가</t>
  </si>
  <si>
    <t>재   료   비</t>
  </si>
  <si>
    <t>노   무   비</t>
  </si>
  <si>
    <t>경        비</t>
  </si>
  <si>
    <t>A1</t>
  </si>
  <si>
    <t>직  접  재  료  비</t>
  </si>
  <si>
    <t>A2</t>
  </si>
  <si>
    <t>간  접  재  료  비</t>
  </si>
  <si>
    <t>A3</t>
  </si>
  <si>
    <t>작 업 부 산 물</t>
  </si>
  <si>
    <t>AS</t>
  </si>
  <si>
    <t>[ 소          계 ]</t>
  </si>
  <si>
    <t>B1</t>
  </si>
  <si>
    <t>직  접  노  무  비</t>
  </si>
  <si>
    <t>B2</t>
  </si>
  <si>
    <t>간  접  노  무  비</t>
  </si>
  <si>
    <t>직접노무비 * 12.5%</t>
  </si>
  <si>
    <t>BS</t>
  </si>
  <si>
    <t>C2</t>
  </si>
  <si>
    <t>경              비</t>
  </si>
  <si>
    <t>C4</t>
  </si>
  <si>
    <t>산  재  보  험  료</t>
  </si>
  <si>
    <t>노무비 * 3.56%</t>
  </si>
  <si>
    <t>C5</t>
  </si>
  <si>
    <t>고  용  보  험  료</t>
  </si>
  <si>
    <t>노무비 * 1.01%</t>
  </si>
  <si>
    <t>C6</t>
  </si>
  <si>
    <t>국민  건강  보험료</t>
  </si>
  <si>
    <t>직접노무비 * 3.545%</t>
  </si>
  <si>
    <t>C7</t>
  </si>
  <si>
    <t>국민  연금  보험료</t>
  </si>
  <si>
    <t>직접노무비 * 4.5%</t>
  </si>
  <si>
    <t>C8</t>
  </si>
  <si>
    <t>퇴직  공제  부금비</t>
  </si>
  <si>
    <t>직접노무비 * 2.3%</t>
  </si>
  <si>
    <t>CA</t>
  </si>
  <si>
    <t>산업안전보건관리비</t>
  </si>
  <si>
    <t>(재료비+직노+관급자재비) * 2.93%</t>
  </si>
  <si>
    <t>CB</t>
  </si>
  <si>
    <t>노인장기요양보험료</t>
  </si>
  <si>
    <t>건강보험료 * 12.95%</t>
  </si>
  <si>
    <t>CG</t>
  </si>
  <si>
    <t>기   타    경   비</t>
  </si>
  <si>
    <t>(재료비+노무비) * 7.8%</t>
  </si>
  <si>
    <t>CH</t>
  </si>
  <si>
    <t>환  경  보  전  비</t>
  </si>
  <si>
    <t>(재료비+직노+경비) * 0.3%</t>
  </si>
  <si>
    <t>CK</t>
  </si>
  <si>
    <t>하도급지급보증수수료</t>
  </si>
  <si>
    <t>(재료비+직노+경비) * 0.081%</t>
  </si>
  <si>
    <t>최저가대상공사</t>
  </si>
  <si>
    <t>CL</t>
  </si>
  <si>
    <t>건설기계대여금지급보증서발급수수료</t>
  </si>
  <si>
    <t>(재료비+직노+경비) * 0.32%</t>
  </si>
  <si>
    <t>CS</t>
  </si>
  <si>
    <t>S1</t>
  </si>
  <si>
    <t xml:space="preserve">        계</t>
  </si>
  <si>
    <t>D1</t>
  </si>
  <si>
    <t>일  반  관  리  비</t>
  </si>
  <si>
    <t>계 * 6%</t>
  </si>
  <si>
    <t>D2</t>
  </si>
  <si>
    <t>이              윤</t>
  </si>
  <si>
    <t>(노무비+경비+일반관리비) * 15%</t>
  </si>
  <si>
    <t>D9</t>
  </si>
  <si>
    <t>공   급    가   액</t>
  </si>
  <si>
    <t>DB</t>
  </si>
  <si>
    <t>부  가  가  치  세</t>
  </si>
  <si>
    <t>공급가액 * 10%</t>
  </si>
  <si>
    <t>DH</t>
  </si>
  <si>
    <t>도      급      액</t>
  </si>
  <si>
    <t>S2</t>
  </si>
  <si>
    <t>총   공   사    비</t>
  </si>
  <si>
    <t>금액 : 원(￦000)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</si>
</sst>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#"/>
    <numFmt numFmtId="177" formatCode="#,###;\-#,###;#;"/>
  </numFmts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u/>
      <sz val="16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1"/>
      <name val="굴림체"/>
      <family val="3"/>
      <charset val="129"/>
    </font>
    <font>
      <sz val="11"/>
      <color theme="1"/>
      <name val="굴림체"/>
      <family val="3"/>
      <charset val="129"/>
    </font>
    <font>
      <sz val="11"/>
      <color theme="1"/>
      <name val="돋움체"/>
      <family val="3"/>
      <charset val="129"/>
    </font>
    <font>
      <b/>
      <u/>
      <sz val="16"/>
      <color theme="1"/>
      <name val="돋움체"/>
      <family val="3"/>
      <charset val="129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0" fillId="0" borderId="0" xfId="0" quotePrefix="1">
      <alignment vertical="center"/>
    </xf>
    <xf numFmtId="0" fontId="0" fillId="0" borderId="0" xfId="0" quotePrefix="1" applyAlignment="1">
      <alignment vertical="center"/>
    </xf>
    <xf numFmtId="0" fontId="0" fillId="0" borderId="0" xfId="0" applyAlignment="1">
      <alignment vertical="center"/>
    </xf>
    <xf numFmtId="0" fontId="3" fillId="0" borderId="1" xfId="0" quotePrefix="1" applyFont="1" applyBorder="1" applyAlignment="1">
      <alignment horizontal="center" vertical="center"/>
    </xf>
    <xf numFmtId="176" fontId="0" fillId="0" borderId="0" xfId="0" applyNumberFormat="1">
      <alignment vertical="center"/>
    </xf>
    <xf numFmtId="176" fontId="0" fillId="0" borderId="0" xfId="0" applyNumberFormat="1" applyAlignment="1">
      <alignment vertical="center"/>
    </xf>
    <xf numFmtId="0" fontId="4" fillId="0" borderId="1" xfId="0" quotePrefix="1" applyFont="1" applyBorder="1" applyAlignment="1">
      <alignment horizontal="center" vertical="center" wrapText="1"/>
    </xf>
    <xf numFmtId="0" fontId="5" fillId="0" borderId="1" xfId="0" quotePrefix="1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176" fontId="5" fillId="0" borderId="1" xfId="0" applyNumberFormat="1" applyFont="1" applyBorder="1" applyAlignment="1">
      <alignment vertical="center" wrapText="1"/>
    </xf>
    <xf numFmtId="177" fontId="5" fillId="0" borderId="1" xfId="0" applyNumberFormat="1" applyFont="1" applyBorder="1" applyAlignment="1">
      <alignment vertical="center" wrapText="1"/>
    </xf>
    <xf numFmtId="0" fontId="0" fillId="0" borderId="1" xfId="0" quotePrefix="1" applyFont="1" applyBorder="1" applyAlignment="1">
      <alignment vertical="center" wrapText="1"/>
    </xf>
    <xf numFmtId="0" fontId="6" fillId="0" borderId="1" xfId="0" quotePrefix="1" applyFont="1" applyBorder="1" applyAlignment="1">
      <alignment horizontal="center" vertical="center" wrapText="1"/>
    </xf>
    <xf numFmtId="0" fontId="0" fillId="0" borderId="1" xfId="0" quotePrefix="1" applyFont="1" applyBorder="1" applyAlignment="1">
      <alignment horizontal="center" vertical="center" wrapText="1"/>
    </xf>
    <xf numFmtId="176" fontId="0" fillId="0" borderId="1" xfId="0" applyNumberFormat="1" applyFont="1" applyBorder="1" applyAlignment="1">
      <alignment vertical="center" wrapText="1"/>
    </xf>
    <xf numFmtId="0" fontId="7" fillId="0" borderId="0" xfId="0" applyFont="1" applyAlignment="1">
      <alignment horizontal="center" vertical="center"/>
    </xf>
    <xf numFmtId="0" fontId="6" fillId="0" borderId="0" xfId="0" quotePrefix="1" applyFont="1" applyAlignment="1">
      <alignment vertical="center"/>
    </xf>
    <xf numFmtId="0" fontId="6" fillId="0" borderId="0" xfId="0" applyFont="1" applyAlignment="1">
      <alignment horizontal="right" vertical="center"/>
    </xf>
    <xf numFmtId="0" fontId="6" fillId="0" borderId="1" xfId="0" quotePrefix="1" applyFont="1" applyBorder="1" applyAlignment="1">
      <alignment horizontal="center" vertical="center" wrapText="1"/>
    </xf>
    <xf numFmtId="0" fontId="0" fillId="0" borderId="1" xfId="0" quotePrefix="1" applyFont="1" applyBorder="1" applyAlignment="1">
      <alignment horizontal="distributed" vertical="center" wrapText="1"/>
    </xf>
    <xf numFmtId="0" fontId="0" fillId="0" borderId="1" xfId="0" quotePrefix="1" applyFont="1" applyBorder="1" applyAlignment="1">
      <alignment vertical="center" wrapText="1"/>
    </xf>
    <xf numFmtId="0" fontId="0" fillId="0" borderId="1" xfId="0" quotePrefix="1" applyFont="1" applyBorder="1" applyAlignment="1">
      <alignment horizontal="center" vertical="center" wrapText="1"/>
    </xf>
    <xf numFmtId="0" fontId="2" fillId="0" borderId="0" xfId="0" quotePrefix="1" applyFont="1" applyAlignment="1">
      <alignment horizontal="center" vertical="center"/>
    </xf>
    <xf numFmtId="0" fontId="0" fillId="0" borderId="0" xfId="0" quotePrefix="1" applyFont="1" applyAlignment="1">
      <alignment vertical="center"/>
    </xf>
    <xf numFmtId="0" fontId="3" fillId="0" borderId="1" xfId="0" quotePrefix="1" applyFont="1" applyBorder="1" applyAlignment="1">
      <alignment horizontal="center" vertical="center"/>
    </xf>
    <xf numFmtId="0" fontId="4" fillId="0" borderId="1" xfId="0" quotePrefix="1" applyFont="1" applyBorder="1" applyAlignment="1">
      <alignment horizontal="center" vertical="center" wrapText="1"/>
    </xf>
    <xf numFmtId="0" fontId="0" fillId="0" borderId="0" xfId="0" quotePrefix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08952-40D7-4F3F-B7CD-446397B157C0}">
  <sheetPr>
    <pageSetUpPr fitToPage="1"/>
  </sheetPr>
  <dimension ref="A1:G30"/>
  <sheetViews>
    <sheetView tabSelected="1" topLeftCell="B7" workbookViewId="0">
      <selection activeCell="J23" sqref="J23"/>
    </sheetView>
  </sheetViews>
  <sheetFormatPr defaultRowHeight="16.5" x14ac:dyDescent="0.3"/>
  <cols>
    <col min="1" max="1" width="0" hidden="1" customWidth="1"/>
    <col min="2" max="3" width="4.625" customWidth="1"/>
    <col min="4" max="4" width="35.625" customWidth="1"/>
    <col min="5" max="5" width="25.625" customWidth="1"/>
    <col min="6" max="6" width="60.625" customWidth="1"/>
    <col min="7" max="7" width="30.625" customWidth="1"/>
  </cols>
  <sheetData>
    <row r="1" spans="1:7" ht="24" customHeight="1" x14ac:dyDescent="0.3">
      <c r="B1" s="16" t="s">
        <v>114</v>
      </c>
      <c r="C1" s="16"/>
      <c r="D1" s="16"/>
      <c r="E1" s="16"/>
      <c r="F1" s="16"/>
      <c r="G1" s="16"/>
    </row>
    <row r="2" spans="1:7" ht="21.95" customHeight="1" x14ac:dyDescent="0.3">
      <c r="B2" s="17" t="s">
        <v>115</v>
      </c>
      <c r="C2" s="17"/>
      <c r="D2" s="17"/>
      <c r="E2" s="17"/>
      <c r="F2" s="18" t="s">
        <v>191</v>
      </c>
      <c r="G2" s="18"/>
    </row>
    <row r="3" spans="1:7" ht="21.95" customHeight="1" x14ac:dyDescent="0.3">
      <c r="B3" s="19" t="s">
        <v>116</v>
      </c>
      <c r="C3" s="19"/>
      <c r="D3" s="19"/>
      <c r="E3" s="13" t="s">
        <v>117</v>
      </c>
      <c r="F3" s="13" t="s">
        <v>118</v>
      </c>
      <c r="G3" s="13" t="s">
        <v>113</v>
      </c>
    </row>
    <row r="4" spans="1:7" ht="21.95" customHeight="1" x14ac:dyDescent="0.3">
      <c r="A4" s="1" t="s">
        <v>123</v>
      </c>
      <c r="B4" s="20" t="s">
        <v>119</v>
      </c>
      <c r="C4" s="20" t="s">
        <v>120</v>
      </c>
      <c r="D4" s="14" t="s">
        <v>124</v>
      </c>
      <c r="E4" s="15">
        <f>TRUNC(공종별집계표!F5, 0)</f>
        <v>0</v>
      </c>
      <c r="F4" s="12" t="s">
        <v>52</v>
      </c>
      <c r="G4" s="12" t="s">
        <v>52</v>
      </c>
    </row>
    <row r="5" spans="1:7" ht="21.95" customHeight="1" x14ac:dyDescent="0.3">
      <c r="A5" s="1" t="s">
        <v>125</v>
      </c>
      <c r="B5" s="20"/>
      <c r="C5" s="20"/>
      <c r="D5" s="14" t="s">
        <v>126</v>
      </c>
      <c r="E5" s="15">
        <v>0</v>
      </c>
      <c r="F5" s="12" t="s">
        <v>52</v>
      </c>
      <c r="G5" s="12" t="s">
        <v>52</v>
      </c>
    </row>
    <row r="6" spans="1:7" ht="21.95" customHeight="1" x14ac:dyDescent="0.3">
      <c r="A6" s="1" t="s">
        <v>127</v>
      </c>
      <c r="B6" s="20"/>
      <c r="C6" s="20"/>
      <c r="D6" s="14" t="s">
        <v>128</v>
      </c>
      <c r="E6" s="15">
        <f>TRUNC(공종별집계표!T8, 0)</f>
        <v>0</v>
      </c>
      <c r="F6" s="12" t="s">
        <v>52</v>
      </c>
      <c r="G6" s="12" t="s">
        <v>52</v>
      </c>
    </row>
    <row r="7" spans="1:7" ht="21.95" customHeight="1" x14ac:dyDescent="0.3">
      <c r="A7" s="1" t="s">
        <v>129</v>
      </c>
      <c r="B7" s="20"/>
      <c r="C7" s="20"/>
      <c r="D7" s="14" t="s">
        <v>130</v>
      </c>
      <c r="E7" s="15">
        <f>TRUNC(E4+E5-E6, 0)</f>
        <v>0</v>
      </c>
      <c r="F7" s="12" t="s">
        <v>52</v>
      </c>
      <c r="G7" s="12" t="s">
        <v>52</v>
      </c>
    </row>
    <row r="8" spans="1:7" ht="21.95" customHeight="1" x14ac:dyDescent="0.3">
      <c r="A8" s="1" t="s">
        <v>131</v>
      </c>
      <c r="B8" s="20"/>
      <c r="C8" s="20" t="s">
        <v>121</v>
      </c>
      <c r="D8" s="14" t="s">
        <v>132</v>
      </c>
      <c r="E8" s="15">
        <f>TRUNC(공종별집계표!H5, 0)</f>
        <v>0</v>
      </c>
      <c r="F8" s="12" t="s">
        <v>52</v>
      </c>
      <c r="G8" s="12" t="s">
        <v>52</v>
      </c>
    </row>
    <row r="9" spans="1:7" ht="21.95" customHeight="1" x14ac:dyDescent="0.3">
      <c r="A9" s="1" t="s">
        <v>133</v>
      </c>
      <c r="B9" s="20"/>
      <c r="C9" s="20"/>
      <c r="D9" s="14" t="s">
        <v>134</v>
      </c>
      <c r="E9" s="15">
        <f>TRUNC(E8*0.08, 0)</f>
        <v>0</v>
      </c>
      <c r="F9" s="12" t="s">
        <v>135</v>
      </c>
      <c r="G9" s="12" t="s">
        <v>52</v>
      </c>
    </row>
    <row r="10" spans="1:7" ht="21.95" customHeight="1" x14ac:dyDescent="0.3">
      <c r="A10" s="1" t="s">
        <v>136</v>
      </c>
      <c r="B10" s="20"/>
      <c r="C10" s="20"/>
      <c r="D10" s="14" t="s">
        <v>130</v>
      </c>
      <c r="E10" s="15">
        <f>TRUNC(E8+E9, 0)</f>
        <v>0</v>
      </c>
      <c r="F10" s="12" t="s">
        <v>52</v>
      </c>
      <c r="G10" s="12" t="s">
        <v>52</v>
      </c>
    </row>
    <row r="11" spans="1:7" ht="21.95" customHeight="1" x14ac:dyDescent="0.3">
      <c r="A11" s="1" t="s">
        <v>137</v>
      </c>
      <c r="B11" s="20"/>
      <c r="C11" s="20" t="s">
        <v>122</v>
      </c>
      <c r="D11" s="14" t="s">
        <v>138</v>
      </c>
      <c r="E11" s="15">
        <f>TRUNC(공종별집계표!J5, 0)</f>
        <v>0</v>
      </c>
      <c r="F11" s="12" t="s">
        <v>52</v>
      </c>
      <c r="G11" s="12" t="s">
        <v>52</v>
      </c>
    </row>
    <row r="12" spans="1:7" ht="21.95" customHeight="1" x14ac:dyDescent="0.3">
      <c r="A12" s="1" t="s">
        <v>139</v>
      </c>
      <c r="B12" s="20"/>
      <c r="C12" s="20"/>
      <c r="D12" s="14" t="s">
        <v>140</v>
      </c>
      <c r="E12" s="15">
        <f>TRUNC(E10*0.0356, 0)</f>
        <v>0</v>
      </c>
      <c r="F12" s="12" t="s">
        <v>141</v>
      </c>
      <c r="G12" s="12" t="s">
        <v>52</v>
      </c>
    </row>
    <row r="13" spans="1:7" ht="21.95" customHeight="1" x14ac:dyDescent="0.3">
      <c r="A13" s="1" t="s">
        <v>142</v>
      </c>
      <c r="B13" s="20"/>
      <c r="C13" s="20"/>
      <c r="D13" s="14" t="s">
        <v>143</v>
      </c>
      <c r="E13" s="15">
        <f>TRUNC(E10*0.0101, 0)</f>
        <v>0</v>
      </c>
      <c r="F13" s="12" t="s">
        <v>144</v>
      </c>
      <c r="G13" s="12" t="s">
        <v>52</v>
      </c>
    </row>
    <row r="14" spans="1:7" ht="21.95" customHeight="1" x14ac:dyDescent="0.3">
      <c r="A14" s="1" t="s">
        <v>145</v>
      </c>
      <c r="B14" s="20"/>
      <c r="C14" s="20"/>
      <c r="D14" s="14" t="s">
        <v>146</v>
      </c>
      <c r="E14" s="15">
        <v>1894687</v>
      </c>
      <c r="F14" s="12" t="s">
        <v>147</v>
      </c>
      <c r="G14" s="12" t="s">
        <v>52</v>
      </c>
    </row>
    <row r="15" spans="1:7" ht="21.95" customHeight="1" x14ac:dyDescent="0.3">
      <c r="A15" s="1" t="s">
        <v>148</v>
      </c>
      <c r="B15" s="20"/>
      <c r="C15" s="20"/>
      <c r="D15" s="14" t="s">
        <v>149</v>
      </c>
      <c r="E15" s="15">
        <v>2405104</v>
      </c>
      <c r="F15" s="12" t="s">
        <v>150</v>
      </c>
      <c r="G15" s="12" t="s">
        <v>52</v>
      </c>
    </row>
    <row r="16" spans="1:7" ht="21.95" customHeight="1" x14ac:dyDescent="0.3">
      <c r="A16" s="1" t="s">
        <v>151</v>
      </c>
      <c r="B16" s="20"/>
      <c r="C16" s="20"/>
      <c r="D16" s="14" t="s">
        <v>152</v>
      </c>
      <c r="E16" s="15">
        <v>1229275</v>
      </c>
      <c r="F16" s="12" t="s">
        <v>153</v>
      </c>
      <c r="G16" s="12" t="s">
        <v>52</v>
      </c>
    </row>
    <row r="17" spans="1:7" ht="21.95" customHeight="1" x14ac:dyDescent="0.3">
      <c r="A17" s="1" t="s">
        <v>154</v>
      </c>
      <c r="B17" s="20"/>
      <c r="C17" s="20"/>
      <c r="D17" s="14" t="s">
        <v>155</v>
      </c>
      <c r="E17" s="15">
        <v>1811900</v>
      </c>
      <c r="F17" s="12" t="s">
        <v>156</v>
      </c>
      <c r="G17" s="12" t="s">
        <v>52</v>
      </c>
    </row>
    <row r="18" spans="1:7" ht="21.95" customHeight="1" x14ac:dyDescent="0.3">
      <c r="A18" s="1" t="s">
        <v>157</v>
      </c>
      <c r="B18" s="20"/>
      <c r="C18" s="20"/>
      <c r="D18" s="14" t="s">
        <v>158</v>
      </c>
      <c r="E18" s="15">
        <v>245361</v>
      </c>
      <c r="F18" s="12" t="s">
        <v>159</v>
      </c>
      <c r="G18" s="12" t="s">
        <v>52</v>
      </c>
    </row>
    <row r="19" spans="1:7" ht="21.95" customHeight="1" x14ac:dyDescent="0.3">
      <c r="A19" s="1" t="s">
        <v>160</v>
      </c>
      <c r="B19" s="20"/>
      <c r="C19" s="20"/>
      <c r="D19" s="14" t="s">
        <v>161</v>
      </c>
      <c r="E19" s="15">
        <f>TRUNC((E7+E10)*0.056, 0)</f>
        <v>0</v>
      </c>
      <c r="F19" s="12" t="s">
        <v>162</v>
      </c>
      <c r="G19" s="12" t="s">
        <v>52</v>
      </c>
    </row>
    <row r="20" spans="1:7" ht="21.95" customHeight="1" x14ac:dyDescent="0.3">
      <c r="A20" s="1" t="s">
        <v>163</v>
      </c>
      <c r="B20" s="20"/>
      <c r="C20" s="20"/>
      <c r="D20" s="14" t="s">
        <v>164</v>
      </c>
      <c r="E20" s="15">
        <f>TRUNC((E7+E8+E11)*0.003, 0)</f>
        <v>0</v>
      </c>
      <c r="F20" s="12" t="s">
        <v>165</v>
      </c>
      <c r="G20" s="12" t="s">
        <v>52</v>
      </c>
    </row>
    <row r="21" spans="1:7" ht="21.95" customHeight="1" x14ac:dyDescent="0.3">
      <c r="A21" s="1" t="s">
        <v>166</v>
      </c>
      <c r="B21" s="20"/>
      <c r="C21" s="20"/>
      <c r="D21" s="14" t="s">
        <v>167</v>
      </c>
      <c r="E21" s="15">
        <f>TRUNC((E7+E8+E11)*0.00081, 0)</f>
        <v>0</v>
      </c>
      <c r="F21" s="12" t="s">
        <v>168</v>
      </c>
      <c r="G21" s="12" t="s">
        <v>169</v>
      </c>
    </row>
    <row r="22" spans="1:7" ht="21.95" customHeight="1" x14ac:dyDescent="0.3">
      <c r="A22" s="1" t="s">
        <v>170</v>
      </c>
      <c r="B22" s="20"/>
      <c r="C22" s="20"/>
      <c r="D22" s="14" t="s">
        <v>171</v>
      </c>
      <c r="E22" s="15"/>
      <c r="F22" s="12" t="s">
        <v>172</v>
      </c>
      <c r="G22" s="12" t="s">
        <v>52</v>
      </c>
    </row>
    <row r="23" spans="1:7" ht="21.95" customHeight="1" x14ac:dyDescent="0.3">
      <c r="A23" s="1" t="s">
        <v>173</v>
      </c>
      <c r="B23" s="20"/>
      <c r="C23" s="20"/>
      <c r="D23" s="14" t="s">
        <v>130</v>
      </c>
      <c r="E23" s="15"/>
      <c r="F23" s="12" t="s">
        <v>52</v>
      </c>
      <c r="G23" s="12" t="s">
        <v>52</v>
      </c>
    </row>
    <row r="24" spans="1:7" ht="21.95" customHeight="1" x14ac:dyDescent="0.3">
      <c r="A24" s="1" t="s">
        <v>174</v>
      </c>
      <c r="B24" s="21" t="s">
        <v>175</v>
      </c>
      <c r="C24" s="21"/>
      <c r="D24" s="22"/>
      <c r="E24" s="15"/>
      <c r="F24" s="12" t="s">
        <v>52</v>
      </c>
      <c r="G24" s="12" t="s">
        <v>52</v>
      </c>
    </row>
    <row r="25" spans="1:7" ht="21.95" customHeight="1" x14ac:dyDescent="0.3">
      <c r="A25" s="1" t="s">
        <v>176</v>
      </c>
      <c r="B25" s="21" t="s">
        <v>177</v>
      </c>
      <c r="C25" s="21"/>
      <c r="D25" s="22"/>
      <c r="E25" s="15"/>
      <c r="F25" s="12" t="s">
        <v>178</v>
      </c>
      <c r="G25" s="12" t="s">
        <v>52</v>
      </c>
    </row>
    <row r="26" spans="1:7" ht="21.95" customHeight="1" x14ac:dyDescent="0.3">
      <c r="A26" s="1" t="s">
        <v>179</v>
      </c>
      <c r="B26" s="21" t="s">
        <v>180</v>
      </c>
      <c r="C26" s="21"/>
      <c r="D26" s="22"/>
      <c r="E26" s="15"/>
      <c r="F26" s="12" t="s">
        <v>181</v>
      </c>
      <c r="G26" s="12" t="s">
        <v>52</v>
      </c>
    </row>
    <row r="27" spans="1:7" ht="21.95" customHeight="1" x14ac:dyDescent="0.3">
      <c r="A27" s="1" t="s">
        <v>182</v>
      </c>
      <c r="B27" s="21" t="s">
        <v>183</v>
      </c>
      <c r="C27" s="21"/>
      <c r="D27" s="22"/>
      <c r="E27" s="15"/>
      <c r="F27" s="12" t="s">
        <v>52</v>
      </c>
      <c r="G27" s="12" t="s">
        <v>52</v>
      </c>
    </row>
    <row r="28" spans="1:7" ht="21.95" customHeight="1" x14ac:dyDescent="0.3">
      <c r="A28" s="1" t="s">
        <v>184</v>
      </c>
      <c r="B28" s="21" t="s">
        <v>185</v>
      </c>
      <c r="C28" s="21"/>
      <c r="D28" s="22"/>
      <c r="E28" s="15"/>
      <c r="F28" s="12" t="s">
        <v>186</v>
      </c>
      <c r="G28" s="12" t="s">
        <v>52</v>
      </c>
    </row>
    <row r="29" spans="1:7" ht="21.95" customHeight="1" x14ac:dyDescent="0.3">
      <c r="A29" s="1" t="s">
        <v>187</v>
      </c>
      <c r="B29" s="21" t="s">
        <v>188</v>
      </c>
      <c r="C29" s="21"/>
      <c r="D29" s="22"/>
      <c r="E29" s="15"/>
      <c r="F29" s="12" t="s">
        <v>52</v>
      </c>
      <c r="G29" s="12" t="s">
        <v>52</v>
      </c>
    </row>
    <row r="30" spans="1:7" ht="21.95" customHeight="1" x14ac:dyDescent="0.3">
      <c r="A30" s="1" t="s">
        <v>189</v>
      </c>
      <c r="B30" s="21" t="s">
        <v>190</v>
      </c>
      <c r="C30" s="21"/>
      <c r="D30" s="22"/>
      <c r="E30" s="15"/>
      <c r="F30" s="12" t="s">
        <v>52</v>
      </c>
      <c r="G30" s="12" t="s">
        <v>52</v>
      </c>
    </row>
  </sheetData>
  <mergeCells count="15">
    <mergeCell ref="B30:D30"/>
    <mergeCell ref="B24:D24"/>
    <mergeCell ref="B25:D25"/>
    <mergeCell ref="B26:D26"/>
    <mergeCell ref="B27:D27"/>
    <mergeCell ref="B28:D28"/>
    <mergeCell ref="B29:D29"/>
    <mergeCell ref="B1:G1"/>
    <mergeCell ref="B2:E2"/>
    <mergeCell ref="F2:G2"/>
    <mergeCell ref="B3:D3"/>
    <mergeCell ref="B4:B23"/>
    <mergeCell ref="C4:C7"/>
    <mergeCell ref="C8:C10"/>
    <mergeCell ref="C11:C23"/>
  </mergeCells>
  <phoneticPr fontId="1" type="noConversion"/>
  <pageMargins left="0.78740157480314954" right="0" top="0.39370078740157477" bottom="0.39370078740157477" header="0" footer="0"/>
  <pageSetup paperSize="9" scale="77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5E664-21BC-44C1-931C-DC08FC3C9D39}">
  <sheetPr>
    <pageSetUpPr fitToPage="1"/>
  </sheetPr>
  <dimension ref="A1:T22"/>
  <sheetViews>
    <sheetView workbookViewId="0">
      <selection activeCell="D10" sqref="D10"/>
    </sheetView>
  </sheetViews>
  <sheetFormatPr defaultRowHeight="16.5" x14ac:dyDescent="0.3"/>
  <cols>
    <col min="1" max="1" width="40.625" customWidth="1"/>
    <col min="2" max="2" width="20.625" customWidth="1"/>
    <col min="3" max="4" width="4.625" customWidth="1"/>
    <col min="5" max="12" width="13.625" customWidth="1"/>
    <col min="13" max="13" width="12.625" customWidth="1"/>
    <col min="14" max="16" width="2.625" hidden="1" customWidth="1"/>
    <col min="17" max="19" width="1.625" hidden="1" customWidth="1"/>
    <col min="20" max="20" width="18.625" hidden="1" customWidth="1"/>
  </cols>
  <sheetData>
    <row r="1" spans="1:20" ht="30" customHeight="1" x14ac:dyDescent="0.3">
      <c r="A1" s="23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</row>
    <row r="2" spans="1:20" ht="30" customHeight="1" x14ac:dyDescent="0.3">
      <c r="A2" s="24" t="s">
        <v>1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</row>
    <row r="3" spans="1:20" ht="30" customHeight="1" x14ac:dyDescent="0.3">
      <c r="A3" s="25" t="s">
        <v>2</v>
      </c>
      <c r="B3" s="25" t="s">
        <v>3</v>
      </c>
      <c r="C3" s="25" t="s">
        <v>4</v>
      </c>
      <c r="D3" s="25" t="s">
        <v>5</v>
      </c>
      <c r="E3" s="25" t="s">
        <v>6</v>
      </c>
      <c r="F3" s="25"/>
      <c r="G3" s="25" t="s">
        <v>9</v>
      </c>
      <c r="H3" s="25"/>
      <c r="I3" s="25" t="s">
        <v>10</v>
      </c>
      <c r="J3" s="25"/>
      <c r="K3" s="25" t="s">
        <v>11</v>
      </c>
      <c r="L3" s="25"/>
      <c r="M3" s="25" t="s">
        <v>12</v>
      </c>
      <c r="N3" s="27" t="s">
        <v>13</v>
      </c>
      <c r="O3" s="27" t="s">
        <v>14</v>
      </c>
      <c r="P3" s="27" t="s">
        <v>15</v>
      </c>
      <c r="Q3" s="27" t="s">
        <v>16</v>
      </c>
      <c r="R3" s="27" t="s">
        <v>17</v>
      </c>
      <c r="S3" s="27" t="s">
        <v>18</v>
      </c>
      <c r="T3" s="27" t="s">
        <v>19</v>
      </c>
    </row>
    <row r="4" spans="1:20" ht="30" customHeight="1" x14ac:dyDescent="0.3">
      <c r="A4" s="26"/>
      <c r="B4" s="26"/>
      <c r="C4" s="26"/>
      <c r="D4" s="26"/>
      <c r="E4" s="7" t="s">
        <v>7</v>
      </c>
      <c r="F4" s="7" t="s">
        <v>8</v>
      </c>
      <c r="G4" s="7" t="s">
        <v>7</v>
      </c>
      <c r="H4" s="7" t="s">
        <v>8</v>
      </c>
      <c r="I4" s="7" t="s">
        <v>7</v>
      </c>
      <c r="J4" s="7" t="s">
        <v>8</v>
      </c>
      <c r="K4" s="7" t="s">
        <v>7</v>
      </c>
      <c r="L4" s="7" t="s">
        <v>8</v>
      </c>
      <c r="M4" s="26"/>
      <c r="N4" s="27"/>
      <c r="O4" s="27"/>
      <c r="P4" s="27"/>
      <c r="Q4" s="27"/>
      <c r="R4" s="27"/>
      <c r="S4" s="27"/>
      <c r="T4" s="27"/>
    </row>
    <row r="5" spans="1:20" ht="30" customHeight="1" x14ac:dyDescent="0.3">
      <c r="A5" s="8" t="s">
        <v>51</v>
      </c>
      <c r="B5" s="8" t="s">
        <v>52</v>
      </c>
      <c r="C5" s="8" t="s">
        <v>52</v>
      </c>
      <c r="D5" s="9">
        <v>1</v>
      </c>
      <c r="E5" s="10">
        <f>F6+F7</f>
        <v>0</v>
      </c>
      <c r="F5" s="10">
        <f>E5*D5</f>
        <v>0</v>
      </c>
      <c r="G5" s="10">
        <f>H6+H7</f>
        <v>0</v>
      </c>
      <c r="H5" s="10">
        <f>G5*D5</f>
        <v>0</v>
      </c>
      <c r="I5" s="10">
        <f>J6+J7</f>
        <v>0</v>
      </c>
      <c r="J5" s="10">
        <f>I5*D5</f>
        <v>0</v>
      </c>
      <c r="K5" s="10">
        <f t="shared" ref="K5:L8" si="0">E5+G5+I5</f>
        <v>0</v>
      </c>
      <c r="L5" s="10">
        <f t="shared" si="0"/>
        <v>0</v>
      </c>
      <c r="M5" s="8" t="s">
        <v>52</v>
      </c>
      <c r="N5" s="2" t="s">
        <v>53</v>
      </c>
      <c r="O5" s="2" t="s">
        <v>52</v>
      </c>
      <c r="P5" s="2" t="s">
        <v>52</v>
      </c>
      <c r="Q5" s="2" t="s">
        <v>52</v>
      </c>
      <c r="R5" s="3">
        <v>1</v>
      </c>
      <c r="S5" s="2" t="s">
        <v>52</v>
      </c>
      <c r="T5" s="6"/>
    </row>
    <row r="6" spans="1:20" ht="30" customHeight="1" x14ac:dyDescent="0.3">
      <c r="A6" s="8" t="s">
        <v>54</v>
      </c>
      <c r="B6" s="8" t="s">
        <v>52</v>
      </c>
      <c r="C6" s="8" t="s">
        <v>52</v>
      </c>
      <c r="D6" s="9">
        <v>1</v>
      </c>
      <c r="E6" s="10">
        <f>공종별내역서!F22</f>
        <v>0</v>
      </c>
      <c r="F6" s="10">
        <f>E6*D6</f>
        <v>0</v>
      </c>
      <c r="G6" s="10">
        <f>공종별내역서!H22</f>
        <v>0</v>
      </c>
      <c r="H6" s="10">
        <f>G6*D6</f>
        <v>0</v>
      </c>
      <c r="I6" s="10">
        <f>공종별내역서!J22</f>
        <v>0</v>
      </c>
      <c r="J6" s="10">
        <f>I6*D6</f>
        <v>0</v>
      </c>
      <c r="K6" s="10">
        <f t="shared" si="0"/>
        <v>0</v>
      </c>
      <c r="L6" s="10">
        <f t="shared" si="0"/>
        <v>0</v>
      </c>
      <c r="M6" s="8" t="s">
        <v>52</v>
      </c>
      <c r="N6" s="2" t="s">
        <v>55</v>
      </c>
      <c r="O6" s="2" t="s">
        <v>52</v>
      </c>
      <c r="P6" s="2" t="s">
        <v>53</v>
      </c>
      <c r="Q6" s="2" t="s">
        <v>52</v>
      </c>
      <c r="R6" s="3">
        <v>2</v>
      </c>
      <c r="S6" s="2" t="s">
        <v>52</v>
      </c>
      <c r="T6" s="6"/>
    </row>
    <row r="7" spans="1:20" ht="30" customHeight="1" x14ac:dyDescent="0.3">
      <c r="A7" s="8" t="s">
        <v>87</v>
      </c>
      <c r="B7" s="8" t="s">
        <v>52</v>
      </c>
      <c r="C7" s="8" t="s">
        <v>52</v>
      </c>
      <c r="D7" s="9">
        <v>1</v>
      </c>
      <c r="E7" s="10">
        <f>공종별내역서!F41</f>
        <v>0</v>
      </c>
      <c r="F7" s="10">
        <f>E7*D7</f>
        <v>0</v>
      </c>
      <c r="G7" s="10">
        <f>공종별내역서!H41</f>
        <v>0</v>
      </c>
      <c r="H7" s="10">
        <f>G7*D7</f>
        <v>0</v>
      </c>
      <c r="I7" s="10">
        <f>공종별내역서!J41</f>
        <v>0</v>
      </c>
      <c r="J7" s="10">
        <f>I7*D7</f>
        <v>0</v>
      </c>
      <c r="K7" s="10">
        <f t="shared" si="0"/>
        <v>0</v>
      </c>
      <c r="L7" s="10">
        <f t="shared" si="0"/>
        <v>0</v>
      </c>
      <c r="M7" s="8" t="s">
        <v>52</v>
      </c>
      <c r="N7" s="2" t="s">
        <v>88</v>
      </c>
      <c r="O7" s="2" t="s">
        <v>52</v>
      </c>
      <c r="P7" s="2" t="s">
        <v>53</v>
      </c>
      <c r="Q7" s="2" t="s">
        <v>52</v>
      </c>
      <c r="R7" s="3">
        <v>2</v>
      </c>
      <c r="S7" s="2" t="s">
        <v>52</v>
      </c>
      <c r="T7" s="6"/>
    </row>
    <row r="8" spans="1:20" ht="30" customHeight="1" x14ac:dyDescent="0.3">
      <c r="A8" s="8" t="s">
        <v>104</v>
      </c>
      <c r="B8" s="8" t="s">
        <v>52</v>
      </c>
      <c r="C8" s="8" t="s">
        <v>52</v>
      </c>
      <c r="D8" s="9">
        <v>1</v>
      </c>
      <c r="E8" s="10">
        <f>공종별내역서!F60</f>
        <v>0</v>
      </c>
      <c r="F8" s="10">
        <f>E8*D8</f>
        <v>0</v>
      </c>
      <c r="G8" s="10">
        <f>공종별내역서!H60</f>
        <v>0</v>
      </c>
      <c r="H8" s="10">
        <f>G8*D8</f>
        <v>0</v>
      </c>
      <c r="I8" s="10">
        <f>공종별내역서!J60</f>
        <v>0</v>
      </c>
      <c r="J8" s="10">
        <f>I8*D8</f>
        <v>0</v>
      </c>
      <c r="K8" s="10">
        <f t="shared" si="0"/>
        <v>0</v>
      </c>
      <c r="L8" s="10">
        <f t="shared" si="0"/>
        <v>0</v>
      </c>
      <c r="M8" s="8" t="s">
        <v>52</v>
      </c>
      <c r="N8" s="2" t="s">
        <v>105</v>
      </c>
      <c r="O8" s="2" t="s">
        <v>52</v>
      </c>
      <c r="P8" s="2" t="s">
        <v>52</v>
      </c>
      <c r="Q8" s="2" t="s">
        <v>106</v>
      </c>
      <c r="R8" s="3">
        <v>3</v>
      </c>
      <c r="S8" s="2" t="s">
        <v>52</v>
      </c>
      <c r="T8" s="6">
        <f>L8*1</f>
        <v>0</v>
      </c>
    </row>
    <row r="9" spans="1:20" ht="30" customHeight="1" x14ac:dyDescent="0.3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T9" s="5"/>
    </row>
    <row r="10" spans="1:20" ht="30" customHeight="1" x14ac:dyDescent="0.3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T10" s="5"/>
    </row>
    <row r="11" spans="1:20" ht="30" customHeight="1" x14ac:dyDescent="0.3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T11" s="5"/>
    </row>
    <row r="12" spans="1:20" ht="30" customHeight="1" x14ac:dyDescent="0.3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T12" s="5"/>
    </row>
    <row r="13" spans="1:20" ht="30" customHeight="1" x14ac:dyDescent="0.3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T13" s="5"/>
    </row>
    <row r="14" spans="1:20" ht="30" customHeight="1" x14ac:dyDescent="0.3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T14" s="5"/>
    </row>
    <row r="15" spans="1:20" ht="30" customHeight="1" x14ac:dyDescent="0.3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T15" s="5"/>
    </row>
    <row r="16" spans="1:20" ht="30" customHeight="1" x14ac:dyDescent="0.3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T16" s="5"/>
    </row>
    <row r="17" spans="1:20" ht="30" customHeight="1" x14ac:dyDescent="0.3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T17" s="5"/>
    </row>
    <row r="18" spans="1:20" ht="30" customHeight="1" x14ac:dyDescent="0.3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T18" s="5"/>
    </row>
    <row r="19" spans="1:20" ht="30" customHeight="1" x14ac:dyDescent="0.3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T19" s="5"/>
    </row>
    <row r="20" spans="1:20" ht="30" customHeight="1" x14ac:dyDescent="0.3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T20" s="5"/>
    </row>
    <row r="21" spans="1:20" ht="30" customHeight="1" x14ac:dyDescent="0.3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T21" s="5"/>
    </row>
    <row r="22" spans="1:20" ht="30" customHeight="1" x14ac:dyDescent="0.3">
      <c r="A22" s="8" t="s">
        <v>85</v>
      </c>
      <c r="B22" s="9"/>
      <c r="C22" s="9"/>
      <c r="D22" s="9"/>
      <c r="E22" s="9"/>
      <c r="F22" s="10">
        <f>F5</f>
        <v>0</v>
      </c>
      <c r="G22" s="9"/>
      <c r="H22" s="10">
        <f>H5</f>
        <v>0</v>
      </c>
      <c r="I22" s="9"/>
      <c r="J22" s="10">
        <f>J5</f>
        <v>0</v>
      </c>
      <c r="K22" s="9"/>
      <c r="L22" s="10">
        <f>L5</f>
        <v>0</v>
      </c>
      <c r="M22" s="9"/>
      <c r="T22" s="5"/>
    </row>
  </sheetData>
  <mergeCells count="18">
    <mergeCell ref="S3:S4"/>
    <mergeCell ref="T3:T4"/>
    <mergeCell ref="M3:M4"/>
    <mergeCell ref="N3:N4"/>
    <mergeCell ref="O3:O4"/>
    <mergeCell ref="P3:P4"/>
    <mergeCell ref="Q3:Q4"/>
    <mergeCell ref="R3:R4"/>
    <mergeCell ref="A1:M1"/>
    <mergeCell ref="A2:M2"/>
    <mergeCell ref="A3:A4"/>
    <mergeCell ref="B3:B4"/>
    <mergeCell ref="C3:C4"/>
    <mergeCell ref="D3:D4"/>
    <mergeCell ref="E3:F3"/>
    <mergeCell ref="G3:H3"/>
    <mergeCell ref="I3:J3"/>
    <mergeCell ref="K3:L3"/>
  </mergeCells>
  <phoneticPr fontId="1" type="noConversion"/>
  <pageMargins left="0.78740157480314954" right="0" top="0.39370078740157477" bottom="0.39370078740157477" header="0" footer="0"/>
  <pageSetup paperSize="9" scale="65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8BEA1-DBB0-4CCD-B1C9-CF8B60EA0D38}">
  <sheetPr>
    <pageSetUpPr fitToPage="1"/>
  </sheetPr>
  <dimension ref="A1:AV60"/>
  <sheetViews>
    <sheetView workbookViewId="0">
      <selection activeCell="I43" sqref="I43"/>
    </sheetView>
  </sheetViews>
  <sheetFormatPr defaultRowHeight="16.5" x14ac:dyDescent="0.3"/>
  <cols>
    <col min="1" max="2" width="30.625" customWidth="1"/>
    <col min="3" max="3" width="4.625" customWidth="1"/>
    <col min="4" max="4" width="8.625" customWidth="1"/>
    <col min="5" max="12" width="13.625" customWidth="1"/>
    <col min="13" max="13" width="12.625" customWidth="1"/>
    <col min="14" max="43" width="2.625" hidden="1" customWidth="1"/>
    <col min="44" max="44" width="10.625" hidden="1" customWidth="1"/>
    <col min="45" max="46" width="1.625" hidden="1" customWidth="1"/>
    <col min="47" max="47" width="24.625" hidden="1" customWidth="1"/>
    <col min="48" max="48" width="10.625" hidden="1" customWidth="1"/>
  </cols>
  <sheetData>
    <row r="1" spans="1:48" ht="30" customHeight="1" x14ac:dyDescent="0.3">
      <c r="A1" s="24" t="s">
        <v>1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</row>
    <row r="2" spans="1:48" ht="30" customHeight="1" x14ac:dyDescent="0.3">
      <c r="A2" s="25" t="s">
        <v>2</v>
      </c>
      <c r="B2" s="25" t="s">
        <v>3</v>
      </c>
      <c r="C2" s="25" t="s">
        <v>4</v>
      </c>
      <c r="D2" s="25" t="s">
        <v>5</v>
      </c>
      <c r="E2" s="25" t="s">
        <v>6</v>
      </c>
      <c r="F2" s="25"/>
      <c r="G2" s="25" t="s">
        <v>9</v>
      </c>
      <c r="H2" s="25"/>
      <c r="I2" s="25" t="s">
        <v>10</v>
      </c>
      <c r="J2" s="25"/>
      <c r="K2" s="25" t="s">
        <v>11</v>
      </c>
      <c r="L2" s="25"/>
      <c r="M2" s="25" t="s">
        <v>12</v>
      </c>
      <c r="N2" s="27" t="s">
        <v>20</v>
      </c>
      <c r="O2" s="27" t="s">
        <v>14</v>
      </c>
      <c r="P2" s="27" t="s">
        <v>21</v>
      </c>
      <c r="Q2" s="27" t="s">
        <v>13</v>
      </c>
      <c r="R2" s="27" t="s">
        <v>22</v>
      </c>
      <c r="S2" s="27" t="s">
        <v>23</v>
      </c>
      <c r="T2" s="27" t="s">
        <v>24</v>
      </c>
      <c r="U2" s="27" t="s">
        <v>25</v>
      </c>
      <c r="V2" s="27" t="s">
        <v>26</v>
      </c>
      <c r="W2" s="27" t="s">
        <v>27</v>
      </c>
      <c r="X2" s="27" t="s">
        <v>28</v>
      </c>
      <c r="Y2" s="27" t="s">
        <v>29</v>
      </c>
      <c r="Z2" s="27" t="s">
        <v>30</v>
      </c>
      <c r="AA2" s="27" t="s">
        <v>31</v>
      </c>
      <c r="AB2" s="27" t="s">
        <v>32</v>
      </c>
      <c r="AC2" s="27" t="s">
        <v>33</v>
      </c>
      <c r="AD2" s="27" t="s">
        <v>34</v>
      </c>
      <c r="AE2" s="27" t="s">
        <v>35</v>
      </c>
      <c r="AF2" s="27" t="s">
        <v>36</v>
      </c>
      <c r="AG2" s="27" t="s">
        <v>37</v>
      </c>
      <c r="AH2" s="27" t="s">
        <v>38</v>
      </c>
      <c r="AI2" s="27" t="s">
        <v>39</v>
      </c>
      <c r="AJ2" s="27" t="s">
        <v>40</v>
      </c>
      <c r="AK2" s="27" t="s">
        <v>41</v>
      </c>
      <c r="AL2" s="27" t="s">
        <v>42</v>
      </c>
      <c r="AM2" s="27" t="s">
        <v>43</v>
      </c>
      <c r="AN2" s="27" t="s">
        <v>44</v>
      </c>
      <c r="AO2" s="27" t="s">
        <v>45</v>
      </c>
      <c r="AP2" s="27" t="s">
        <v>46</v>
      </c>
      <c r="AQ2" s="27" t="s">
        <v>47</v>
      </c>
      <c r="AR2" s="27" t="s">
        <v>48</v>
      </c>
      <c r="AS2" s="27" t="s">
        <v>16</v>
      </c>
      <c r="AT2" s="27" t="s">
        <v>17</v>
      </c>
      <c r="AU2" s="27" t="s">
        <v>49</v>
      </c>
      <c r="AV2" s="27" t="s">
        <v>50</v>
      </c>
    </row>
    <row r="3" spans="1:48" ht="30" customHeight="1" x14ac:dyDescent="0.3">
      <c r="A3" s="25"/>
      <c r="B3" s="25"/>
      <c r="C3" s="25"/>
      <c r="D3" s="25"/>
      <c r="E3" s="4" t="s">
        <v>7</v>
      </c>
      <c r="F3" s="4" t="s">
        <v>8</v>
      </c>
      <c r="G3" s="4" t="s">
        <v>7</v>
      </c>
      <c r="H3" s="4" t="s">
        <v>8</v>
      </c>
      <c r="I3" s="4" t="s">
        <v>7</v>
      </c>
      <c r="J3" s="4" t="s">
        <v>8</v>
      </c>
      <c r="K3" s="4" t="s">
        <v>7</v>
      </c>
      <c r="L3" s="4" t="s">
        <v>8</v>
      </c>
      <c r="M3" s="25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7"/>
      <c r="AL3" s="27"/>
      <c r="AM3" s="27"/>
      <c r="AN3" s="27"/>
      <c r="AO3" s="27"/>
      <c r="AP3" s="27"/>
      <c r="AQ3" s="27"/>
      <c r="AR3" s="27"/>
      <c r="AS3" s="27"/>
      <c r="AT3" s="27"/>
      <c r="AU3" s="27"/>
      <c r="AV3" s="27"/>
    </row>
    <row r="4" spans="1:48" ht="30" customHeight="1" x14ac:dyDescent="0.3">
      <c r="A4" s="8" t="s">
        <v>54</v>
      </c>
      <c r="B4" s="8" t="s">
        <v>52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3"/>
      <c r="O4" s="3"/>
      <c r="P4" s="3"/>
      <c r="Q4" s="2" t="s">
        <v>55</v>
      </c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</row>
    <row r="5" spans="1:48" ht="30" customHeight="1" x14ac:dyDescent="0.3">
      <c r="A5" s="8" t="s">
        <v>56</v>
      </c>
      <c r="B5" s="8" t="s">
        <v>57</v>
      </c>
      <c r="C5" s="8" t="s">
        <v>58</v>
      </c>
      <c r="D5" s="9">
        <v>33</v>
      </c>
      <c r="E5" s="11"/>
      <c r="F5" s="11">
        <f t="shared" ref="F5:F10" si="0">TRUNC(E5*D5, 0)</f>
        <v>0</v>
      </c>
      <c r="G5" s="11"/>
      <c r="H5" s="11">
        <f t="shared" ref="H5:H10" si="1">TRUNC(G5*D5, 0)</f>
        <v>0</v>
      </c>
      <c r="I5" s="11"/>
      <c r="J5" s="11">
        <f t="shared" ref="J5:J10" si="2">TRUNC(I5*D5, 0)</f>
        <v>0</v>
      </c>
      <c r="K5" s="11">
        <f t="shared" ref="K5:L10" si="3">TRUNC(E5+G5+I5, 0)</f>
        <v>0</v>
      </c>
      <c r="L5" s="11">
        <f t="shared" si="3"/>
        <v>0</v>
      </c>
      <c r="M5" s="8" t="s">
        <v>52</v>
      </c>
      <c r="N5" s="2" t="s">
        <v>59</v>
      </c>
      <c r="O5" s="2" t="s">
        <v>52</v>
      </c>
      <c r="P5" s="2" t="s">
        <v>52</v>
      </c>
      <c r="Q5" s="2" t="s">
        <v>55</v>
      </c>
      <c r="R5" s="2" t="s">
        <v>60</v>
      </c>
      <c r="S5" s="2" t="s">
        <v>61</v>
      </c>
      <c r="T5" s="2" t="s">
        <v>61</v>
      </c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2" t="s">
        <v>52</v>
      </c>
      <c r="AS5" s="2" t="s">
        <v>52</v>
      </c>
      <c r="AT5" s="3"/>
      <c r="AU5" s="2" t="s">
        <v>62</v>
      </c>
      <c r="AV5" s="3">
        <v>13</v>
      </c>
    </row>
    <row r="6" spans="1:48" ht="30" customHeight="1" x14ac:dyDescent="0.3">
      <c r="A6" s="8" t="s">
        <v>63</v>
      </c>
      <c r="B6" s="8" t="s">
        <v>64</v>
      </c>
      <c r="C6" s="8" t="s">
        <v>65</v>
      </c>
      <c r="D6" s="9">
        <v>4</v>
      </c>
      <c r="E6" s="11"/>
      <c r="F6" s="11">
        <f t="shared" si="0"/>
        <v>0</v>
      </c>
      <c r="G6" s="11"/>
      <c r="H6" s="11">
        <f t="shared" si="1"/>
        <v>0</v>
      </c>
      <c r="I6" s="11"/>
      <c r="J6" s="11">
        <f t="shared" si="2"/>
        <v>0</v>
      </c>
      <c r="K6" s="11">
        <f t="shared" si="3"/>
        <v>0</v>
      </c>
      <c r="L6" s="11">
        <f t="shared" si="3"/>
        <v>0</v>
      </c>
      <c r="M6" s="8" t="s">
        <v>52</v>
      </c>
      <c r="N6" s="2" t="s">
        <v>66</v>
      </c>
      <c r="O6" s="2" t="s">
        <v>52</v>
      </c>
      <c r="P6" s="2" t="s">
        <v>52</v>
      </c>
      <c r="Q6" s="2" t="s">
        <v>55</v>
      </c>
      <c r="R6" s="2" t="s">
        <v>60</v>
      </c>
      <c r="S6" s="2" t="s">
        <v>61</v>
      </c>
      <c r="T6" s="2" t="s">
        <v>61</v>
      </c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2" t="s">
        <v>52</v>
      </c>
      <c r="AS6" s="2" t="s">
        <v>52</v>
      </c>
      <c r="AT6" s="3"/>
      <c r="AU6" s="2" t="s">
        <v>67</v>
      </c>
      <c r="AV6" s="3">
        <v>16</v>
      </c>
    </row>
    <row r="7" spans="1:48" ht="30" customHeight="1" x14ac:dyDescent="0.3">
      <c r="A7" s="8" t="s">
        <v>68</v>
      </c>
      <c r="B7" s="8" t="s">
        <v>69</v>
      </c>
      <c r="C7" s="8" t="s">
        <v>70</v>
      </c>
      <c r="D7" s="9">
        <v>4</v>
      </c>
      <c r="E7" s="11"/>
      <c r="F7" s="11">
        <f t="shared" si="0"/>
        <v>0</v>
      </c>
      <c r="G7" s="11"/>
      <c r="H7" s="11">
        <f t="shared" si="1"/>
        <v>0</v>
      </c>
      <c r="I7" s="11"/>
      <c r="J7" s="11">
        <f t="shared" si="2"/>
        <v>0</v>
      </c>
      <c r="K7" s="11">
        <f t="shared" si="3"/>
        <v>0</v>
      </c>
      <c r="L7" s="11">
        <f t="shared" si="3"/>
        <v>0</v>
      </c>
      <c r="M7" s="8" t="s">
        <v>52</v>
      </c>
      <c r="N7" s="2" t="s">
        <v>71</v>
      </c>
      <c r="O7" s="2" t="s">
        <v>52</v>
      </c>
      <c r="P7" s="2" t="s">
        <v>52</v>
      </c>
      <c r="Q7" s="2" t="s">
        <v>55</v>
      </c>
      <c r="R7" s="2" t="s">
        <v>60</v>
      </c>
      <c r="S7" s="2" t="s">
        <v>61</v>
      </c>
      <c r="T7" s="2" t="s">
        <v>61</v>
      </c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2" t="s">
        <v>52</v>
      </c>
      <c r="AS7" s="2" t="s">
        <v>52</v>
      </c>
      <c r="AT7" s="3"/>
      <c r="AU7" s="2" t="s">
        <v>72</v>
      </c>
      <c r="AV7" s="3">
        <v>19</v>
      </c>
    </row>
    <row r="8" spans="1:48" ht="30" customHeight="1" x14ac:dyDescent="0.3">
      <c r="A8" s="8" t="s">
        <v>73</v>
      </c>
      <c r="B8" s="8" t="s">
        <v>74</v>
      </c>
      <c r="C8" s="8" t="s">
        <v>70</v>
      </c>
      <c r="D8" s="9">
        <v>10</v>
      </c>
      <c r="E8" s="11"/>
      <c r="F8" s="11">
        <f t="shared" si="0"/>
        <v>0</v>
      </c>
      <c r="G8" s="11"/>
      <c r="H8" s="11">
        <f t="shared" si="1"/>
        <v>0</v>
      </c>
      <c r="I8" s="11"/>
      <c r="J8" s="11">
        <f t="shared" si="2"/>
        <v>0</v>
      </c>
      <c r="K8" s="11">
        <f t="shared" si="3"/>
        <v>0</v>
      </c>
      <c r="L8" s="11">
        <f t="shared" si="3"/>
        <v>0</v>
      </c>
      <c r="M8" s="8" t="s">
        <v>52</v>
      </c>
      <c r="N8" s="2" t="s">
        <v>75</v>
      </c>
      <c r="O8" s="2" t="s">
        <v>52</v>
      </c>
      <c r="P8" s="2" t="s">
        <v>52</v>
      </c>
      <c r="Q8" s="2" t="s">
        <v>55</v>
      </c>
      <c r="R8" s="2" t="s">
        <v>60</v>
      </c>
      <c r="S8" s="2" t="s">
        <v>61</v>
      </c>
      <c r="T8" s="2" t="s">
        <v>61</v>
      </c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2" t="s">
        <v>52</v>
      </c>
      <c r="AS8" s="2" t="s">
        <v>52</v>
      </c>
      <c r="AT8" s="3"/>
      <c r="AU8" s="2" t="s">
        <v>76</v>
      </c>
      <c r="AV8" s="3">
        <v>20</v>
      </c>
    </row>
    <row r="9" spans="1:48" ht="30" customHeight="1" x14ac:dyDescent="0.3">
      <c r="A9" s="8" t="s">
        <v>77</v>
      </c>
      <c r="B9" s="8" t="s">
        <v>52</v>
      </c>
      <c r="C9" s="8" t="s">
        <v>58</v>
      </c>
      <c r="D9" s="9">
        <v>1448</v>
      </c>
      <c r="E9" s="11"/>
      <c r="F9" s="11">
        <f t="shared" si="0"/>
        <v>0</v>
      </c>
      <c r="G9" s="11"/>
      <c r="H9" s="11">
        <f t="shared" si="1"/>
        <v>0</v>
      </c>
      <c r="I9" s="11"/>
      <c r="J9" s="11">
        <f t="shared" si="2"/>
        <v>0</v>
      </c>
      <c r="K9" s="11">
        <f t="shared" si="3"/>
        <v>0</v>
      </c>
      <c r="L9" s="11">
        <f t="shared" si="3"/>
        <v>0</v>
      </c>
      <c r="M9" s="8" t="s">
        <v>52</v>
      </c>
      <c r="N9" s="2" t="s">
        <v>78</v>
      </c>
      <c r="O9" s="2" t="s">
        <v>52</v>
      </c>
      <c r="P9" s="2" t="s">
        <v>52</v>
      </c>
      <c r="Q9" s="2" t="s">
        <v>55</v>
      </c>
      <c r="R9" s="2" t="s">
        <v>60</v>
      </c>
      <c r="S9" s="2" t="s">
        <v>61</v>
      </c>
      <c r="T9" s="2" t="s">
        <v>61</v>
      </c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2" t="s">
        <v>52</v>
      </c>
      <c r="AS9" s="2" t="s">
        <v>52</v>
      </c>
      <c r="AT9" s="3"/>
      <c r="AU9" s="2" t="s">
        <v>79</v>
      </c>
      <c r="AV9" s="3">
        <v>3</v>
      </c>
    </row>
    <row r="10" spans="1:48" ht="30" customHeight="1" x14ac:dyDescent="0.3">
      <c r="A10" s="8" t="s">
        <v>80</v>
      </c>
      <c r="B10" s="8" t="s">
        <v>81</v>
      </c>
      <c r="C10" s="8" t="s">
        <v>82</v>
      </c>
      <c r="D10" s="9">
        <v>4</v>
      </c>
      <c r="E10" s="11"/>
      <c r="F10" s="11">
        <f t="shared" si="0"/>
        <v>0</v>
      </c>
      <c r="G10" s="11"/>
      <c r="H10" s="11">
        <f t="shared" si="1"/>
        <v>0</v>
      </c>
      <c r="I10" s="11"/>
      <c r="J10" s="11">
        <f t="shared" si="2"/>
        <v>0</v>
      </c>
      <c r="K10" s="11">
        <f t="shared" si="3"/>
        <v>0</v>
      </c>
      <c r="L10" s="11">
        <f t="shared" si="3"/>
        <v>0</v>
      </c>
      <c r="M10" s="8" t="s">
        <v>52</v>
      </c>
      <c r="N10" s="2" t="s">
        <v>83</v>
      </c>
      <c r="O10" s="2" t="s">
        <v>52</v>
      </c>
      <c r="P10" s="2" t="s">
        <v>52</v>
      </c>
      <c r="Q10" s="2" t="s">
        <v>55</v>
      </c>
      <c r="R10" s="2" t="s">
        <v>60</v>
      </c>
      <c r="S10" s="2" t="s">
        <v>61</v>
      </c>
      <c r="T10" s="2" t="s">
        <v>61</v>
      </c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2" t="s">
        <v>52</v>
      </c>
      <c r="AS10" s="2" t="s">
        <v>52</v>
      </c>
      <c r="AT10" s="3"/>
      <c r="AU10" s="2" t="s">
        <v>84</v>
      </c>
      <c r="AV10" s="3">
        <v>5</v>
      </c>
    </row>
    <row r="11" spans="1:48" ht="30" customHeight="1" x14ac:dyDescent="0.3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48" ht="30" customHeight="1" x14ac:dyDescent="0.3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48" ht="30" customHeight="1" x14ac:dyDescent="0.3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48" ht="30" customHeight="1" x14ac:dyDescent="0.3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48" ht="30" customHeight="1" x14ac:dyDescent="0.3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48" ht="30" customHeight="1" x14ac:dyDescent="0.3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  <row r="17" spans="1:48" ht="30" customHeight="1" x14ac:dyDescent="0.3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</row>
    <row r="18" spans="1:48" ht="30" customHeight="1" x14ac:dyDescent="0.3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</row>
    <row r="19" spans="1:48" ht="30" customHeight="1" x14ac:dyDescent="0.3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</row>
    <row r="20" spans="1:48" ht="30" customHeight="1" x14ac:dyDescent="0.3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</row>
    <row r="21" spans="1:48" ht="30" customHeight="1" x14ac:dyDescent="0.3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</row>
    <row r="22" spans="1:48" ht="30" customHeight="1" x14ac:dyDescent="0.3">
      <c r="A22" s="8" t="s">
        <v>85</v>
      </c>
      <c r="B22" s="9"/>
      <c r="C22" s="9"/>
      <c r="D22" s="9"/>
      <c r="E22" s="9"/>
      <c r="F22" s="11">
        <f>SUM(F5:F21)</f>
        <v>0</v>
      </c>
      <c r="G22" s="9"/>
      <c r="H22" s="11">
        <f>SUM(H5:H21)</f>
        <v>0</v>
      </c>
      <c r="I22" s="9"/>
      <c r="J22" s="11">
        <f>SUM(J5:J21)</f>
        <v>0</v>
      </c>
      <c r="K22" s="9"/>
      <c r="L22" s="11">
        <f>SUM(L5:L21)</f>
        <v>0</v>
      </c>
      <c r="M22" s="9"/>
      <c r="N22" t="s">
        <v>86</v>
      </c>
    </row>
    <row r="23" spans="1:48" ht="30" customHeight="1" x14ac:dyDescent="0.3">
      <c r="A23" s="8" t="s">
        <v>87</v>
      </c>
      <c r="B23" s="8" t="s">
        <v>52</v>
      </c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3"/>
      <c r="O23" s="3"/>
      <c r="P23" s="3"/>
      <c r="Q23" s="2" t="s">
        <v>88</v>
      </c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</row>
    <row r="24" spans="1:48" ht="30" customHeight="1" x14ac:dyDescent="0.3">
      <c r="A24" s="8" t="s">
        <v>89</v>
      </c>
      <c r="B24" s="8" t="s">
        <v>90</v>
      </c>
      <c r="C24" s="8" t="s">
        <v>58</v>
      </c>
      <c r="D24" s="9">
        <v>14</v>
      </c>
      <c r="E24" s="11"/>
      <c r="F24" s="11">
        <f>TRUNC(E24*D24, 0)</f>
        <v>0</v>
      </c>
      <c r="G24" s="11"/>
      <c r="H24" s="11">
        <f>TRUNC(G24*D24, 0)</f>
        <v>0</v>
      </c>
      <c r="I24" s="11"/>
      <c r="J24" s="11">
        <f>TRUNC(I24*D24, 0)</f>
        <v>0</v>
      </c>
      <c r="K24" s="11">
        <f t="shared" ref="K24:L27" si="4">TRUNC(E24+G24+I24, 0)</f>
        <v>0</v>
      </c>
      <c r="L24" s="11">
        <f t="shared" si="4"/>
        <v>0</v>
      </c>
      <c r="M24" s="8" t="s">
        <v>52</v>
      </c>
      <c r="N24" s="2" t="s">
        <v>91</v>
      </c>
      <c r="O24" s="2" t="s">
        <v>52</v>
      </c>
      <c r="P24" s="2" t="s">
        <v>52</v>
      </c>
      <c r="Q24" s="2" t="s">
        <v>88</v>
      </c>
      <c r="R24" s="2" t="s">
        <v>60</v>
      </c>
      <c r="S24" s="2" t="s">
        <v>61</v>
      </c>
      <c r="T24" s="2" t="s">
        <v>61</v>
      </c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2" t="s">
        <v>52</v>
      </c>
      <c r="AS24" s="2" t="s">
        <v>52</v>
      </c>
      <c r="AT24" s="3"/>
      <c r="AU24" s="2" t="s">
        <v>92</v>
      </c>
      <c r="AV24" s="3">
        <v>18</v>
      </c>
    </row>
    <row r="25" spans="1:48" ht="30" customHeight="1" x14ac:dyDescent="0.3">
      <c r="A25" s="8" t="s">
        <v>93</v>
      </c>
      <c r="B25" s="8" t="s">
        <v>94</v>
      </c>
      <c r="C25" s="8" t="s">
        <v>58</v>
      </c>
      <c r="D25" s="9">
        <v>1434</v>
      </c>
      <c r="E25" s="11"/>
      <c r="F25" s="11">
        <f>TRUNC(E25*D25, 0)</f>
        <v>0</v>
      </c>
      <c r="G25" s="11"/>
      <c r="H25" s="11">
        <f>TRUNC(G25*D25, 0)</f>
        <v>0</v>
      </c>
      <c r="I25" s="11"/>
      <c r="J25" s="11">
        <f>TRUNC(I25*D25, 0)</f>
        <v>0</v>
      </c>
      <c r="K25" s="11">
        <f t="shared" si="4"/>
        <v>0</v>
      </c>
      <c r="L25" s="11">
        <f t="shared" si="4"/>
        <v>0</v>
      </c>
      <c r="M25" s="8" t="s">
        <v>52</v>
      </c>
      <c r="N25" s="2" t="s">
        <v>95</v>
      </c>
      <c r="O25" s="2" t="s">
        <v>52</v>
      </c>
      <c r="P25" s="2" t="s">
        <v>52</v>
      </c>
      <c r="Q25" s="2" t="s">
        <v>88</v>
      </c>
      <c r="R25" s="2" t="s">
        <v>60</v>
      </c>
      <c r="S25" s="2" t="s">
        <v>61</v>
      </c>
      <c r="T25" s="2" t="s">
        <v>61</v>
      </c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2" t="s">
        <v>52</v>
      </c>
      <c r="AS25" s="2" t="s">
        <v>52</v>
      </c>
      <c r="AT25" s="3"/>
      <c r="AU25" s="2" t="s">
        <v>96</v>
      </c>
      <c r="AV25" s="3">
        <v>7</v>
      </c>
    </row>
    <row r="26" spans="1:48" ht="30" customHeight="1" x14ac:dyDescent="0.3">
      <c r="A26" s="8" t="s">
        <v>97</v>
      </c>
      <c r="B26" s="8" t="s">
        <v>98</v>
      </c>
      <c r="C26" s="8" t="s">
        <v>58</v>
      </c>
      <c r="D26" s="9">
        <v>1448</v>
      </c>
      <c r="E26" s="11"/>
      <c r="F26" s="11">
        <f>TRUNC(E26*D26, 0)</f>
        <v>0</v>
      </c>
      <c r="G26" s="11"/>
      <c r="H26" s="11">
        <f>TRUNC(G26*D26, 0)</f>
        <v>0</v>
      </c>
      <c r="I26" s="11"/>
      <c r="J26" s="11">
        <f>TRUNC(I26*D26, 0)</f>
        <v>0</v>
      </c>
      <c r="K26" s="11">
        <f t="shared" si="4"/>
        <v>0</v>
      </c>
      <c r="L26" s="11">
        <f t="shared" si="4"/>
        <v>0</v>
      </c>
      <c r="M26" s="8" t="s">
        <v>52</v>
      </c>
      <c r="N26" s="2" t="s">
        <v>99</v>
      </c>
      <c r="O26" s="2" t="s">
        <v>52</v>
      </c>
      <c r="P26" s="2" t="s">
        <v>52</v>
      </c>
      <c r="Q26" s="2" t="s">
        <v>88</v>
      </c>
      <c r="R26" s="2" t="s">
        <v>60</v>
      </c>
      <c r="S26" s="2" t="s">
        <v>61</v>
      </c>
      <c r="T26" s="2" t="s">
        <v>61</v>
      </c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2" t="s">
        <v>52</v>
      </c>
      <c r="AS26" s="2" t="s">
        <v>52</v>
      </c>
      <c r="AT26" s="3"/>
      <c r="AU26" s="2" t="s">
        <v>100</v>
      </c>
      <c r="AV26" s="3">
        <v>4</v>
      </c>
    </row>
    <row r="27" spans="1:48" ht="30" customHeight="1" x14ac:dyDescent="0.3">
      <c r="A27" s="8" t="s">
        <v>101</v>
      </c>
      <c r="B27" s="8" t="s">
        <v>52</v>
      </c>
      <c r="C27" s="8" t="s">
        <v>58</v>
      </c>
      <c r="D27" s="9">
        <v>1434</v>
      </c>
      <c r="E27" s="11"/>
      <c r="F27" s="11">
        <f>TRUNC(E27*D27, 0)</f>
        <v>0</v>
      </c>
      <c r="G27" s="11"/>
      <c r="H27" s="11">
        <f>TRUNC(G27*D27, 0)</f>
        <v>0</v>
      </c>
      <c r="I27" s="11"/>
      <c r="J27" s="11">
        <f>TRUNC(I27*D27, 0)</f>
        <v>0</v>
      </c>
      <c r="K27" s="11">
        <f t="shared" si="4"/>
        <v>0</v>
      </c>
      <c r="L27" s="11">
        <f t="shared" si="4"/>
        <v>0</v>
      </c>
      <c r="M27" s="8" t="s">
        <v>52</v>
      </c>
      <c r="N27" s="2" t="s">
        <v>102</v>
      </c>
      <c r="O27" s="2" t="s">
        <v>52</v>
      </c>
      <c r="P27" s="2" t="s">
        <v>52</v>
      </c>
      <c r="Q27" s="2" t="s">
        <v>88</v>
      </c>
      <c r="R27" s="2" t="s">
        <v>60</v>
      </c>
      <c r="S27" s="2" t="s">
        <v>61</v>
      </c>
      <c r="T27" s="2" t="s">
        <v>61</v>
      </c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2" t="s">
        <v>52</v>
      </c>
      <c r="AS27" s="2" t="s">
        <v>52</v>
      </c>
      <c r="AT27" s="3"/>
      <c r="AU27" s="2" t="s">
        <v>103</v>
      </c>
      <c r="AV27" s="3">
        <v>8</v>
      </c>
    </row>
    <row r="28" spans="1:48" ht="30" customHeight="1" x14ac:dyDescent="0.3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</row>
    <row r="29" spans="1:48" ht="30" customHeight="1" x14ac:dyDescent="0.3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</row>
    <row r="30" spans="1:48" ht="30" customHeight="1" x14ac:dyDescent="0.3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</row>
    <row r="31" spans="1:48" ht="30" customHeight="1" x14ac:dyDescent="0.3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</row>
    <row r="32" spans="1:48" ht="30" customHeight="1" x14ac:dyDescent="0.3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</row>
    <row r="33" spans="1:48" ht="30" customHeight="1" x14ac:dyDescent="0.3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</row>
    <row r="34" spans="1:48" ht="30" customHeight="1" x14ac:dyDescent="0.3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</row>
    <row r="35" spans="1:48" ht="30" customHeight="1" x14ac:dyDescent="0.3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</row>
    <row r="36" spans="1:48" ht="30" customHeight="1" x14ac:dyDescent="0.3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</row>
    <row r="37" spans="1:48" ht="30" customHeight="1" x14ac:dyDescent="0.3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</row>
    <row r="38" spans="1:48" ht="30" customHeight="1" x14ac:dyDescent="0.3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</row>
    <row r="39" spans="1:48" ht="30" customHeight="1" x14ac:dyDescent="0.3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</row>
    <row r="40" spans="1:48" ht="30" customHeight="1" x14ac:dyDescent="0.3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</row>
    <row r="41" spans="1:48" ht="30" customHeight="1" x14ac:dyDescent="0.3">
      <c r="A41" s="8" t="s">
        <v>85</v>
      </c>
      <c r="B41" s="9"/>
      <c r="C41" s="9"/>
      <c r="D41" s="9"/>
      <c r="E41" s="9"/>
      <c r="F41" s="11">
        <f>SUM(F24:F40)</f>
        <v>0</v>
      </c>
      <c r="G41" s="9"/>
      <c r="H41" s="11">
        <f>SUM(H24:H40)</f>
        <v>0</v>
      </c>
      <c r="I41" s="9"/>
      <c r="J41" s="11">
        <f>SUM(J24:J40)</f>
        <v>0</v>
      </c>
      <c r="K41" s="9"/>
      <c r="L41" s="11">
        <f>SUM(L24:L40)</f>
        <v>0</v>
      </c>
      <c r="M41" s="9"/>
      <c r="N41" t="s">
        <v>86</v>
      </c>
    </row>
    <row r="42" spans="1:48" ht="30" customHeight="1" x14ac:dyDescent="0.3">
      <c r="A42" s="8" t="s">
        <v>104</v>
      </c>
      <c r="B42" s="8" t="s">
        <v>52</v>
      </c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3"/>
      <c r="O42" s="3"/>
      <c r="P42" s="3"/>
      <c r="Q42" s="2" t="s">
        <v>105</v>
      </c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</row>
    <row r="43" spans="1:48" ht="30" customHeight="1" x14ac:dyDescent="0.3">
      <c r="A43" s="8" t="s">
        <v>107</v>
      </c>
      <c r="B43" s="8" t="s">
        <v>108</v>
      </c>
      <c r="C43" s="8" t="s">
        <v>109</v>
      </c>
      <c r="D43" s="9">
        <v>2581</v>
      </c>
      <c r="E43" s="11"/>
      <c r="F43" s="11">
        <f>TRUNC(E43*D43, 0)</f>
        <v>0</v>
      </c>
      <c r="G43" s="11"/>
      <c r="H43" s="11">
        <f>TRUNC(G43*D43, 0)</f>
        <v>0</v>
      </c>
      <c r="I43" s="11"/>
      <c r="J43" s="11">
        <f>TRUNC(I43*D43, 0)</f>
        <v>0</v>
      </c>
      <c r="K43" s="11">
        <f>TRUNC(E43+G43+I43, 0)</f>
        <v>0</v>
      </c>
      <c r="L43" s="11">
        <f>TRUNC(F43+H43+J43, 0)</f>
        <v>0</v>
      </c>
      <c r="M43" s="8" t="s">
        <v>110</v>
      </c>
      <c r="N43" s="2" t="s">
        <v>111</v>
      </c>
      <c r="O43" s="2" t="s">
        <v>52</v>
      </c>
      <c r="P43" s="2" t="s">
        <v>52</v>
      </c>
      <c r="Q43" s="2" t="s">
        <v>105</v>
      </c>
      <c r="R43" s="2" t="s">
        <v>61</v>
      </c>
      <c r="S43" s="2" t="s">
        <v>61</v>
      </c>
      <c r="T43" s="2" t="s">
        <v>60</v>
      </c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2" t="s">
        <v>52</v>
      </c>
      <c r="AS43" s="2" t="s">
        <v>52</v>
      </c>
      <c r="AT43" s="3"/>
      <c r="AU43" s="2" t="s">
        <v>112</v>
      </c>
      <c r="AV43" s="3">
        <v>15</v>
      </c>
    </row>
    <row r="44" spans="1:48" ht="30" customHeight="1" x14ac:dyDescent="0.3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</row>
    <row r="45" spans="1:48" ht="30" customHeight="1" x14ac:dyDescent="0.3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</row>
    <row r="46" spans="1:48" ht="30" customHeight="1" x14ac:dyDescent="0.3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</row>
    <row r="47" spans="1:48" ht="30" customHeight="1" x14ac:dyDescent="0.3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</row>
    <row r="48" spans="1:48" ht="30" customHeight="1" x14ac:dyDescent="0.3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</row>
    <row r="49" spans="1:14" ht="30" customHeight="1" x14ac:dyDescent="0.3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</row>
    <row r="50" spans="1:14" ht="30" customHeight="1" x14ac:dyDescent="0.3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</row>
    <row r="51" spans="1:14" ht="30" customHeight="1" x14ac:dyDescent="0.3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</row>
    <row r="52" spans="1:14" ht="30" customHeight="1" x14ac:dyDescent="0.3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</row>
    <row r="53" spans="1:14" ht="30" customHeight="1" x14ac:dyDescent="0.3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</row>
    <row r="54" spans="1:14" ht="30" customHeight="1" x14ac:dyDescent="0.3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</row>
    <row r="55" spans="1:14" ht="30" customHeight="1" x14ac:dyDescent="0.3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</row>
    <row r="56" spans="1:14" ht="30" customHeight="1" x14ac:dyDescent="0.3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</row>
    <row r="57" spans="1:14" ht="30" customHeight="1" x14ac:dyDescent="0.3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</row>
    <row r="58" spans="1:14" ht="30" customHeight="1" x14ac:dyDescent="0.3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</row>
    <row r="59" spans="1:14" ht="30" customHeight="1" x14ac:dyDescent="0.3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</row>
    <row r="60" spans="1:14" ht="30" customHeight="1" x14ac:dyDescent="0.3">
      <c r="A60" s="8" t="s">
        <v>85</v>
      </c>
      <c r="B60" s="9"/>
      <c r="C60" s="9"/>
      <c r="D60" s="9"/>
      <c r="E60" s="9"/>
      <c r="F60" s="11">
        <f>SUM(F43:F59)</f>
        <v>0</v>
      </c>
      <c r="G60" s="9"/>
      <c r="H60" s="11">
        <f>SUM(H43:H59)</f>
        <v>0</v>
      </c>
      <c r="I60" s="9"/>
      <c r="J60" s="11">
        <f>SUM(J43:J59)</f>
        <v>0</v>
      </c>
      <c r="K60" s="9"/>
      <c r="L60" s="11">
        <f>SUM(L43:L59)</f>
        <v>0</v>
      </c>
      <c r="M60" s="9"/>
      <c r="N60" t="s">
        <v>86</v>
      </c>
    </row>
  </sheetData>
  <mergeCells count="45">
    <mergeCell ref="AR2:AR3"/>
    <mergeCell ref="AS2:AS3"/>
    <mergeCell ref="AT2:AT3"/>
    <mergeCell ref="AU2:AU3"/>
    <mergeCell ref="AV2:AV3"/>
    <mergeCell ref="AQ2:AQ3"/>
    <mergeCell ref="AF2:AF3"/>
    <mergeCell ref="AG2:AG3"/>
    <mergeCell ref="AH2:AH3"/>
    <mergeCell ref="AI2:AI3"/>
    <mergeCell ref="AJ2:AJ3"/>
    <mergeCell ref="AK2:AK3"/>
    <mergeCell ref="AL2:AL3"/>
    <mergeCell ref="AM2:AM3"/>
    <mergeCell ref="AN2:AN3"/>
    <mergeCell ref="AO2:AO3"/>
    <mergeCell ref="AP2:AP3"/>
    <mergeCell ref="AE2:AE3"/>
    <mergeCell ref="T2:T3"/>
    <mergeCell ref="U2:U3"/>
    <mergeCell ref="V2:V3"/>
    <mergeCell ref="W2:W3"/>
    <mergeCell ref="X2:X3"/>
    <mergeCell ref="Y2:Y3"/>
    <mergeCell ref="Z2:Z3"/>
    <mergeCell ref="AA2:AA3"/>
    <mergeCell ref="AB2:AB3"/>
    <mergeCell ref="AC2:AC3"/>
    <mergeCell ref="AD2:AD3"/>
    <mergeCell ref="S2:S3"/>
    <mergeCell ref="A1:M1"/>
    <mergeCell ref="A2:A3"/>
    <mergeCell ref="B2:B3"/>
    <mergeCell ref="C2:C3"/>
    <mergeCell ref="D2:D3"/>
    <mergeCell ref="E2:F2"/>
    <mergeCell ref="G2:H2"/>
    <mergeCell ref="I2:J2"/>
    <mergeCell ref="K2:L2"/>
    <mergeCell ref="M2:M3"/>
    <mergeCell ref="N2:N3"/>
    <mergeCell ref="O2:O3"/>
    <mergeCell ref="P2:P3"/>
    <mergeCell ref="Q2:Q3"/>
    <mergeCell ref="R2:R3"/>
  </mergeCells>
  <phoneticPr fontId="1" type="noConversion"/>
  <pageMargins left="0.78740157480314954" right="0" top="0.39370078740157477" bottom="0.39370078740157477" header="0" footer="0"/>
  <pageSetup paperSize="9" scale="64" fitToHeight="0" orientation="landscape" r:id="rId1"/>
  <rowBreaks count="3" manualBreakCount="3">
    <brk id="22" max="16383" man="1"/>
    <brk id="41" max="16383" man="1"/>
    <brk id="60" max="16383" man="1"/>
  </row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207C7DF0468BE440A871992B67382D46" ma:contentTypeVersion="13" ma:contentTypeDescription="새 문서를 만듭니다." ma:contentTypeScope="" ma:versionID="8e73c07a1c14fb5a23d7c23c5fd304c7">
  <xsd:schema xmlns:xsd="http://www.w3.org/2001/XMLSchema" xmlns:xs="http://www.w3.org/2001/XMLSchema" xmlns:p="http://schemas.microsoft.com/office/2006/metadata/properties" xmlns:ns3="b354accd-3535-4cb4-bbb9-12091c53005d" targetNamespace="http://schemas.microsoft.com/office/2006/metadata/properties" ma:root="true" ma:fieldsID="1bbbda88590e605803fc10a213954ee5" ns3:_="">
    <xsd:import namespace="b354accd-3535-4cb4-bbb9-12091c53005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LengthInSecond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3:MediaServiceObjectDetectorVersions" minOccurs="0"/>
                <xsd:element ref="ns3:_activity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354accd-3535-4cb4-bbb9-12091c53005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17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_activity" ma:index="18" nillable="true" ma:displayName="_activity" ma:hidden="true" ma:internalName="_activity">
      <xsd:simpleType>
        <xsd:restriction base="dms:Note"/>
      </xsd:simpleType>
    </xsd:element>
    <xsd:element name="MediaServiceSystemTags" ma:index="19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b354accd-3535-4cb4-bbb9-12091c53005d" xsi:nil="true"/>
  </documentManagement>
</p:properties>
</file>

<file path=customXml/itemProps1.xml><?xml version="1.0" encoding="utf-8"?>
<ds:datastoreItem xmlns:ds="http://schemas.openxmlformats.org/officeDocument/2006/customXml" ds:itemID="{0A563347-278A-4E19-B856-FF65E487850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354accd-3535-4cb4-bbb9-12091c53005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1BD17BC-3A1B-4BF8-92A0-E5B3819E6D9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E52EB3B-B10A-44A0-BCAD-30217A2F5FB5}">
  <ds:schemaRefs>
    <ds:schemaRef ds:uri="b354accd-3535-4cb4-bbb9-12091c53005d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http://purl.org/dc/elements/1.1/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 지정된 범위</vt:lpstr>
      </vt:variant>
      <vt:variant>
        <vt:i4>5</vt:i4>
      </vt:variant>
    </vt:vector>
  </HeadingPairs>
  <TitlesOfParts>
    <vt:vector size="8" baseType="lpstr">
      <vt:lpstr>원가계산서</vt:lpstr>
      <vt:lpstr>공종별집계표</vt:lpstr>
      <vt:lpstr>공종별내역서</vt:lpstr>
      <vt:lpstr>공종별내역서!Print_Area</vt:lpstr>
      <vt:lpstr>공종별집계표!Print_Area</vt:lpstr>
      <vt:lpstr>공종별내역서!Print_Titles</vt:lpstr>
      <vt:lpstr>공종별집계표!Print_Titles</vt:lpstr>
      <vt:lpstr>원가계산서!Print_Titles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유종성</dc:creator>
  <cp:lastModifiedBy>user</cp:lastModifiedBy>
  <dcterms:created xsi:type="dcterms:W3CDTF">2024-06-10T04:01:30Z</dcterms:created>
  <dcterms:modified xsi:type="dcterms:W3CDTF">2024-06-17T11:28:21Z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0x010100207C7DF0468BE440A871992B67382D46</vt:lpwstr>
  </property>
</Properties>
</file>