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@@@계약@@@\2024년도 울진해양경찰서계약\20240604 (장비팀) 바지27호정 상가수리 (공고 6호_용역)\4. 공고계획\"/>
    </mc:Choice>
  </mc:AlternateContent>
  <bookViews>
    <workbookView xWindow="0" yWindow="0" windowWidth="28395" windowHeight="12210"/>
  </bookViews>
  <sheets>
    <sheet name="수리비명세서" sheetId="1" r:id="rId1"/>
  </sheets>
  <calcPr calcId="162913"/>
</workbook>
</file>

<file path=xl/calcChain.xml><?xml version="1.0" encoding="utf-8"?>
<calcChain xmlns="http://schemas.openxmlformats.org/spreadsheetml/2006/main">
  <c r="H6" i="1" l="1"/>
  <c r="K6" i="1" s="1"/>
  <c r="K10" i="1" s="1"/>
  <c r="H7" i="1"/>
  <c r="J7" i="1" s="1"/>
  <c r="H8" i="1"/>
  <c r="J8" i="1" s="1"/>
  <c r="H9" i="1"/>
  <c r="I9" i="1" s="1"/>
  <c r="I10" i="1" s="1"/>
  <c r="H13" i="1"/>
  <c r="K13" i="1" s="1"/>
  <c r="H14" i="1"/>
  <c r="H15" i="1" s="1"/>
  <c r="I15" i="1"/>
  <c r="J15" i="1"/>
  <c r="H18" i="1"/>
  <c r="H19" i="1"/>
  <c r="K19" i="1" s="1"/>
  <c r="I20" i="1"/>
  <c r="J20" i="1"/>
  <c r="H23" i="1"/>
  <c r="K23" i="1" s="1"/>
  <c r="K26" i="1" s="1"/>
  <c r="H24" i="1"/>
  <c r="H25" i="1"/>
  <c r="J25" i="1" s="1"/>
  <c r="H30" i="1"/>
  <c r="K30" i="1" s="1"/>
  <c r="H31" i="1"/>
  <c r="K31" i="1" s="1"/>
  <c r="H32" i="1"/>
  <c r="K32" i="1" s="1"/>
  <c r="H33" i="1"/>
  <c r="K33" i="1" s="1"/>
  <c r="H34" i="1"/>
  <c r="K34" i="1" s="1"/>
  <c r="I35" i="1"/>
  <c r="J35" i="1"/>
  <c r="H39" i="1"/>
  <c r="J39" i="1" s="1"/>
  <c r="J40" i="1" s="1"/>
  <c r="I40" i="1"/>
  <c r="K40" i="1"/>
  <c r="H43" i="1"/>
  <c r="J43" i="1" s="1"/>
  <c r="J45" i="1" s="1"/>
  <c r="H44" i="1"/>
  <c r="I44" i="1" s="1"/>
  <c r="I45" i="1" s="1"/>
  <c r="K45" i="1"/>
  <c r="H48" i="1"/>
  <c r="H49" i="1" s="1"/>
  <c r="I49" i="1"/>
  <c r="J49" i="1"/>
  <c r="H52" i="1"/>
  <c r="H53" i="1"/>
  <c r="J53" i="1" s="1"/>
  <c r="H54" i="1"/>
  <c r="J54" i="1" s="1"/>
  <c r="I55" i="1"/>
  <c r="K55" i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9" i="1"/>
  <c r="H70" i="1" s="1"/>
  <c r="I70" i="1"/>
  <c r="K70" i="1"/>
  <c r="H73" i="1"/>
  <c r="J73" i="1" s="1"/>
  <c r="J74" i="1" s="1"/>
  <c r="I74" i="1"/>
  <c r="K74" i="1"/>
  <c r="H77" i="1"/>
  <c r="I77" i="1" s="1"/>
  <c r="I79" i="1" s="1"/>
  <c r="H78" i="1"/>
  <c r="J78" i="1" s="1"/>
  <c r="J79" i="1" s="1"/>
  <c r="K79" i="1"/>
  <c r="K48" i="1" l="1"/>
  <c r="K49" i="1" s="1"/>
  <c r="K65" i="1" s="1"/>
  <c r="H20" i="1"/>
  <c r="K14" i="1"/>
  <c r="K15" i="1" s="1"/>
  <c r="K80" i="1"/>
  <c r="I27" i="1"/>
  <c r="K18" i="1"/>
  <c r="K20" i="1" s="1"/>
  <c r="K35" i="1"/>
  <c r="I80" i="1"/>
  <c r="K27" i="1"/>
  <c r="H64" i="1"/>
  <c r="I64" i="1"/>
  <c r="I65" i="1" s="1"/>
  <c r="H35" i="1"/>
  <c r="H40" i="1"/>
  <c r="H26" i="1"/>
  <c r="J24" i="1"/>
  <c r="J26" i="1" s="1"/>
  <c r="H10" i="1"/>
  <c r="J10" i="1"/>
  <c r="H55" i="1"/>
  <c r="J52" i="1"/>
  <c r="J55" i="1" s="1"/>
  <c r="J65" i="1" s="1"/>
  <c r="H79" i="1"/>
  <c r="H45" i="1"/>
  <c r="J69" i="1"/>
  <c r="J70" i="1" s="1"/>
  <c r="J80" i="1" s="1"/>
  <c r="H74" i="1"/>
  <c r="H80" i="1" l="1"/>
  <c r="K81" i="1"/>
  <c r="K84" i="1" s="1"/>
  <c r="H84" i="1" s="1"/>
  <c r="I81" i="1"/>
  <c r="H27" i="1"/>
  <c r="J27" i="1"/>
  <c r="J81" i="1" s="1"/>
  <c r="J86" i="1" s="1"/>
  <c r="H65" i="1"/>
  <c r="J85" i="1" l="1"/>
  <c r="H85" i="1" s="1"/>
  <c r="J91" i="1"/>
  <c r="H91" i="1" s="1"/>
  <c r="H81" i="1"/>
  <c r="J88" i="1"/>
  <c r="H88" i="1" s="1"/>
  <c r="J89" i="1"/>
  <c r="H83" i="1"/>
  <c r="J87" i="1"/>
  <c r="H87" i="1" s="1"/>
  <c r="H86" i="1"/>
  <c r="H82" i="1" l="1"/>
  <c r="J90" i="1"/>
  <c r="H90" i="1" s="1"/>
  <c r="H89" i="1"/>
  <c r="H92" i="1" l="1"/>
  <c r="H93" i="1" s="1"/>
</calcChain>
</file>

<file path=xl/sharedStrings.xml><?xml version="1.0" encoding="utf-8"?>
<sst xmlns="http://schemas.openxmlformats.org/spreadsheetml/2006/main" count="322" uniqueCount="108">
  <si>
    <t xml:space="preserve">   다. 폐기물 처리</t>
  </si>
  <si>
    <t>품          명</t>
  </si>
  <si>
    <t xml:space="preserve">   가. 선체 외판 세척</t>
  </si>
  <si>
    <t>25톤 하이드로 크레인</t>
  </si>
  <si>
    <t>총 합 계(1+2+3+4)</t>
  </si>
  <si>
    <t xml:space="preserve">   다. 아연판 교체</t>
  </si>
  <si>
    <t>용역비(수리비) 산출내역서</t>
  </si>
  <si>
    <t>씨체스트 개방 소제 및 복구</t>
  </si>
  <si>
    <t>규          격</t>
  </si>
  <si>
    <t>1 TOUCH UP, 1 FULL</t>
  </si>
  <si>
    <t>산소, LPG, 부위, 로프 등</t>
  </si>
  <si>
    <t xml:space="preserve">   가. 씨체스트 개방 소제</t>
  </si>
  <si>
    <t xml:space="preserve">   나. 바지 이동 및 상가</t>
  </si>
  <si>
    <t>선저 선외변 개방 소제 및 복구</t>
  </si>
  <si>
    <t>부분 POWER TOOLS 청락작업</t>
  </si>
  <si>
    <t xml:space="preserve">   다. 바지 하가 및 복귀</t>
  </si>
  <si>
    <t xml:space="preserve">  3. 선체 외판 청락 및 도장작업</t>
  </si>
  <si>
    <t xml:space="preserve">   나. 선저 선외변 개방 소제 및 복구</t>
  </si>
  <si>
    <t>④</t>
  </si>
  <si>
    <t>⑤</t>
  </si>
  <si>
    <t>②</t>
  </si>
  <si>
    <t>-</t>
  </si>
  <si>
    <t>계</t>
  </si>
  <si>
    <t>③</t>
  </si>
  <si>
    <t>일</t>
  </si>
  <si>
    <t>수량</t>
  </si>
  <si>
    <t>개</t>
  </si>
  <si>
    <t>단위</t>
  </si>
  <si>
    <t>식</t>
  </si>
  <si>
    <t>순번</t>
  </si>
  <si>
    <t>①</t>
  </si>
  <si>
    <t>⑥</t>
  </si>
  <si>
    <t>경비</t>
  </si>
  <si>
    <t>재료비</t>
  </si>
  <si>
    <t>공</t>
  </si>
  <si>
    <t>노무비</t>
  </si>
  <si>
    <t>체선료</t>
  </si>
  <si>
    <t>㎥</t>
  </si>
  <si>
    <t>말</t>
  </si>
  <si>
    <t>잠수부</t>
  </si>
  <si>
    <t>잡자재</t>
  </si>
  <si>
    <t>신너</t>
  </si>
  <si>
    <t>아연판</t>
  </si>
  <si>
    <t>세척원</t>
  </si>
  <si>
    <t xml:space="preserve">  4. 선저 선외변 소제 및 아연판 교체 </t>
  </si>
  <si>
    <t>에폭시 A/F 페인트</t>
  </si>
  <si>
    <t>A-4(국제규격)</t>
  </si>
  <si>
    <t xml:space="preserve">   가. 바지 철거</t>
  </si>
  <si>
    <t xml:space="preserve">총 수 리 금 액 </t>
  </si>
  <si>
    <t xml:space="preserve">   마. 페인트</t>
  </si>
  <si>
    <t xml:space="preserve">   나. 외판 청락</t>
  </si>
  <si>
    <t xml:space="preserve">   라. 바지 복구</t>
  </si>
  <si>
    <t>아연판 신품 교체</t>
  </si>
  <si>
    <t>예인선 상가지원</t>
  </si>
  <si>
    <t>폐각류 및 기타</t>
  </si>
  <si>
    <t>에폭시 원색 페인트</t>
  </si>
  <si>
    <t>에폭시 A/C 페인트</t>
  </si>
  <si>
    <t>안전사다리 설치</t>
  </si>
  <si>
    <t>육전 연결 및 철거</t>
  </si>
  <si>
    <t>그라인더 및 헤머</t>
  </si>
  <si>
    <t>기본 상가료 30%</t>
  </si>
  <si>
    <t>5일(공휴일 제외)</t>
  </si>
  <si>
    <t>육상 크레인 사용</t>
  </si>
  <si>
    <t xml:space="preserve">   라. 도장작업</t>
  </si>
  <si>
    <t>선체상가료</t>
  </si>
  <si>
    <t>육전 사용료</t>
  </si>
  <si>
    <t>휴일포함</t>
  </si>
  <si>
    <t>기타 유색</t>
  </si>
  <si>
    <t>특별인부</t>
  </si>
  <si>
    <t>폐기물 처리</t>
  </si>
  <si>
    <t>1 FULL</t>
  </si>
  <si>
    <t>붓, 넝마 등</t>
  </si>
  <si>
    <t>설치 및 철거</t>
  </si>
  <si>
    <t>소     계</t>
  </si>
  <si>
    <t>단   가</t>
  </si>
  <si>
    <t>2 FULL</t>
  </si>
  <si>
    <t>합     계</t>
  </si>
  <si>
    <t>예인선 사용료</t>
  </si>
  <si>
    <t>1300마력</t>
  </si>
  <si>
    <t xml:space="preserve"> 용역(수리)명 : 바지27호 상가수리</t>
    <phoneticPr fontId="31" type="noConversion"/>
  </si>
  <si>
    <t xml:space="preserve">  1. 바지 이동 및 복구</t>
    <phoneticPr fontId="31" type="noConversion"/>
  </si>
  <si>
    <t>식</t>
    <phoneticPr fontId="31" type="noConversion"/>
  </si>
  <si>
    <t>선체외판(754㎡) 세척</t>
    <phoneticPr fontId="31" type="noConversion"/>
  </si>
  <si>
    <t>공</t>
    <phoneticPr fontId="31" type="noConversion"/>
  </si>
  <si>
    <r>
      <t xml:space="preserve">외판 전체(1131㎡)
</t>
    </r>
    <r>
      <rPr>
        <sz val="13"/>
        <color indexed="8"/>
        <rFont val="굴림"/>
        <family val="3"/>
        <charset val="129"/>
      </rPr>
      <t>방청 : 1 TOUCH UP, 1 FULL</t>
    </r>
    <phoneticPr fontId="31" type="noConversion"/>
  </si>
  <si>
    <t>기계장치정비원</t>
    <phoneticPr fontId="31" type="noConversion"/>
  </si>
  <si>
    <t>말</t>
    <phoneticPr fontId="31" type="noConversion"/>
  </si>
  <si>
    <t>공</t>
    <phoneticPr fontId="31" type="noConversion"/>
  </si>
  <si>
    <t xml:space="preserve">  2. 상가료</t>
    <phoneticPr fontId="31" type="noConversion"/>
  </si>
  <si>
    <r>
      <t xml:space="preserve">수선 하부(1,312㎡)
</t>
    </r>
    <r>
      <rPr>
        <sz val="13"/>
        <color indexed="8"/>
        <rFont val="굴림"/>
        <family val="3"/>
        <charset val="129"/>
      </rPr>
      <t>방오 : 2 FULL</t>
    </r>
    <phoneticPr fontId="31" type="noConversion"/>
  </si>
  <si>
    <r>
      <t xml:space="preserve">수선 상부(98㎡)
</t>
    </r>
    <r>
      <rPr>
        <sz val="13"/>
        <color indexed="8"/>
        <rFont val="굴림"/>
        <family val="3"/>
        <charset val="129"/>
      </rPr>
      <t>원색 : 1 FULL</t>
    </r>
    <phoneticPr fontId="31" type="noConversion"/>
  </si>
  <si>
    <t>일반관리비</t>
    <phoneticPr fontId="31" type="noConversion"/>
  </si>
  <si>
    <t>%</t>
    <phoneticPr fontId="31" type="noConversion"/>
  </si>
  <si>
    <t>경비</t>
    <phoneticPr fontId="31" type="noConversion"/>
  </si>
  <si>
    <t>산재보험료</t>
    <phoneticPr fontId="31" type="noConversion"/>
  </si>
  <si>
    <t>고용보험료</t>
    <phoneticPr fontId="31" type="noConversion"/>
  </si>
  <si>
    <t>국민건강보험료</t>
    <phoneticPr fontId="31" type="noConversion"/>
  </si>
  <si>
    <t>국민연금보험료</t>
    <phoneticPr fontId="31" type="noConversion"/>
  </si>
  <si>
    <t>노인장기요양보험료</t>
    <phoneticPr fontId="31" type="noConversion"/>
  </si>
  <si>
    <t>산업안전보건관리비</t>
    <phoneticPr fontId="31" type="noConversion"/>
  </si>
  <si>
    <t xml:space="preserve">                                         </t>
    <phoneticPr fontId="31" type="noConversion"/>
  </si>
  <si>
    <t>부가세</t>
    <phoneticPr fontId="31" type="noConversion"/>
  </si>
  <si>
    <t>이  윤</t>
    <phoneticPr fontId="31" type="noConversion"/>
  </si>
  <si>
    <t>장기요양보험료</t>
    <phoneticPr fontId="31" type="noConversion"/>
  </si>
  <si>
    <t>기계장치정비원</t>
    <phoneticPr fontId="31" type="noConversion"/>
  </si>
  <si>
    <t>도장공</t>
    <phoneticPr fontId="31" type="noConversion"/>
  </si>
  <si>
    <t>2인 1조</t>
    <phoneticPr fontId="31" type="noConversion"/>
  </si>
  <si>
    <t>천원이하 절사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</si>
</sst>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#,##0_ "/>
    <numFmt numFmtId="177" formatCode="#,###\ "/>
    <numFmt numFmtId="178" formatCode="0_);[Red]\(0\)"/>
    <numFmt numFmtId="179" formatCode="#,##0_);[Red]\(#,##0\)"/>
  </numFmts>
  <fonts count="32" x14ac:knownFonts="1"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3"/>
      <name val="맑은 고딕"/>
      <family val="3"/>
      <charset val="129"/>
    </font>
    <font>
      <sz val="11"/>
      <color indexed="16"/>
      <name val="맑은 고딕"/>
      <family val="3"/>
      <charset val="129"/>
    </font>
    <font>
      <sz val="11"/>
      <color indexed="1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3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62"/>
      <name val="맑은 고딕"/>
      <family val="3"/>
      <charset val="129"/>
    </font>
    <font>
      <b/>
      <sz val="15"/>
      <color indexed="62"/>
      <name val="맑은 고딕"/>
      <family val="3"/>
      <charset val="129"/>
    </font>
    <font>
      <b/>
      <sz val="13"/>
      <color indexed="62"/>
      <name val="맑은 고딕"/>
      <family val="3"/>
      <charset val="129"/>
    </font>
    <font>
      <b/>
      <sz val="11"/>
      <color indexed="62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color indexed="8"/>
      <name val="굴림"/>
      <family val="3"/>
      <charset val="129"/>
    </font>
    <font>
      <b/>
      <sz val="10"/>
      <color indexed="8"/>
      <name val="굴림"/>
      <family val="3"/>
      <charset val="129"/>
    </font>
    <font>
      <sz val="16"/>
      <color indexed="8"/>
      <name val="굴림"/>
      <family val="3"/>
      <charset val="129"/>
    </font>
    <font>
      <b/>
      <sz val="14"/>
      <color indexed="8"/>
      <name val="굴림"/>
      <family val="3"/>
      <charset val="129"/>
    </font>
    <font>
      <sz val="14"/>
      <color indexed="8"/>
      <name val="굴림"/>
      <family val="3"/>
      <charset val="129"/>
    </font>
    <font>
      <sz val="14"/>
      <color indexed="10"/>
      <name val="굴림"/>
      <family val="3"/>
      <charset val="129"/>
    </font>
    <font>
      <b/>
      <sz val="14"/>
      <color indexed="10"/>
      <name val="굴림"/>
      <family val="3"/>
      <charset val="129"/>
    </font>
    <font>
      <sz val="10"/>
      <color indexed="10"/>
      <name val="굴림"/>
      <family val="3"/>
      <charset val="129"/>
    </font>
    <font>
      <b/>
      <sz val="16"/>
      <color indexed="12"/>
      <name val="굴림"/>
      <family val="3"/>
      <charset val="129"/>
    </font>
    <font>
      <sz val="18"/>
      <color indexed="8"/>
      <name val="HY헤드라인M"/>
      <family val="1"/>
      <charset val="129"/>
    </font>
    <font>
      <b/>
      <u val="doubleAccounting"/>
      <sz val="28"/>
      <color indexed="8"/>
      <name val="HY헤드라인M"/>
      <family val="1"/>
      <charset val="129"/>
    </font>
    <font>
      <sz val="13"/>
      <color indexed="8"/>
      <name val="굴림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1CB7E"/>
        <bgColor indexed="64"/>
      </patternFill>
    </fill>
    <fill>
      <patternFill patternType="solid">
        <fgColor rgb="FF09D909"/>
        <bgColor indexed="64"/>
      </patternFill>
    </fill>
  </fills>
  <borders count="3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4">
    <xf numFmtId="0" fontId="0" fillId="0" borderId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9" borderId="1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0" fillId="3" borderId="2" applyNumberFormat="0" applyFon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32" borderId="3" applyNumberFormat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2" borderId="1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7" fillId="29" borderId="9" applyNumberFormat="0" applyAlignment="0" applyProtection="0">
      <alignment vertical="center"/>
    </xf>
    <xf numFmtId="0" fontId="30" fillId="0" borderId="0"/>
  </cellStyleXfs>
  <cellXfs count="127">
    <xf numFmtId="0" fontId="0" fillId="0" borderId="0" xfId="0" applyNumberFormat="1">
      <alignment vertical="center"/>
    </xf>
    <xf numFmtId="0" fontId="18" fillId="0" borderId="0" xfId="0" applyNumberFormat="1" applyFont="1" applyFill="1" applyBorder="1" applyAlignment="1">
      <alignment horizontal="left" vertical="center"/>
    </xf>
    <xf numFmtId="176" fontId="19" fillId="0" borderId="0" xfId="0" applyNumberFormat="1" applyFont="1" applyFill="1" applyBorder="1" applyAlignment="1">
      <alignment horizontal="center" vertical="center" wrapText="1"/>
    </xf>
    <xf numFmtId="176" fontId="19" fillId="0" borderId="0" xfId="0" applyNumberFormat="1" applyFont="1" applyFill="1" applyBorder="1" applyAlignment="1">
      <alignment horizontal="right" vertical="center" wrapText="1"/>
    </xf>
    <xf numFmtId="0" fontId="18" fillId="4" borderId="0" xfId="0" applyNumberFormat="1" applyFont="1" applyFill="1" applyBorder="1" applyAlignment="1">
      <alignment horizontal="center" vertical="center" wrapText="1"/>
    </xf>
    <xf numFmtId="0" fontId="19" fillId="4" borderId="0" xfId="0" applyNumberFormat="1" applyFont="1" applyFill="1" applyBorder="1" applyAlignment="1">
      <alignment vertical="center" wrapText="1"/>
    </xf>
    <xf numFmtId="0" fontId="19" fillId="0" borderId="0" xfId="0" applyNumberFormat="1" applyFont="1" applyFill="1" applyBorder="1" applyAlignment="1">
      <alignment horizontal="center" vertical="center" wrapText="1"/>
    </xf>
    <xf numFmtId="177" fontId="19" fillId="0" borderId="0" xfId="0" applyNumberFormat="1" applyFont="1" applyFill="1" applyBorder="1" applyAlignment="1">
      <alignment horizontal="right" vertical="center" wrapText="1"/>
    </xf>
    <xf numFmtId="0" fontId="20" fillId="0" borderId="0" xfId="0" applyNumberFormat="1" applyFont="1" applyFill="1" applyBorder="1" applyAlignment="1">
      <alignment horizontal="left" vertical="center"/>
    </xf>
    <xf numFmtId="0" fontId="21" fillId="3" borderId="10" xfId="0" applyNumberFormat="1" applyFont="1" applyFill="1" applyBorder="1" applyAlignment="1">
      <alignment horizontal="center" vertical="center" wrapText="1"/>
    </xf>
    <xf numFmtId="0" fontId="21" fillId="3" borderId="11" xfId="0" applyNumberFormat="1" applyFont="1" applyFill="1" applyBorder="1" applyAlignment="1">
      <alignment horizontal="center" vertical="center" wrapText="1"/>
    </xf>
    <xf numFmtId="0" fontId="22" fillId="4" borderId="10" xfId="0" applyNumberFormat="1" applyFont="1" applyFill="1" applyBorder="1" applyAlignment="1">
      <alignment horizontal="center" vertical="center" wrapText="1"/>
    </xf>
    <xf numFmtId="0" fontId="21" fillId="3" borderId="12" xfId="0" applyNumberFormat="1" applyFont="1" applyFill="1" applyBorder="1" applyAlignment="1">
      <alignment horizontal="center" vertical="center" wrapText="1"/>
    </xf>
    <xf numFmtId="0" fontId="21" fillId="10" borderId="13" xfId="0" applyNumberFormat="1" applyFont="1" applyFill="1" applyBorder="1" applyAlignment="1">
      <alignment horizontal="center" vertical="center" wrapText="1"/>
    </xf>
    <xf numFmtId="0" fontId="22" fillId="4" borderId="12" xfId="0" applyNumberFormat="1" applyFont="1" applyFill="1" applyBorder="1" applyAlignment="1">
      <alignment horizontal="center" vertical="center" wrapText="1"/>
    </xf>
    <xf numFmtId="0" fontId="22" fillId="0" borderId="10" xfId="0" applyNumberFormat="1" applyFont="1" applyBorder="1" applyAlignment="1">
      <alignment horizontal="center" vertical="center"/>
    </xf>
    <xf numFmtId="177" fontId="22" fillId="4" borderId="10" xfId="0" applyNumberFormat="1" applyFont="1" applyFill="1" applyBorder="1" applyAlignment="1" applyProtection="1">
      <alignment horizontal="right" vertical="center"/>
    </xf>
    <xf numFmtId="177" fontId="22" fillId="10" borderId="13" xfId="0" applyNumberFormat="1" applyFont="1" applyFill="1" applyBorder="1" applyAlignment="1" applyProtection="1">
      <alignment horizontal="right" vertical="center"/>
    </xf>
    <xf numFmtId="0" fontId="22" fillId="4" borderId="14" xfId="0" applyNumberFormat="1" applyFont="1" applyFill="1" applyBorder="1" applyAlignment="1">
      <alignment horizontal="center" vertical="center" wrapText="1"/>
    </xf>
    <xf numFmtId="0" fontId="22" fillId="0" borderId="15" xfId="0" applyNumberFormat="1" applyFont="1" applyBorder="1" applyAlignment="1">
      <alignment horizontal="center" vertical="center"/>
    </xf>
    <xf numFmtId="0" fontId="22" fillId="4" borderId="15" xfId="0" applyNumberFormat="1" applyFont="1" applyFill="1" applyBorder="1" applyAlignment="1">
      <alignment horizontal="center" vertical="center" wrapText="1"/>
    </xf>
    <xf numFmtId="0" fontId="21" fillId="34" borderId="16" xfId="0" applyNumberFormat="1" applyFont="1" applyFill="1" applyBorder="1" applyAlignment="1">
      <alignment horizontal="center" vertical="center" wrapText="1"/>
    </xf>
    <xf numFmtId="0" fontId="21" fillId="34" borderId="17" xfId="0" applyNumberFormat="1" applyFont="1" applyFill="1" applyBorder="1" applyAlignment="1">
      <alignment horizontal="center" vertical="center" wrapText="1"/>
    </xf>
    <xf numFmtId="0" fontId="22" fillId="4" borderId="10" xfId="0" applyNumberFormat="1" applyFont="1" applyFill="1" applyBorder="1" applyAlignment="1">
      <alignment vertical="center" wrapText="1"/>
    </xf>
    <xf numFmtId="0" fontId="22" fillId="4" borderId="18" xfId="0" applyNumberFormat="1" applyFont="1" applyFill="1" applyBorder="1" applyAlignment="1">
      <alignment horizontal="center" vertical="center" wrapText="1"/>
    </xf>
    <xf numFmtId="0" fontId="22" fillId="4" borderId="19" xfId="0" applyNumberFormat="1" applyFont="1" applyFill="1" applyBorder="1" applyAlignment="1">
      <alignment vertical="center" wrapText="1"/>
    </xf>
    <xf numFmtId="0" fontId="21" fillId="4" borderId="19" xfId="0" applyNumberFormat="1" applyFont="1" applyFill="1" applyBorder="1" applyAlignment="1">
      <alignment horizontal="center" vertical="center" wrapText="1"/>
    </xf>
    <xf numFmtId="176" fontId="21" fillId="4" borderId="19" xfId="0" applyNumberFormat="1" applyFont="1" applyFill="1" applyBorder="1" applyAlignment="1">
      <alignment horizontal="center" vertical="center" wrapText="1"/>
    </xf>
    <xf numFmtId="176" fontId="21" fillId="4" borderId="19" xfId="0" applyNumberFormat="1" applyFont="1" applyFill="1" applyBorder="1" applyAlignment="1">
      <alignment horizontal="right" vertical="center" wrapText="1"/>
    </xf>
    <xf numFmtId="0" fontId="23" fillId="35" borderId="20" xfId="0" applyNumberFormat="1" applyFont="1" applyFill="1" applyBorder="1" applyAlignment="1">
      <alignment horizontal="center" vertical="center" wrapText="1"/>
    </xf>
    <xf numFmtId="0" fontId="23" fillId="35" borderId="13" xfId="0" applyNumberFormat="1" applyFont="1" applyFill="1" applyBorder="1" applyAlignment="1">
      <alignment vertical="center" wrapText="1"/>
    </xf>
    <xf numFmtId="0" fontId="24" fillId="35" borderId="13" xfId="0" applyNumberFormat="1" applyFont="1" applyFill="1" applyBorder="1" applyAlignment="1">
      <alignment horizontal="center" vertical="center" wrapText="1"/>
    </xf>
    <xf numFmtId="176" fontId="24" fillId="35" borderId="13" xfId="0" applyNumberFormat="1" applyFont="1" applyFill="1" applyBorder="1" applyAlignment="1">
      <alignment horizontal="right" vertical="center" wrapText="1"/>
    </xf>
    <xf numFmtId="178" fontId="22" fillId="0" borderId="10" xfId="0" applyNumberFormat="1" applyFont="1" applyFill="1" applyBorder="1" applyAlignment="1" applyProtection="1">
      <alignment horizontal="right" vertical="center"/>
    </xf>
    <xf numFmtId="178" fontId="22" fillId="10" borderId="13" xfId="0" applyNumberFormat="1" applyFont="1" applyFill="1" applyBorder="1" applyAlignment="1" applyProtection="1">
      <alignment horizontal="right" vertical="center"/>
    </xf>
    <xf numFmtId="179" fontId="22" fillId="0" borderId="10" xfId="0" applyNumberFormat="1" applyFont="1" applyFill="1" applyBorder="1" applyAlignment="1" applyProtection="1">
      <alignment horizontal="center" vertical="center"/>
    </xf>
    <xf numFmtId="179" fontId="22" fillId="4" borderId="10" xfId="0" applyNumberFormat="1" applyFont="1" applyFill="1" applyBorder="1" applyAlignment="1" applyProtection="1">
      <alignment horizontal="right" vertical="center"/>
    </xf>
    <xf numFmtId="179" fontId="22" fillId="0" borderId="10" xfId="0" applyNumberFormat="1" applyFont="1" applyFill="1" applyBorder="1" applyAlignment="1" applyProtection="1">
      <alignment horizontal="right" vertical="center"/>
    </xf>
    <xf numFmtId="179" fontId="22" fillId="0" borderId="11" xfId="0" applyNumberFormat="1" applyFont="1" applyFill="1" applyBorder="1" applyAlignment="1" applyProtection="1">
      <alignment horizontal="right" vertical="center"/>
    </xf>
    <xf numFmtId="179" fontId="22" fillId="0" borderId="15" xfId="0" applyNumberFormat="1" applyFont="1" applyFill="1" applyBorder="1" applyAlignment="1" applyProtection="1">
      <alignment horizontal="center" vertical="center"/>
    </xf>
    <xf numFmtId="179" fontId="22" fillId="0" borderId="15" xfId="0" applyNumberFormat="1" applyFont="1" applyFill="1" applyBorder="1" applyAlignment="1" applyProtection="1">
      <alignment horizontal="right" vertical="center"/>
    </xf>
    <xf numFmtId="179" fontId="22" fillId="0" borderId="21" xfId="0" applyNumberFormat="1" applyFont="1" applyFill="1" applyBorder="1" applyAlignment="1" applyProtection="1">
      <alignment horizontal="right" vertical="center"/>
    </xf>
    <xf numFmtId="179" fontId="22" fillId="10" borderId="13" xfId="0" applyNumberFormat="1" applyFont="1" applyFill="1" applyBorder="1" applyAlignment="1" applyProtection="1">
      <alignment horizontal="right" vertical="center"/>
    </xf>
    <xf numFmtId="179" fontId="22" fillId="10" borderId="22" xfId="0" applyNumberFormat="1" applyFont="1" applyFill="1" applyBorder="1" applyAlignment="1" applyProtection="1">
      <alignment horizontal="right" vertical="center"/>
    </xf>
    <xf numFmtId="179" fontId="22" fillId="0" borderId="10" xfId="32" applyNumberFormat="1" applyFont="1" applyFill="1" applyBorder="1" applyAlignment="1" applyProtection="1">
      <alignment horizontal="right" vertical="center"/>
    </xf>
    <xf numFmtId="179" fontId="22" fillId="0" borderId="15" xfId="32" applyNumberFormat="1" applyFont="1" applyFill="1" applyBorder="1" applyAlignment="1" applyProtection="1">
      <alignment horizontal="right" vertical="center"/>
    </xf>
    <xf numFmtId="179" fontId="22" fillId="10" borderId="13" xfId="0" applyNumberFormat="1" applyFont="1" applyFill="1" applyBorder="1" applyAlignment="1" applyProtection="1">
      <alignment vertical="center"/>
    </xf>
    <xf numFmtId="179" fontId="22" fillId="10" borderId="22" xfId="0" applyNumberFormat="1" applyFont="1" applyFill="1" applyBorder="1" applyAlignment="1" applyProtection="1">
      <alignment vertical="center"/>
    </xf>
    <xf numFmtId="179" fontId="22" fillId="34" borderId="16" xfId="0" applyNumberFormat="1" applyFont="1" applyFill="1" applyBorder="1" applyAlignment="1" applyProtection="1">
      <alignment horizontal="right" vertical="center"/>
    </xf>
    <xf numFmtId="179" fontId="22" fillId="34" borderId="23" xfId="0" applyNumberFormat="1" applyFont="1" applyFill="1" applyBorder="1" applyAlignment="1" applyProtection="1">
      <alignment horizontal="right" vertical="center"/>
    </xf>
    <xf numFmtId="176" fontId="22" fillId="0" borderId="11" xfId="0" applyNumberFormat="1" applyFont="1" applyFill="1" applyBorder="1" applyAlignment="1" applyProtection="1">
      <alignment horizontal="right" vertical="center"/>
    </xf>
    <xf numFmtId="176" fontId="22" fillId="10" borderId="22" xfId="0" applyNumberFormat="1" applyFont="1" applyFill="1" applyBorder="1" applyAlignment="1" applyProtection="1">
      <alignment horizontal="right" vertical="center"/>
    </xf>
    <xf numFmtId="179" fontId="21" fillId="4" borderId="19" xfId="0" applyNumberFormat="1" applyFont="1" applyFill="1" applyBorder="1" applyAlignment="1" applyProtection="1">
      <alignment horizontal="right" vertical="center"/>
    </xf>
    <xf numFmtId="179" fontId="21" fillId="4" borderId="24" xfId="0" applyNumberFormat="1" applyFont="1" applyFill="1" applyBorder="1" applyAlignment="1" applyProtection="1">
      <alignment horizontal="right" vertical="center"/>
    </xf>
    <xf numFmtId="179" fontId="21" fillId="0" borderId="10" xfId="0" applyNumberFormat="1" applyFont="1" applyFill="1" applyBorder="1" applyAlignment="1" applyProtection="1">
      <alignment horizontal="right" vertical="center"/>
    </xf>
    <xf numFmtId="179" fontId="24" fillId="35" borderId="13" xfId="0" applyNumberFormat="1" applyFont="1" applyFill="1" applyBorder="1" applyAlignment="1" applyProtection="1">
      <alignment horizontal="right" vertical="center"/>
    </xf>
    <xf numFmtId="179" fontId="25" fillId="35" borderId="13" xfId="0" applyNumberFormat="1" applyFont="1" applyFill="1" applyBorder="1" applyAlignment="1" applyProtection="1">
      <alignment horizontal="right" vertical="center"/>
    </xf>
    <xf numFmtId="179" fontId="25" fillId="35" borderId="22" xfId="0" applyNumberFormat="1" applyFont="1" applyFill="1" applyBorder="1" applyAlignment="1" applyProtection="1">
      <alignment horizontal="right" vertical="center"/>
    </xf>
    <xf numFmtId="177" fontId="22" fillId="0" borderId="10" xfId="0" applyNumberFormat="1" applyFont="1" applyFill="1" applyBorder="1" applyAlignment="1" applyProtection="1">
      <alignment horizontal="right" vertical="center"/>
    </xf>
    <xf numFmtId="0" fontId="21" fillId="3" borderId="18" xfId="0" applyNumberFormat="1" applyFont="1" applyFill="1" applyBorder="1" applyAlignment="1">
      <alignment horizontal="center" vertical="center" wrapText="1"/>
    </xf>
    <xf numFmtId="0" fontId="21" fillId="3" borderId="19" xfId="0" applyNumberFormat="1" applyFont="1" applyFill="1" applyBorder="1" applyAlignment="1">
      <alignment horizontal="center" vertical="center" wrapText="1"/>
    </xf>
    <xf numFmtId="0" fontId="21" fillId="3" borderId="24" xfId="0" applyNumberFormat="1" applyFont="1" applyFill="1" applyBorder="1" applyAlignment="1">
      <alignment horizontal="center" vertical="center" wrapText="1"/>
    </xf>
    <xf numFmtId="0" fontId="22" fillId="4" borderId="20" xfId="0" applyNumberFormat="1" applyFont="1" applyFill="1" applyBorder="1" applyAlignment="1">
      <alignment horizontal="center" vertical="center" wrapText="1"/>
    </xf>
    <xf numFmtId="0" fontId="22" fillId="0" borderId="13" xfId="0" applyNumberFormat="1" applyFont="1" applyBorder="1" applyAlignment="1">
      <alignment horizontal="center" vertical="center"/>
    </xf>
    <xf numFmtId="0" fontId="22" fillId="4" borderId="13" xfId="0" applyNumberFormat="1" applyFont="1" applyFill="1" applyBorder="1" applyAlignment="1">
      <alignment horizontal="center" vertical="center" wrapText="1"/>
    </xf>
    <xf numFmtId="179" fontId="22" fillId="0" borderId="13" xfId="0" applyNumberFormat="1" applyFont="1" applyFill="1" applyBorder="1" applyAlignment="1" applyProtection="1">
      <alignment horizontal="center" vertical="center"/>
    </xf>
    <xf numFmtId="179" fontId="22" fillId="0" borderId="13" xfId="32" applyNumberFormat="1" applyFont="1" applyFill="1" applyBorder="1" applyAlignment="1" applyProtection="1">
      <alignment horizontal="right" vertical="center"/>
    </xf>
    <xf numFmtId="179" fontId="22" fillId="4" borderId="13" xfId="0" applyNumberFormat="1" applyFont="1" applyFill="1" applyBorder="1" applyAlignment="1" applyProtection="1">
      <alignment horizontal="right" vertical="center"/>
    </xf>
    <xf numFmtId="179" fontId="22" fillId="0" borderId="13" xfId="0" applyNumberFormat="1" applyFont="1" applyFill="1" applyBorder="1" applyAlignment="1" applyProtection="1">
      <alignment horizontal="right" vertical="center"/>
    </xf>
    <xf numFmtId="179" fontId="22" fillId="0" borderId="22" xfId="0" applyNumberFormat="1" applyFont="1" applyFill="1" applyBorder="1" applyAlignment="1" applyProtection="1">
      <alignment horizontal="right" vertical="center"/>
    </xf>
    <xf numFmtId="0" fontId="22" fillId="4" borderId="27" xfId="0" applyNumberFormat="1" applyFont="1" applyFill="1" applyBorder="1" applyAlignment="1">
      <alignment horizontal="center" vertical="center" wrapText="1"/>
    </xf>
    <xf numFmtId="0" fontId="22" fillId="4" borderId="28" xfId="0" applyNumberFormat="1" applyFont="1" applyFill="1" applyBorder="1" applyAlignment="1">
      <alignment vertical="center" wrapText="1"/>
    </xf>
    <xf numFmtId="0" fontId="21" fillId="4" borderId="28" xfId="0" applyNumberFormat="1" applyFont="1" applyFill="1" applyBorder="1" applyAlignment="1">
      <alignment horizontal="center" vertical="center" wrapText="1"/>
    </xf>
    <xf numFmtId="176" fontId="21" fillId="4" borderId="28" xfId="0" applyNumberFormat="1" applyFont="1" applyFill="1" applyBorder="1" applyAlignment="1">
      <alignment horizontal="center" vertical="center" wrapText="1"/>
    </xf>
    <xf numFmtId="176" fontId="21" fillId="4" borderId="28" xfId="0" applyNumberFormat="1" applyFont="1" applyFill="1" applyBorder="1" applyAlignment="1">
      <alignment horizontal="right" vertical="center" wrapText="1"/>
    </xf>
    <xf numFmtId="3" fontId="21" fillId="4" borderId="28" xfId="0" applyNumberFormat="1" applyFont="1" applyFill="1" applyBorder="1" applyAlignment="1">
      <alignment horizontal="center" vertical="center" wrapText="1"/>
    </xf>
    <xf numFmtId="0" fontId="21" fillId="4" borderId="10" xfId="0" applyNumberFormat="1" applyFont="1" applyFill="1" applyBorder="1" applyAlignment="1">
      <alignment horizontal="center" vertical="center" wrapText="1"/>
    </xf>
    <xf numFmtId="176" fontId="21" fillId="4" borderId="10" xfId="0" applyNumberFormat="1" applyFont="1" applyFill="1" applyBorder="1" applyAlignment="1">
      <alignment horizontal="center" vertical="center" wrapText="1"/>
    </xf>
    <xf numFmtId="4" fontId="21" fillId="4" borderId="10" xfId="0" applyNumberFormat="1" applyFont="1" applyFill="1" applyBorder="1" applyAlignment="1">
      <alignment horizontal="center" vertical="center" wrapText="1"/>
    </xf>
    <xf numFmtId="176" fontId="21" fillId="4" borderId="10" xfId="0" applyNumberFormat="1" applyFont="1" applyFill="1" applyBorder="1" applyAlignment="1">
      <alignment horizontal="right" vertical="center" wrapText="1"/>
    </xf>
    <xf numFmtId="179" fontId="21" fillId="4" borderId="10" xfId="0" applyNumberFormat="1" applyFont="1" applyFill="1" applyBorder="1" applyAlignment="1" applyProtection="1">
      <alignment horizontal="right" vertical="center"/>
    </xf>
    <xf numFmtId="179" fontId="21" fillId="4" borderId="11" xfId="0" applyNumberFormat="1" applyFont="1" applyFill="1" applyBorder="1" applyAlignment="1" applyProtection="1">
      <alignment horizontal="right" vertical="center"/>
    </xf>
    <xf numFmtId="4" fontId="21" fillId="4" borderId="36" xfId="0" applyNumberFormat="1" applyFont="1" applyFill="1" applyBorder="1" applyAlignment="1">
      <alignment horizontal="center" vertical="center" wrapText="1"/>
    </xf>
    <xf numFmtId="3" fontId="21" fillId="4" borderId="36" xfId="0" applyNumberFormat="1" applyFont="1" applyFill="1" applyBorder="1" applyAlignment="1">
      <alignment horizontal="center" vertical="center" wrapText="1"/>
    </xf>
    <xf numFmtId="179" fontId="21" fillId="4" borderId="10" xfId="0" applyNumberFormat="1" applyFont="1" applyFill="1" applyBorder="1" applyAlignment="1" applyProtection="1">
      <alignment vertical="center"/>
    </xf>
    <xf numFmtId="176" fontId="24" fillId="35" borderId="37" xfId="0" applyNumberFormat="1" applyFont="1" applyFill="1" applyBorder="1" applyAlignment="1">
      <alignment horizontal="center" vertical="center" wrapText="1"/>
    </xf>
    <xf numFmtId="176" fontId="24" fillId="35" borderId="38" xfId="0" applyNumberFormat="1" applyFont="1" applyFill="1" applyBorder="1" applyAlignment="1">
      <alignment horizontal="center" vertical="center" wrapText="1"/>
    </xf>
    <xf numFmtId="0" fontId="28" fillId="0" borderId="25" xfId="0" applyNumberFormat="1" applyFont="1" applyFill="1" applyBorder="1" applyAlignment="1" applyProtection="1">
      <alignment horizontal="center" vertical="center" shrinkToFit="1"/>
    </xf>
    <xf numFmtId="0" fontId="28" fillId="0" borderId="26" xfId="0" applyNumberFormat="1" applyFont="1" applyFill="1" applyBorder="1" applyAlignment="1" applyProtection="1">
      <alignment horizontal="center" vertical="center" shrinkToFit="1"/>
    </xf>
    <xf numFmtId="0" fontId="22" fillId="10" borderId="20" xfId="0" applyNumberFormat="1" applyFont="1" applyFill="1" applyBorder="1" applyAlignment="1">
      <alignment horizontal="center" vertical="center" wrapText="1"/>
    </xf>
    <xf numFmtId="0" fontId="22" fillId="10" borderId="13" xfId="0" applyNumberFormat="1" applyFont="1" applyFill="1" applyBorder="1" applyAlignment="1">
      <alignment horizontal="center" vertical="center" wrapText="1"/>
    </xf>
    <xf numFmtId="179" fontId="21" fillId="10" borderId="13" xfId="0" applyNumberFormat="1" applyFont="1" applyFill="1" applyBorder="1" applyAlignment="1" applyProtection="1">
      <alignment horizontal="center" vertical="center" wrapText="1"/>
    </xf>
    <xf numFmtId="0" fontId="21" fillId="4" borderId="27" xfId="0" applyNumberFormat="1" applyFont="1" applyFill="1" applyBorder="1" applyAlignment="1" applyProtection="1">
      <alignment horizontal="left" vertical="center" wrapText="1"/>
    </xf>
    <xf numFmtId="0" fontId="21" fillId="4" borderId="28" xfId="0" applyNumberFormat="1" applyFont="1" applyFill="1" applyBorder="1" applyAlignment="1" applyProtection="1">
      <alignment horizontal="left" vertical="center" wrapText="1"/>
    </xf>
    <xf numFmtId="0" fontId="21" fillId="4" borderId="29" xfId="0" applyNumberFormat="1" applyFont="1" applyFill="1" applyBorder="1" applyAlignment="1" applyProtection="1">
      <alignment horizontal="left" vertical="center" wrapText="1"/>
    </xf>
    <xf numFmtId="0" fontId="21" fillId="4" borderId="14" xfId="0" applyNumberFormat="1" applyFont="1" applyFill="1" applyBorder="1" applyAlignment="1" applyProtection="1">
      <alignment horizontal="left" vertical="center" wrapText="1"/>
    </xf>
    <xf numFmtId="0" fontId="21" fillId="4" borderId="15" xfId="0" applyNumberFormat="1" applyFont="1" applyFill="1" applyBorder="1" applyAlignment="1" applyProtection="1">
      <alignment horizontal="left" vertical="center" wrapText="1"/>
    </xf>
    <xf numFmtId="0" fontId="21" fillId="4" borderId="32" xfId="0" applyNumberFormat="1" applyFont="1" applyFill="1" applyBorder="1" applyAlignment="1" applyProtection="1">
      <alignment horizontal="left" vertical="center" wrapText="1"/>
    </xf>
    <xf numFmtId="0" fontId="21" fillId="4" borderId="33" xfId="0" applyNumberFormat="1" applyFont="1" applyFill="1" applyBorder="1" applyAlignment="1" applyProtection="1">
      <alignment horizontal="left" vertical="center" wrapText="1"/>
    </xf>
    <xf numFmtId="0" fontId="21" fillId="4" borderId="21" xfId="0" applyNumberFormat="1" applyFont="1" applyFill="1" applyBorder="1" applyAlignment="1" applyProtection="1">
      <alignment horizontal="left" vertical="center" wrapText="1"/>
    </xf>
    <xf numFmtId="0" fontId="26" fillId="4" borderId="18" xfId="0" applyNumberFormat="1" applyFont="1" applyFill="1" applyBorder="1" applyAlignment="1" applyProtection="1">
      <alignment horizontal="left" vertical="center" wrapText="1"/>
    </xf>
    <xf numFmtId="0" fontId="26" fillId="4" borderId="19" xfId="0" applyNumberFormat="1" applyFont="1" applyFill="1" applyBorder="1" applyAlignment="1" applyProtection="1">
      <alignment horizontal="left" vertical="center" wrapText="1"/>
    </xf>
    <xf numFmtId="0" fontId="26" fillId="4" borderId="24" xfId="0" applyNumberFormat="1" applyFont="1" applyFill="1" applyBorder="1" applyAlignment="1" applyProtection="1">
      <alignment horizontal="left" vertical="center" wrapText="1"/>
    </xf>
    <xf numFmtId="0" fontId="27" fillId="0" borderId="14" xfId="0" applyNumberFormat="1" applyFont="1" applyFill="1" applyBorder="1" applyAlignment="1" applyProtection="1">
      <alignment horizontal="left" vertical="center" shrinkToFit="1"/>
    </xf>
    <xf numFmtId="0" fontId="27" fillId="0" borderId="15" xfId="0" applyNumberFormat="1" applyFont="1" applyFill="1" applyBorder="1" applyAlignment="1" applyProtection="1">
      <alignment horizontal="left" vertical="center" shrinkToFit="1"/>
    </xf>
    <xf numFmtId="0" fontId="27" fillId="0" borderId="21" xfId="0" applyNumberFormat="1" applyFont="1" applyFill="1" applyBorder="1" applyAlignment="1" applyProtection="1">
      <alignment horizontal="left" vertical="center" shrinkToFit="1"/>
    </xf>
    <xf numFmtId="0" fontId="22" fillId="34" borderId="30" xfId="0" applyNumberFormat="1" applyFont="1" applyFill="1" applyBorder="1" applyAlignment="1">
      <alignment horizontal="center" vertical="center" wrapText="1"/>
    </xf>
    <xf numFmtId="0" fontId="22" fillId="34" borderId="16" xfId="0" applyNumberFormat="1" applyFont="1" applyFill="1" applyBorder="1" applyAlignment="1">
      <alignment horizontal="center" vertical="center" wrapText="1"/>
    </xf>
    <xf numFmtId="179" fontId="21" fillId="34" borderId="16" xfId="0" applyNumberFormat="1" applyFont="1" applyFill="1" applyBorder="1" applyAlignment="1" applyProtection="1">
      <alignment horizontal="center" vertical="center" wrapText="1"/>
    </xf>
    <xf numFmtId="0" fontId="26" fillId="4" borderId="14" xfId="0" applyNumberFormat="1" applyFont="1" applyFill="1" applyBorder="1" applyAlignment="1" applyProtection="1">
      <alignment horizontal="left" vertical="center" wrapText="1"/>
    </xf>
    <xf numFmtId="0" fontId="26" fillId="4" borderId="15" xfId="0" applyNumberFormat="1" applyFont="1" applyFill="1" applyBorder="1" applyAlignment="1" applyProtection="1">
      <alignment horizontal="left" vertical="center" wrapText="1"/>
    </xf>
    <xf numFmtId="0" fontId="26" fillId="4" borderId="32" xfId="0" applyNumberFormat="1" applyFont="1" applyFill="1" applyBorder="1" applyAlignment="1" applyProtection="1">
      <alignment horizontal="left" vertical="center" wrapText="1"/>
    </xf>
    <xf numFmtId="0" fontId="26" fillId="4" borderId="33" xfId="0" applyNumberFormat="1" applyFont="1" applyFill="1" applyBorder="1" applyAlignment="1" applyProtection="1">
      <alignment horizontal="left" vertical="center" wrapText="1"/>
    </xf>
    <xf numFmtId="0" fontId="21" fillId="4" borderId="18" xfId="0" applyNumberFormat="1" applyFont="1" applyFill="1" applyBorder="1" applyAlignment="1" applyProtection="1">
      <alignment horizontal="left" vertical="center" wrapText="1"/>
    </xf>
    <xf numFmtId="0" fontId="21" fillId="4" borderId="19" xfId="0" applyNumberFormat="1" applyFont="1" applyFill="1" applyBorder="1" applyAlignment="1" applyProtection="1">
      <alignment horizontal="left" vertical="center" wrapText="1"/>
    </xf>
    <xf numFmtId="0" fontId="21" fillId="4" borderId="24" xfId="0" applyNumberFormat="1" applyFont="1" applyFill="1" applyBorder="1" applyAlignment="1" applyProtection="1">
      <alignment horizontal="left" vertical="center" wrapText="1"/>
    </xf>
    <xf numFmtId="0" fontId="26" fillId="4" borderId="34" xfId="0" applyNumberFormat="1" applyFont="1" applyFill="1" applyBorder="1" applyAlignment="1" applyProtection="1">
      <alignment horizontal="left" vertical="center" wrapText="1"/>
    </xf>
    <xf numFmtId="0" fontId="21" fillId="4" borderId="31" xfId="0" applyNumberFormat="1" applyFont="1" applyFill="1" applyBorder="1" applyAlignment="1" applyProtection="1">
      <alignment horizontal="left" vertical="center" wrapText="1"/>
    </xf>
    <xf numFmtId="0" fontId="21" fillId="4" borderId="17" xfId="0" applyNumberFormat="1" applyFont="1" applyFill="1" applyBorder="1" applyAlignment="1" applyProtection="1">
      <alignment horizontal="left" vertical="center" wrapText="1"/>
    </xf>
    <xf numFmtId="0" fontId="21" fillId="4" borderId="35" xfId="0" applyNumberFormat="1" applyFont="1" applyFill="1" applyBorder="1" applyAlignment="1" applyProtection="1">
      <alignment horizontal="left" vertical="center" wrapText="1"/>
    </xf>
    <xf numFmtId="176" fontId="21" fillId="10" borderId="13" xfId="0" applyNumberFormat="1" applyFont="1" applyFill="1" applyBorder="1" applyAlignment="1">
      <alignment horizontal="center" vertical="center" wrapText="1"/>
    </xf>
    <xf numFmtId="0" fontId="26" fillId="4" borderId="12" xfId="0" applyNumberFormat="1" applyFont="1" applyFill="1" applyBorder="1" applyAlignment="1" applyProtection="1">
      <alignment horizontal="left" vertical="center" wrapText="1"/>
    </xf>
    <xf numFmtId="0" fontId="26" fillId="4" borderId="10" xfId="0" applyNumberFormat="1" applyFont="1" applyFill="1" applyBorder="1" applyAlignment="1" applyProtection="1">
      <alignment horizontal="left" vertical="center" wrapText="1"/>
    </xf>
    <xf numFmtId="0" fontId="26" fillId="4" borderId="28" xfId="0" applyNumberFormat="1" applyFont="1" applyFill="1" applyBorder="1" applyAlignment="1" applyProtection="1">
      <alignment horizontal="left" vertical="center" wrapText="1"/>
    </xf>
    <xf numFmtId="0" fontId="26" fillId="4" borderId="29" xfId="0" applyNumberFormat="1" applyFont="1" applyFill="1" applyBorder="1" applyAlignment="1" applyProtection="1">
      <alignment horizontal="left" vertical="center" wrapText="1"/>
    </xf>
    <xf numFmtId="0" fontId="22" fillId="34" borderId="31" xfId="0" applyNumberFormat="1" applyFont="1" applyFill="1" applyBorder="1" applyAlignment="1">
      <alignment horizontal="center" vertical="center" wrapText="1"/>
    </xf>
    <xf numFmtId="0" fontId="22" fillId="34" borderId="17" xfId="0" applyNumberFormat="1" applyFont="1" applyFill="1" applyBorder="1" applyAlignment="1">
      <alignment horizontal="center" vertical="center" wrapText="1"/>
    </xf>
  </cellXfs>
  <cellStyles count="44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쉼표 [0]" xfId="32" builtinId="6"/>
    <cellStyle name="연결된 셀" xfId="33" builtinId="24" customBuiltin="1"/>
    <cellStyle name="요약" xfId="34" builtinId="25" customBuiltin="1"/>
    <cellStyle name="입력" xfId="35" builtinId="20" customBuiltin="1"/>
    <cellStyle name="제목" xfId="36" builtinId="15" customBuiltin="1"/>
    <cellStyle name="제목 1" xfId="37" builtinId="16" customBuiltin="1"/>
    <cellStyle name="제목 2" xfId="38" builtinId="17" customBuiltin="1"/>
    <cellStyle name="제목 3" xfId="39" builtinId="18" customBuiltin="1"/>
    <cellStyle name="제목 4" xfId="40" builtinId="19" customBuiltin="1"/>
    <cellStyle name="좋음" xfId="41" builtinId="26" customBuiltin="1"/>
    <cellStyle name="출력" xfId="42" builtinId="21" customBuiltin="1"/>
    <cellStyle name="표준" xfId="0" builtinId="0"/>
    <cellStyle name="표준 3" xfId="4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K94"/>
  <sheetViews>
    <sheetView showGridLines="0" tabSelected="1" topLeftCell="A75" zoomScale="85" zoomScaleNormal="85" workbookViewId="0">
      <selection activeCell="B1" sqref="B1:K93"/>
    </sheetView>
  </sheetViews>
  <sheetFormatPr defaultColWidth="2.33203125" defaultRowHeight="20.100000000000001" customHeight="1" x14ac:dyDescent="0.15"/>
  <cols>
    <col min="1" max="1" width="4.77734375" style="1" customWidth="1"/>
    <col min="2" max="2" width="5.44140625" style="1" customWidth="1"/>
    <col min="3" max="3" width="31.88671875" style="1" customWidth="1"/>
    <col min="4" max="4" width="32.44140625" style="1" customWidth="1"/>
    <col min="5" max="5" width="7.33203125" style="1" customWidth="1"/>
    <col min="6" max="6" width="8.44140625" style="1" bestFit="1" customWidth="1"/>
    <col min="7" max="7" width="12.88671875" style="1" bestFit="1" customWidth="1"/>
    <col min="8" max="8" width="14.88671875" style="1" customWidth="1"/>
    <col min="9" max="10" width="13.21875" style="1" bestFit="1" customWidth="1"/>
    <col min="11" max="11" width="14.6640625" style="1" bestFit="1" customWidth="1"/>
    <col min="12" max="18" width="2.33203125" style="1"/>
    <col min="19" max="19" width="12.33203125" style="1" customWidth="1"/>
    <col min="20" max="16384" width="2.33203125" style="1"/>
  </cols>
  <sheetData>
    <row r="1" spans="2:11" ht="59.25" customHeight="1" x14ac:dyDescent="0.15">
      <c r="B1" s="87" t="s">
        <v>6</v>
      </c>
      <c r="C1" s="87"/>
      <c r="D1" s="87"/>
      <c r="E1" s="87"/>
      <c r="F1" s="87"/>
      <c r="G1" s="87"/>
      <c r="H1" s="87"/>
      <c r="I1" s="87"/>
      <c r="J1" s="87"/>
      <c r="K1" s="88"/>
    </row>
    <row r="2" spans="2:11" s="8" customFormat="1" ht="36.75" customHeight="1" x14ac:dyDescent="0.15">
      <c r="B2" s="103" t="s">
        <v>79</v>
      </c>
      <c r="C2" s="104"/>
      <c r="D2" s="104"/>
      <c r="E2" s="104"/>
      <c r="F2" s="104"/>
      <c r="G2" s="104"/>
      <c r="H2" s="104"/>
      <c r="I2" s="104"/>
      <c r="J2" s="104"/>
      <c r="K2" s="105"/>
    </row>
    <row r="3" spans="2:11" ht="33" customHeight="1" x14ac:dyDescent="0.15">
      <c r="B3" s="100" t="s">
        <v>80</v>
      </c>
      <c r="C3" s="101"/>
      <c r="D3" s="101"/>
      <c r="E3" s="101"/>
      <c r="F3" s="101"/>
      <c r="G3" s="101"/>
      <c r="H3" s="101"/>
      <c r="I3" s="101"/>
      <c r="J3" s="101"/>
      <c r="K3" s="102"/>
    </row>
    <row r="4" spans="2:11" ht="33" customHeight="1" thickBot="1" x14ac:dyDescent="0.2">
      <c r="B4" s="95" t="s">
        <v>47</v>
      </c>
      <c r="C4" s="96"/>
      <c r="D4" s="96"/>
      <c r="E4" s="96"/>
      <c r="F4" s="96"/>
      <c r="G4" s="96"/>
      <c r="H4" s="96"/>
      <c r="I4" s="96"/>
      <c r="J4" s="96"/>
      <c r="K4" s="99"/>
    </row>
    <row r="5" spans="2:11" ht="33" customHeight="1" x14ac:dyDescent="0.15">
      <c r="B5" s="59" t="s">
        <v>29</v>
      </c>
      <c r="C5" s="60" t="s">
        <v>1</v>
      </c>
      <c r="D5" s="60" t="s">
        <v>8</v>
      </c>
      <c r="E5" s="60" t="s">
        <v>27</v>
      </c>
      <c r="F5" s="60" t="s">
        <v>25</v>
      </c>
      <c r="G5" s="60" t="s">
        <v>74</v>
      </c>
      <c r="H5" s="60" t="s">
        <v>22</v>
      </c>
      <c r="I5" s="60" t="s">
        <v>33</v>
      </c>
      <c r="J5" s="60" t="s">
        <v>35</v>
      </c>
      <c r="K5" s="61" t="s">
        <v>32</v>
      </c>
    </row>
    <row r="6" spans="2:11" ht="37.5" customHeight="1" x14ac:dyDescent="0.15">
      <c r="B6" s="14" t="s">
        <v>30</v>
      </c>
      <c r="C6" s="15" t="s">
        <v>62</v>
      </c>
      <c r="D6" s="11" t="s">
        <v>3</v>
      </c>
      <c r="E6" s="35" t="s">
        <v>81</v>
      </c>
      <c r="F6" s="35">
        <v>1</v>
      </c>
      <c r="G6" s="44"/>
      <c r="H6" s="36">
        <f>F6*G6</f>
        <v>0</v>
      </c>
      <c r="I6" s="37">
        <v>0</v>
      </c>
      <c r="J6" s="37">
        <v>0</v>
      </c>
      <c r="K6" s="38">
        <f>H6</f>
        <v>0</v>
      </c>
    </row>
    <row r="7" spans="2:11" ht="37.5" customHeight="1" x14ac:dyDescent="0.15">
      <c r="B7" s="14" t="s">
        <v>20</v>
      </c>
      <c r="C7" s="15" t="s">
        <v>68</v>
      </c>
      <c r="D7" s="11" t="s">
        <v>21</v>
      </c>
      <c r="E7" s="35" t="s">
        <v>34</v>
      </c>
      <c r="F7" s="35">
        <v>6</v>
      </c>
      <c r="G7" s="44"/>
      <c r="H7" s="36">
        <f>F7*G7</f>
        <v>0</v>
      </c>
      <c r="I7" s="37">
        <v>0</v>
      </c>
      <c r="J7" s="37">
        <f>H7</f>
        <v>0</v>
      </c>
      <c r="K7" s="38">
        <v>0</v>
      </c>
    </row>
    <row r="8" spans="2:11" ht="37.5" customHeight="1" x14ac:dyDescent="0.15">
      <c r="B8" s="18" t="s">
        <v>23</v>
      </c>
      <c r="C8" s="19" t="s">
        <v>39</v>
      </c>
      <c r="D8" s="20" t="s">
        <v>106</v>
      </c>
      <c r="E8" s="39" t="s">
        <v>34</v>
      </c>
      <c r="F8" s="39">
        <v>4</v>
      </c>
      <c r="G8" s="45"/>
      <c r="H8" s="36">
        <f>F8*G8</f>
        <v>0</v>
      </c>
      <c r="I8" s="40">
        <v>0</v>
      </c>
      <c r="J8" s="40">
        <f>H8</f>
        <v>0</v>
      </c>
      <c r="K8" s="38">
        <v>0</v>
      </c>
    </row>
    <row r="9" spans="2:11" ht="37.5" customHeight="1" x14ac:dyDescent="0.15">
      <c r="B9" s="18" t="s">
        <v>18</v>
      </c>
      <c r="C9" s="19" t="s">
        <v>40</v>
      </c>
      <c r="D9" s="20" t="s">
        <v>10</v>
      </c>
      <c r="E9" s="39" t="s">
        <v>28</v>
      </c>
      <c r="F9" s="39">
        <v>1</v>
      </c>
      <c r="G9" s="45"/>
      <c r="H9" s="36">
        <f>F9*G9</f>
        <v>0</v>
      </c>
      <c r="I9" s="37">
        <f>H9</f>
        <v>0</v>
      </c>
      <c r="J9" s="37">
        <v>0</v>
      </c>
      <c r="K9" s="41">
        <v>0</v>
      </c>
    </row>
    <row r="10" spans="2:11" ht="33" customHeight="1" thickBot="1" x14ac:dyDescent="0.2">
      <c r="B10" s="89"/>
      <c r="C10" s="90"/>
      <c r="D10" s="13" t="s">
        <v>73</v>
      </c>
      <c r="E10" s="91"/>
      <c r="F10" s="91"/>
      <c r="G10" s="91"/>
      <c r="H10" s="46">
        <f>SUM(H6:H9)</f>
        <v>0</v>
      </c>
      <c r="I10" s="46">
        <f>SUM(I6:I9)</f>
        <v>0</v>
      </c>
      <c r="J10" s="46">
        <f>SUM(J6:J9)</f>
        <v>0</v>
      </c>
      <c r="K10" s="47">
        <f>SUM(K6:K9)</f>
        <v>0</v>
      </c>
    </row>
    <row r="11" spans="2:11" ht="33" customHeight="1" x14ac:dyDescent="0.15">
      <c r="B11" s="92" t="s">
        <v>12</v>
      </c>
      <c r="C11" s="93"/>
      <c r="D11" s="93"/>
      <c r="E11" s="93"/>
      <c r="F11" s="93"/>
      <c r="G11" s="93"/>
      <c r="H11" s="93"/>
      <c r="I11" s="93"/>
      <c r="J11" s="93"/>
      <c r="K11" s="94"/>
    </row>
    <row r="12" spans="2:11" ht="33" customHeight="1" x14ac:dyDescent="0.15">
      <c r="B12" s="12" t="s">
        <v>29</v>
      </c>
      <c r="C12" s="9" t="s">
        <v>1</v>
      </c>
      <c r="D12" s="9" t="s">
        <v>8</v>
      </c>
      <c r="E12" s="9" t="s">
        <v>27</v>
      </c>
      <c r="F12" s="9" t="s">
        <v>25</v>
      </c>
      <c r="G12" s="9" t="s">
        <v>74</v>
      </c>
      <c r="H12" s="9" t="s">
        <v>22</v>
      </c>
      <c r="I12" s="9" t="s">
        <v>33</v>
      </c>
      <c r="J12" s="9" t="s">
        <v>35</v>
      </c>
      <c r="K12" s="10" t="s">
        <v>32</v>
      </c>
    </row>
    <row r="13" spans="2:11" ht="37.5" customHeight="1" x14ac:dyDescent="0.15">
      <c r="B13" s="14" t="s">
        <v>30</v>
      </c>
      <c r="C13" s="15" t="s">
        <v>77</v>
      </c>
      <c r="D13" s="11" t="s">
        <v>78</v>
      </c>
      <c r="E13" s="35" t="s">
        <v>28</v>
      </c>
      <c r="F13" s="35">
        <v>1</v>
      </c>
      <c r="G13" s="44"/>
      <c r="H13" s="36">
        <f>F13*G13</f>
        <v>0</v>
      </c>
      <c r="I13" s="37">
        <v>0</v>
      </c>
      <c r="J13" s="37">
        <v>0</v>
      </c>
      <c r="K13" s="38">
        <f>H13</f>
        <v>0</v>
      </c>
    </row>
    <row r="14" spans="2:11" ht="37.5" customHeight="1" x14ac:dyDescent="0.15">
      <c r="B14" s="14" t="s">
        <v>20</v>
      </c>
      <c r="C14" s="15" t="s">
        <v>53</v>
      </c>
      <c r="D14" s="11" t="s">
        <v>78</v>
      </c>
      <c r="E14" s="35" t="s">
        <v>28</v>
      </c>
      <c r="F14" s="35">
        <v>1</v>
      </c>
      <c r="G14" s="44"/>
      <c r="H14" s="36">
        <f>F14*G14</f>
        <v>0</v>
      </c>
      <c r="I14" s="37">
        <v>0</v>
      </c>
      <c r="J14" s="37">
        <v>0</v>
      </c>
      <c r="K14" s="38">
        <f>H14</f>
        <v>0</v>
      </c>
    </row>
    <row r="15" spans="2:11" ht="33" customHeight="1" x14ac:dyDescent="0.15">
      <c r="B15" s="89"/>
      <c r="C15" s="90"/>
      <c r="D15" s="13" t="s">
        <v>73</v>
      </c>
      <c r="E15" s="91"/>
      <c r="F15" s="91"/>
      <c r="G15" s="91"/>
      <c r="H15" s="42">
        <f>SUM(H13:H14)</f>
        <v>0</v>
      </c>
      <c r="I15" s="42">
        <f>SUM(I13:I14)</f>
        <v>0</v>
      </c>
      <c r="J15" s="42">
        <f>SUM(J13:J14)</f>
        <v>0</v>
      </c>
      <c r="K15" s="43">
        <f>SUM(K13:K14)</f>
        <v>0</v>
      </c>
    </row>
    <row r="16" spans="2:11" ht="33" customHeight="1" thickBot="1" x14ac:dyDescent="0.2">
      <c r="B16" s="95" t="s">
        <v>15</v>
      </c>
      <c r="C16" s="96"/>
      <c r="D16" s="96"/>
      <c r="E16" s="97"/>
      <c r="F16" s="97"/>
      <c r="G16" s="97"/>
      <c r="H16" s="97"/>
      <c r="I16" s="97"/>
      <c r="J16" s="97"/>
      <c r="K16" s="98"/>
    </row>
    <row r="17" spans="2:11" ht="33" customHeight="1" x14ac:dyDescent="0.15">
      <c r="B17" s="59" t="s">
        <v>29</v>
      </c>
      <c r="C17" s="60" t="s">
        <v>1</v>
      </c>
      <c r="D17" s="60" t="s">
        <v>8</v>
      </c>
      <c r="E17" s="60" t="s">
        <v>27</v>
      </c>
      <c r="F17" s="60" t="s">
        <v>25</v>
      </c>
      <c r="G17" s="60" t="s">
        <v>74</v>
      </c>
      <c r="H17" s="60" t="s">
        <v>22</v>
      </c>
      <c r="I17" s="60" t="s">
        <v>33</v>
      </c>
      <c r="J17" s="60" t="s">
        <v>35</v>
      </c>
      <c r="K17" s="61" t="s">
        <v>32</v>
      </c>
    </row>
    <row r="18" spans="2:11" ht="37.5" customHeight="1" x14ac:dyDescent="0.15">
      <c r="B18" s="14" t="s">
        <v>30</v>
      </c>
      <c r="C18" s="15" t="s">
        <v>77</v>
      </c>
      <c r="D18" s="11" t="s">
        <v>78</v>
      </c>
      <c r="E18" s="35" t="s">
        <v>28</v>
      </c>
      <c r="F18" s="35">
        <v>1</v>
      </c>
      <c r="G18" s="44"/>
      <c r="H18" s="36">
        <f>F18*G18</f>
        <v>0</v>
      </c>
      <c r="I18" s="37">
        <v>0</v>
      </c>
      <c r="J18" s="37">
        <v>0</v>
      </c>
      <c r="K18" s="38">
        <f>H18</f>
        <v>0</v>
      </c>
    </row>
    <row r="19" spans="2:11" ht="37.5" customHeight="1" x14ac:dyDescent="0.15">
      <c r="B19" s="14" t="s">
        <v>20</v>
      </c>
      <c r="C19" s="15" t="s">
        <v>53</v>
      </c>
      <c r="D19" s="11" t="s">
        <v>78</v>
      </c>
      <c r="E19" s="35" t="s">
        <v>28</v>
      </c>
      <c r="F19" s="35">
        <v>1</v>
      </c>
      <c r="G19" s="44"/>
      <c r="H19" s="36">
        <f>F19*G19</f>
        <v>0</v>
      </c>
      <c r="I19" s="37">
        <v>0</v>
      </c>
      <c r="J19" s="37">
        <v>0</v>
      </c>
      <c r="K19" s="38">
        <f>H19</f>
        <v>0</v>
      </c>
    </row>
    <row r="20" spans="2:11" ht="33" customHeight="1" thickBot="1" x14ac:dyDescent="0.2">
      <c r="B20" s="89"/>
      <c r="C20" s="90"/>
      <c r="D20" s="13" t="s">
        <v>73</v>
      </c>
      <c r="E20" s="91"/>
      <c r="F20" s="91"/>
      <c r="G20" s="91"/>
      <c r="H20" s="42">
        <f>SUM(H18:H19)</f>
        <v>0</v>
      </c>
      <c r="I20" s="42">
        <f>SUM(I18:I19)</f>
        <v>0</v>
      </c>
      <c r="J20" s="42">
        <f>SUM(J18:J19)</f>
        <v>0</v>
      </c>
      <c r="K20" s="43">
        <f>SUM(K18:K19)</f>
        <v>0</v>
      </c>
    </row>
    <row r="21" spans="2:11" ht="33" customHeight="1" thickBot="1" x14ac:dyDescent="0.2">
      <c r="B21" s="95" t="s">
        <v>51</v>
      </c>
      <c r="C21" s="96"/>
      <c r="D21" s="96"/>
      <c r="E21" s="97"/>
      <c r="F21" s="97"/>
      <c r="G21" s="97"/>
      <c r="H21" s="97"/>
      <c r="I21" s="97"/>
      <c r="J21" s="97"/>
      <c r="K21" s="98"/>
    </row>
    <row r="22" spans="2:11" ht="33" customHeight="1" x14ac:dyDescent="0.15">
      <c r="B22" s="59" t="s">
        <v>29</v>
      </c>
      <c r="C22" s="60" t="s">
        <v>1</v>
      </c>
      <c r="D22" s="60" t="s">
        <v>8</v>
      </c>
      <c r="E22" s="60" t="s">
        <v>27</v>
      </c>
      <c r="F22" s="60" t="s">
        <v>25</v>
      </c>
      <c r="G22" s="60" t="s">
        <v>74</v>
      </c>
      <c r="H22" s="60" t="s">
        <v>22</v>
      </c>
      <c r="I22" s="60" t="s">
        <v>33</v>
      </c>
      <c r="J22" s="60" t="s">
        <v>35</v>
      </c>
      <c r="K22" s="61" t="s">
        <v>32</v>
      </c>
    </row>
    <row r="23" spans="2:11" ht="37.5" customHeight="1" x14ac:dyDescent="0.15">
      <c r="B23" s="14" t="s">
        <v>30</v>
      </c>
      <c r="C23" s="15" t="s">
        <v>62</v>
      </c>
      <c r="D23" s="11" t="s">
        <v>3</v>
      </c>
      <c r="E23" s="35" t="s">
        <v>81</v>
      </c>
      <c r="F23" s="35">
        <v>1</v>
      </c>
      <c r="G23" s="44"/>
      <c r="H23" s="36">
        <f>F23*G23</f>
        <v>0</v>
      </c>
      <c r="I23" s="37">
        <v>0</v>
      </c>
      <c r="J23" s="37">
        <v>0</v>
      </c>
      <c r="K23" s="38">
        <f>H23</f>
        <v>0</v>
      </c>
    </row>
    <row r="24" spans="2:11" ht="37.5" customHeight="1" x14ac:dyDescent="0.15">
      <c r="B24" s="14" t="s">
        <v>20</v>
      </c>
      <c r="C24" s="15" t="s">
        <v>68</v>
      </c>
      <c r="D24" s="11" t="s">
        <v>21</v>
      </c>
      <c r="E24" s="35" t="s">
        <v>34</v>
      </c>
      <c r="F24" s="35">
        <v>6</v>
      </c>
      <c r="G24" s="44"/>
      <c r="H24" s="36">
        <f>F24*G24</f>
        <v>0</v>
      </c>
      <c r="I24" s="37">
        <v>0</v>
      </c>
      <c r="J24" s="37">
        <f>H24</f>
        <v>0</v>
      </c>
      <c r="K24" s="38">
        <v>0</v>
      </c>
    </row>
    <row r="25" spans="2:11" ht="37.5" customHeight="1" x14ac:dyDescent="0.15">
      <c r="B25" s="18" t="s">
        <v>23</v>
      </c>
      <c r="C25" s="19" t="s">
        <v>39</v>
      </c>
      <c r="D25" s="20" t="s">
        <v>106</v>
      </c>
      <c r="E25" s="39" t="s">
        <v>34</v>
      </c>
      <c r="F25" s="39">
        <v>4</v>
      </c>
      <c r="G25" s="45"/>
      <c r="H25" s="36">
        <f>F25*G25</f>
        <v>0</v>
      </c>
      <c r="I25" s="40">
        <v>0</v>
      </c>
      <c r="J25" s="40">
        <f>H25</f>
        <v>0</v>
      </c>
      <c r="K25" s="38">
        <v>0</v>
      </c>
    </row>
    <row r="26" spans="2:11" ht="33" customHeight="1" thickBot="1" x14ac:dyDescent="0.2">
      <c r="B26" s="89"/>
      <c r="C26" s="90"/>
      <c r="D26" s="13" t="s">
        <v>73</v>
      </c>
      <c r="E26" s="91"/>
      <c r="F26" s="91"/>
      <c r="G26" s="91"/>
      <c r="H26" s="42">
        <f>SUM(H23:H25)</f>
        <v>0</v>
      </c>
      <c r="I26" s="42">
        <v>0</v>
      </c>
      <c r="J26" s="42">
        <f>SUM(J23:J25)</f>
        <v>0</v>
      </c>
      <c r="K26" s="43">
        <f>SUM(K23:K25)</f>
        <v>0</v>
      </c>
    </row>
    <row r="27" spans="2:11" ht="33" customHeight="1" thickBot="1" x14ac:dyDescent="0.2">
      <c r="B27" s="106"/>
      <c r="C27" s="107"/>
      <c r="D27" s="21" t="s">
        <v>76</v>
      </c>
      <c r="E27" s="108"/>
      <c r="F27" s="108"/>
      <c r="G27" s="108"/>
      <c r="H27" s="48">
        <f>SUM(H10,H15,H20,H26)</f>
        <v>0</v>
      </c>
      <c r="I27" s="48">
        <f>SUM(I10,I15,I20,I26)</f>
        <v>0</v>
      </c>
      <c r="J27" s="48">
        <f>SUM(J10,J15,J20,J26)</f>
        <v>0</v>
      </c>
      <c r="K27" s="48">
        <f>SUM(K10,K15,K20,K26)</f>
        <v>0</v>
      </c>
    </row>
    <row r="28" spans="2:11" ht="33" customHeight="1" thickBot="1" x14ac:dyDescent="0.2">
      <c r="B28" s="109" t="s">
        <v>88</v>
      </c>
      <c r="C28" s="110"/>
      <c r="D28" s="110"/>
      <c r="E28" s="111"/>
      <c r="F28" s="111"/>
      <c r="G28" s="111"/>
      <c r="H28" s="111"/>
      <c r="I28" s="111"/>
      <c r="J28" s="111"/>
      <c r="K28" s="112"/>
    </row>
    <row r="29" spans="2:11" ht="33" customHeight="1" x14ac:dyDescent="0.15">
      <c r="B29" s="59" t="s">
        <v>29</v>
      </c>
      <c r="C29" s="60" t="s">
        <v>1</v>
      </c>
      <c r="D29" s="60" t="s">
        <v>8</v>
      </c>
      <c r="E29" s="60" t="s">
        <v>27</v>
      </c>
      <c r="F29" s="60" t="s">
        <v>25</v>
      </c>
      <c r="G29" s="60" t="s">
        <v>74</v>
      </c>
      <c r="H29" s="60" t="s">
        <v>22</v>
      </c>
      <c r="I29" s="60" t="s">
        <v>33</v>
      </c>
      <c r="J29" s="60" t="s">
        <v>35</v>
      </c>
      <c r="K29" s="61" t="s">
        <v>32</v>
      </c>
    </row>
    <row r="30" spans="2:11" ht="37.5" customHeight="1" x14ac:dyDescent="0.15">
      <c r="B30" s="14" t="s">
        <v>30</v>
      </c>
      <c r="C30" s="15" t="s">
        <v>64</v>
      </c>
      <c r="D30" s="11" t="s">
        <v>61</v>
      </c>
      <c r="E30" s="35" t="s">
        <v>81</v>
      </c>
      <c r="F30" s="35">
        <v>1</v>
      </c>
      <c r="G30" s="44"/>
      <c r="H30" s="36">
        <f>F30*G30</f>
        <v>0</v>
      </c>
      <c r="I30" s="37">
        <v>0</v>
      </c>
      <c r="J30" s="37">
        <v>0</v>
      </c>
      <c r="K30" s="38">
        <f>H30</f>
        <v>0</v>
      </c>
    </row>
    <row r="31" spans="2:11" ht="37.5" customHeight="1" x14ac:dyDescent="0.15">
      <c r="B31" s="14" t="s">
        <v>20</v>
      </c>
      <c r="C31" s="15" t="s">
        <v>36</v>
      </c>
      <c r="D31" s="11" t="s">
        <v>60</v>
      </c>
      <c r="E31" s="35" t="s">
        <v>24</v>
      </c>
      <c r="F31" s="35">
        <v>2</v>
      </c>
      <c r="G31" s="44"/>
      <c r="H31" s="36">
        <f>F31*G31</f>
        <v>0</v>
      </c>
      <c r="I31" s="37">
        <v>0</v>
      </c>
      <c r="J31" s="37">
        <v>0</v>
      </c>
      <c r="K31" s="38">
        <f>H31</f>
        <v>0</v>
      </c>
    </row>
    <row r="32" spans="2:11" ht="37.5" customHeight="1" x14ac:dyDescent="0.15">
      <c r="B32" s="18" t="s">
        <v>23</v>
      </c>
      <c r="C32" s="19" t="s">
        <v>57</v>
      </c>
      <c r="D32" s="20" t="s">
        <v>72</v>
      </c>
      <c r="E32" s="39" t="s">
        <v>28</v>
      </c>
      <c r="F32" s="39">
        <v>1</v>
      </c>
      <c r="G32" s="45"/>
      <c r="H32" s="36">
        <f>F32*G32</f>
        <v>0</v>
      </c>
      <c r="I32" s="40">
        <v>0</v>
      </c>
      <c r="J32" s="40">
        <v>0</v>
      </c>
      <c r="K32" s="41">
        <f>H32</f>
        <v>0</v>
      </c>
    </row>
    <row r="33" spans="2:11" ht="37.5" customHeight="1" x14ac:dyDescent="0.15">
      <c r="B33" s="18" t="s">
        <v>18</v>
      </c>
      <c r="C33" s="19" t="s">
        <v>58</v>
      </c>
      <c r="D33" s="20" t="s">
        <v>21</v>
      </c>
      <c r="E33" s="39" t="s">
        <v>28</v>
      </c>
      <c r="F33" s="39">
        <v>1</v>
      </c>
      <c r="G33" s="45"/>
      <c r="H33" s="36">
        <f>F33*G33</f>
        <v>0</v>
      </c>
      <c r="I33" s="40">
        <v>0</v>
      </c>
      <c r="J33" s="40">
        <v>0</v>
      </c>
      <c r="K33" s="41">
        <f>H33</f>
        <v>0</v>
      </c>
    </row>
    <row r="34" spans="2:11" ht="37.5" customHeight="1" thickBot="1" x14ac:dyDescent="0.2">
      <c r="B34" s="62" t="s">
        <v>19</v>
      </c>
      <c r="C34" s="63" t="s">
        <v>65</v>
      </c>
      <c r="D34" s="64" t="s">
        <v>66</v>
      </c>
      <c r="E34" s="65" t="s">
        <v>24</v>
      </c>
      <c r="F34" s="65">
        <v>9</v>
      </c>
      <c r="G34" s="66"/>
      <c r="H34" s="67">
        <f>F34*G34</f>
        <v>0</v>
      </c>
      <c r="I34" s="68">
        <v>0</v>
      </c>
      <c r="J34" s="68">
        <v>0</v>
      </c>
      <c r="K34" s="69">
        <f>H34</f>
        <v>0</v>
      </c>
    </row>
    <row r="35" spans="2:11" ht="33" customHeight="1" thickBot="1" x14ac:dyDescent="0.2">
      <c r="B35" s="106"/>
      <c r="C35" s="107"/>
      <c r="D35" s="21" t="s">
        <v>76</v>
      </c>
      <c r="E35" s="108"/>
      <c r="F35" s="108"/>
      <c r="G35" s="108"/>
      <c r="H35" s="48">
        <f>SUM(H30:H34)</f>
        <v>0</v>
      </c>
      <c r="I35" s="48">
        <f>SUM(I30:I34)</f>
        <v>0</v>
      </c>
      <c r="J35" s="48">
        <f>SUM(J30:J34)</f>
        <v>0</v>
      </c>
      <c r="K35" s="49">
        <f>SUM(K30:K34)</f>
        <v>0</v>
      </c>
    </row>
    <row r="36" spans="2:11" ht="33" customHeight="1" thickBot="1" x14ac:dyDescent="0.2">
      <c r="B36" s="116" t="s">
        <v>16</v>
      </c>
      <c r="C36" s="111"/>
      <c r="D36" s="111"/>
      <c r="E36" s="111"/>
      <c r="F36" s="111"/>
      <c r="G36" s="111"/>
      <c r="H36" s="111"/>
      <c r="I36" s="111"/>
      <c r="J36" s="111"/>
      <c r="K36" s="112"/>
    </row>
    <row r="37" spans="2:11" ht="33" customHeight="1" x14ac:dyDescent="0.15">
      <c r="B37" s="113" t="s">
        <v>2</v>
      </c>
      <c r="C37" s="114"/>
      <c r="D37" s="114"/>
      <c r="E37" s="114"/>
      <c r="F37" s="114"/>
      <c r="G37" s="114"/>
      <c r="H37" s="114"/>
      <c r="I37" s="114"/>
      <c r="J37" s="114"/>
      <c r="K37" s="115"/>
    </row>
    <row r="38" spans="2:11" ht="33" customHeight="1" x14ac:dyDescent="0.15">
      <c r="B38" s="12" t="s">
        <v>29</v>
      </c>
      <c r="C38" s="9" t="s">
        <v>1</v>
      </c>
      <c r="D38" s="9" t="s">
        <v>8</v>
      </c>
      <c r="E38" s="9" t="s">
        <v>27</v>
      </c>
      <c r="F38" s="9" t="s">
        <v>25</v>
      </c>
      <c r="G38" s="9" t="s">
        <v>74</v>
      </c>
      <c r="H38" s="9" t="s">
        <v>22</v>
      </c>
      <c r="I38" s="9" t="s">
        <v>33</v>
      </c>
      <c r="J38" s="9" t="s">
        <v>35</v>
      </c>
      <c r="K38" s="10" t="s">
        <v>32</v>
      </c>
    </row>
    <row r="39" spans="2:11" ht="37.5" customHeight="1" x14ac:dyDescent="0.15">
      <c r="B39" s="14" t="s">
        <v>30</v>
      </c>
      <c r="C39" s="15" t="s">
        <v>43</v>
      </c>
      <c r="D39" s="11" t="s">
        <v>82</v>
      </c>
      <c r="E39" s="35" t="s">
        <v>83</v>
      </c>
      <c r="F39" s="35">
        <v>5</v>
      </c>
      <c r="G39" s="44"/>
      <c r="H39" s="36">
        <f>F39*G39</f>
        <v>0</v>
      </c>
      <c r="I39" s="37">
        <v>0</v>
      </c>
      <c r="J39" s="37">
        <f>H39</f>
        <v>0</v>
      </c>
      <c r="K39" s="38">
        <v>0</v>
      </c>
    </row>
    <row r="40" spans="2:11" ht="33" customHeight="1" thickBot="1" x14ac:dyDescent="0.2">
      <c r="B40" s="89"/>
      <c r="C40" s="90"/>
      <c r="D40" s="13" t="s">
        <v>73</v>
      </c>
      <c r="E40" s="91"/>
      <c r="F40" s="91"/>
      <c r="G40" s="91"/>
      <c r="H40" s="42">
        <f>SUM(H39:H39)</f>
        <v>0</v>
      </c>
      <c r="I40" s="42">
        <f>SUM(I39:I39)</f>
        <v>0</v>
      </c>
      <c r="J40" s="42">
        <f>SUM(J39:J39)</f>
        <v>0</v>
      </c>
      <c r="K40" s="43">
        <f>SUM(K39:K39)</f>
        <v>0</v>
      </c>
    </row>
    <row r="41" spans="2:11" ht="33" customHeight="1" thickBot="1" x14ac:dyDescent="0.2">
      <c r="B41" s="95" t="s">
        <v>50</v>
      </c>
      <c r="C41" s="96"/>
      <c r="D41" s="96"/>
      <c r="E41" s="97"/>
      <c r="F41" s="97"/>
      <c r="G41" s="97"/>
      <c r="H41" s="97"/>
      <c r="I41" s="97"/>
      <c r="J41" s="97"/>
      <c r="K41" s="98"/>
    </row>
    <row r="42" spans="2:11" ht="33" customHeight="1" x14ac:dyDescent="0.15">
      <c r="B42" s="59" t="s">
        <v>29</v>
      </c>
      <c r="C42" s="60" t="s">
        <v>1</v>
      </c>
      <c r="D42" s="60" t="s">
        <v>8</v>
      </c>
      <c r="E42" s="60" t="s">
        <v>27</v>
      </c>
      <c r="F42" s="60" t="s">
        <v>25</v>
      </c>
      <c r="G42" s="60" t="s">
        <v>74</v>
      </c>
      <c r="H42" s="60" t="s">
        <v>22</v>
      </c>
      <c r="I42" s="60" t="s">
        <v>33</v>
      </c>
      <c r="J42" s="60" t="s">
        <v>35</v>
      </c>
      <c r="K42" s="61" t="s">
        <v>32</v>
      </c>
    </row>
    <row r="43" spans="2:11" ht="37.5" customHeight="1" x14ac:dyDescent="0.15">
      <c r="B43" s="14" t="s">
        <v>30</v>
      </c>
      <c r="C43" s="15" t="s">
        <v>85</v>
      </c>
      <c r="D43" s="11" t="s">
        <v>14</v>
      </c>
      <c r="E43" s="35" t="s">
        <v>34</v>
      </c>
      <c r="F43" s="35">
        <v>6</v>
      </c>
      <c r="G43" s="45"/>
      <c r="H43" s="36">
        <f>F43*G43</f>
        <v>0</v>
      </c>
      <c r="I43" s="37">
        <v>0</v>
      </c>
      <c r="J43" s="37">
        <f>H43</f>
        <v>0</v>
      </c>
      <c r="K43" s="38">
        <v>0</v>
      </c>
    </row>
    <row r="44" spans="2:11" ht="37.5" customHeight="1" x14ac:dyDescent="0.15">
      <c r="B44" s="18" t="s">
        <v>20</v>
      </c>
      <c r="C44" s="19" t="s">
        <v>40</v>
      </c>
      <c r="D44" s="20" t="s">
        <v>59</v>
      </c>
      <c r="E44" s="39" t="s">
        <v>28</v>
      </c>
      <c r="F44" s="39">
        <v>1</v>
      </c>
      <c r="G44" s="45"/>
      <c r="H44" s="36">
        <f>F44*G44</f>
        <v>0</v>
      </c>
      <c r="I44" s="40">
        <f>H44</f>
        <v>0</v>
      </c>
      <c r="J44" s="37">
        <v>0</v>
      </c>
      <c r="K44" s="38">
        <v>0</v>
      </c>
    </row>
    <row r="45" spans="2:11" ht="33" customHeight="1" thickBot="1" x14ac:dyDescent="0.2">
      <c r="B45" s="89"/>
      <c r="C45" s="90"/>
      <c r="D45" s="13" t="s">
        <v>73</v>
      </c>
      <c r="E45" s="91"/>
      <c r="F45" s="91"/>
      <c r="G45" s="91"/>
      <c r="H45" s="42">
        <f>SUM(H43:H44)</f>
        <v>0</v>
      </c>
      <c r="I45" s="42">
        <f>SUM(I43:I44)</f>
        <v>0</v>
      </c>
      <c r="J45" s="42">
        <f>SUM(J43:J44)</f>
        <v>0</v>
      </c>
      <c r="K45" s="43">
        <f>SUM(K43:K44)</f>
        <v>0</v>
      </c>
    </row>
    <row r="46" spans="2:11" ht="33" customHeight="1" thickBot="1" x14ac:dyDescent="0.2">
      <c r="B46" s="95" t="s">
        <v>0</v>
      </c>
      <c r="C46" s="96"/>
      <c r="D46" s="96"/>
      <c r="E46" s="97"/>
      <c r="F46" s="97"/>
      <c r="G46" s="97"/>
      <c r="H46" s="97"/>
      <c r="I46" s="97"/>
      <c r="J46" s="97"/>
      <c r="K46" s="98"/>
    </row>
    <row r="47" spans="2:11" ht="33" customHeight="1" x14ac:dyDescent="0.15">
      <c r="B47" s="59" t="s">
        <v>29</v>
      </c>
      <c r="C47" s="60" t="s">
        <v>1</v>
      </c>
      <c r="D47" s="60" t="s">
        <v>8</v>
      </c>
      <c r="E47" s="60" t="s">
        <v>27</v>
      </c>
      <c r="F47" s="60" t="s">
        <v>25</v>
      </c>
      <c r="G47" s="60" t="s">
        <v>74</v>
      </c>
      <c r="H47" s="60" t="s">
        <v>22</v>
      </c>
      <c r="I47" s="60" t="s">
        <v>33</v>
      </c>
      <c r="J47" s="60" t="s">
        <v>35</v>
      </c>
      <c r="K47" s="61" t="s">
        <v>32</v>
      </c>
    </row>
    <row r="48" spans="2:11" ht="37.5" customHeight="1" x14ac:dyDescent="0.15">
      <c r="B48" s="14" t="s">
        <v>30</v>
      </c>
      <c r="C48" s="15" t="s">
        <v>69</v>
      </c>
      <c r="D48" s="11" t="s">
        <v>54</v>
      </c>
      <c r="E48" s="35" t="s">
        <v>37</v>
      </c>
      <c r="F48" s="35">
        <v>12</v>
      </c>
      <c r="G48" s="44"/>
      <c r="H48" s="36">
        <f>F48*G48</f>
        <v>0</v>
      </c>
      <c r="I48" s="37">
        <v>0</v>
      </c>
      <c r="J48" s="37">
        <v>0</v>
      </c>
      <c r="K48" s="38">
        <f>H48</f>
        <v>0</v>
      </c>
    </row>
    <row r="49" spans="2:11" ht="33" customHeight="1" thickBot="1" x14ac:dyDescent="0.2">
      <c r="B49" s="89"/>
      <c r="C49" s="90"/>
      <c r="D49" s="13" t="s">
        <v>73</v>
      </c>
      <c r="E49" s="91"/>
      <c r="F49" s="91"/>
      <c r="G49" s="91"/>
      <c r="H49" s="42">
        <f>SUM(H48:H48)</f>
        <v>0</v>
      </c>
      <c r="I49" s="42">
        <f>SUM(I48:I48)</f>
        <v>0</v>
      </c>
      <c r="J49" s="42">
        <f>SUM(J48:J48)</f>
        <v>0</v>
      </c>
      <c r="K49" s="43">
        <f>SUM(K48:K48)</f>
        <v>0</v>
      </c>
    </row>
    <row r="50" spans="2:11" ht="33" customHeight="1" thickBot="1" x14ac:dyDescent="0.2">
      <c r="B50" s="117" t="s">
        <v>63</v>
      </c>
      <c r="C50" s="118"/>
      <c r="D50" s="118"/>
      <c r="E50" s="118"/>
      <c r="F50" s="118"/>
      <c r="G50" s="118"/>
      <c r="H50" s="118"/>
      <c r="I50" s="118"/>
      <c r="J50" s="118"/>
      <c r="K50" s="119"/>
    </row>
    <row r="51" spans="2:11" ht="33" customHeight="1" x14ac:dyDescent="0.15">
      <c r="B51" s="59" t="s">
        <v>29</v>
      </c>
      <c r="C51" s="60" t="s">
        <v>1</v>
      </c>
      <c r="D51" s="60" t="s">
        <v>8</v>
      </c>
      <c r="E51" s="60" t="s">
        <v>27</v>
      </c>
      <c r="F51" s="60" t="s">
        <v>25</v>
      </c>
      <c r="G51" s="60" t="s">
        <v>74</v>
      </c>
      <c r="H51" s="60" t="s">
        <v>22</v>
      </c>
      <c r="I51" s="60" t="s">
        <v>33</v>
      </c>
      <c r="J51" s="60" t="s">
        <v>35</v>
      </c>
      <c r="K51" s="61" t="s">
        <v>32</v>
      </c>
    </row>
    <row r="52" spans="2:11" ht="37.5" customHeight="1" x14ac:dyDescent="0.15">
      <c r="B52" s="14" t="s">
        <v>30</v>
      </c>
      <c r="C52" s="15" t="s">
        <v>105</v>
      </c>
      <c r="D52" s="11" t="s">
        <v>84</v>
      </c>
      <c r="E52" s="35" t="s">
        <v>87</v>
      </c>
      <c r="F52" s="35">
        <v>5</v>
      </c>
      <c r="G52" s="44"/>
      <c r="H52" s="36">
        <f>F52*G52</f>
        <v>0</v>
      </c>
      <c r="I52" s="37">
        <v>0</v>
      </c>
      <c r="J52" s="37">
        <f>H52</f>
        <v>0</v>
      </c>
      <c r="K52" s="38">
        <v>0</v>
      </c>
    </row>
    <row r="53" spans="2:11" ht="37.5" customHeight="1" x14ac:dyDescent="0.15">
      <c r="B53" s="18" t="s">
        <v>20</v>
      </c>
      <c r="C53" s="19" t="s">
        <v>105</v>
      </c>
      <c r="D53" s="20" t="s">
        <v>89</v>
      </c>
      <c r="E53" s="35" t="s">
        <v>87</v>
      </c>
      <c r="F53" s="39">
        <v>5</v>
      </c>
      <c r="G53" s="44"/>
      <c r="H53" s="36">
        <f>F53*G53</f>
        <v>0</v>
      </c>
      <c r="I53" s="40">
        <v>0</v>
      </c>
      <c r="J53" s="40">
        <f>H53</f>
        <v>0</v>
      </c>
      <c r="K53" s="41">
        <v>0</v>
      </c>
    </row>
    <row r="54" spans="2:11" ht="37.5" customHeight="1" x14ac:dyDescent="0.15">
      <c r="B54" s="18" t="s">
        <v>23</v>
      </c>
      <c r="C54" s="19" t="s">
        <v>105</v>
      </c>
      <c r="D54" s="20" t="s">
        <v>90</v>
      </c>
      <c r="E54" s="35" t="s">
        <v>87</v>
      </c>
      <c r="F54" s="39">
        <v>5</v>
      </c>
      <c r="G54" s="44"/>
      <c r="H54" s="36">
        <f>F54*G54</f>
        <v>0</v>
      </c>
      <c r="I54" s="37">
        <v>0</v>
      </c>
      <c r="J54" s="40">
        <f>H54</f>
        <v>0</v>
      </c>
      <c r="K54" s="38">
        <v>0</v>
      </c>
    </row>
    <row r="55" spans="2:11" ht="33" customHeight="1" thickBot="1" x14ac:dyDescent="0.2">
      <c r="B55" s="89"/>
      <c r="C55" s="90"/>
      <c r="D55" s="13" t="s">
        <v>73</v>
      </c>
      <c r="E55" s="91"/>
      <c r="F55" s="91"/>
      <c r="G55" s="91"/>
      <c r="H55" s="42">
        <f>SUM(H52:H54)</f>
        <v>0</v>
      </c>
      <c r="I55" s="42">
        <f>SUM(I52:I54)</f>
        <v>0</v>
      </c>
      <c r="J55" s="42">
        <f>SUM(J52:J54)</f>
        <v>0</v>
      </c>
      <c r="K55" s="43">
        <f>SUM(K52:K54)</f>
        <v>0</v>
      </c>
    </row>
    <row r="56" spans="2:11" ht="33" customHeight="1" thickBot="1" x14ac:dyDescent="0.2">
      <c r="B56" s="117" t="s">
        <v>49</v>
      </c>
      <c r="C56" s="118"/>
      <c r="D56" s="118"/>
      <c r="E56" s="118"/>
      <c r="F56" s="118"/>
      <c r="G56" s="118"/>
      <c r="H56" s="118"/>
      <c r="I56" s="118"/>
      <c r="J56" s="118"/>
      <c r="K56" s="119"/>
    </row>
    <row r="57" spans="2:11" ht="33" customHeight="1" x14ac:dyDescent="0.15">
      <c r="B57" s="59" t="s">
        <v>29</v>
      </c>
      <c r="C57" s="60" t="s">
        <v>1</v>
      </c>
      <c r="D57" s="60" t="s">
        <v>8</v>
      </c>
      <c r="E57" s="60" t="s">
        <v>27</v>
      </c>
      <c r="F57" s="60" t="s">
        <v>25</v>
      </c>
      <c r="G57" s="60" t="s">
        <v>74</v>
      </c>
      <c r="H57" s="60" t="s">
        <v>22</v>
      </c>
      <c r="I57" s="60" t="s">
        <v>33</v>
      </c>
      <c r="J57" s="60" t="s">
        <v>35</v>
      </c>
      <c r="K57" s="61" t="s">
        <v>32</v>
      </c>
    </row>
    <row r="58" spans="2:11" ht="37.5" customHeight="1" x14ac:dyDescent="0.15">
      <c r="B58" s="14" t="s">
        <v>30</v>
      </c>
      <c r="C58" s="15" t="s">
        <v>56</v>
      </c>
      <c r="D58" s="11" t="s">
        <v>9</v>
      </c>
      <c r="E58" s="35" t="s">
        <v>38</v>
      </c>
      <c r="F58" s="35">
        <v>16</v>
      </c>
      <c r="G58" s="44"/>
      <c r="H58" s="36">
        <f t="shared" ref="H58:H63" si="0">F58*G58</f>
        <v>0</v>
      </c>
      <c r="I58" s="37">
        <f t="shared" ref="I58:I63" si="1">H58</f>
        <v>0</v>
      </c>
      <c r="J58" s="37">
        <v>0</v>
      </c>
      <c r="K58" s="38">
        <v>0</v>
      </c>
    </row>
    <row r="59" spans="2:11" ht="37.5" customHeight="1" x14ac:dyDescent="0.15">
      <c r="B59" s="18" t="s">
        <v>20</v>
      </c>
      <c r="C59" s="19" t="s">
        <v>45</v>
      </c>
      <c r="D59" s="20" t="s">
        <v>75</v>
      </c>
      <c r="E59" s="39" t="s">
        <v>38</v>
      </c>
      <c r="F59" s="39">
        <v>22</v>
      </c>
      <c r="G59" s="45"/>
      <c r="H59" s="36">
        <f t="shared" si="0"/>
        <v>0</v>
      </c>
      <c r="I59" s="40">
        <f t="shared" si="1"/>
        <v>0</v>
      </c>
      <c r="J59" s="40">
        <v>0</v>
      </c>
      <c r="K59" s="41">
        <v>0</v>
      </c>
    </row>
    <row r="60" spans="2:11" ht="37.5" customHeight="1" x14ac:dyDescent="0.15">
      <c r="B60" s="18" t="s">
        <v>23</v>
      </c>
      <c r="C60" s="19" t="s">
        <v>55</v>
      </c>
      <c r="D60" s="20" t="s">
        <v>70</v>
      </c>
      <c r="E60" s="39" t="s">
        <v>38</v>
      </c>
      <c r="F60" s="39">
        <v>3</v>
      </c>
      <c r="G60" s="45"/>
      <c r="H60" s="36">
        <f t="shared" si="0"/>
        <v>0</v>
      </c>
      <c r="I60" s="40">
        <f t="shared" si="1"/>
        <v>0</v>
      </c>
      <c r="J60" s="40">
        <v>0</v>
      </c>
      <c r="K60" s="41">
        <v>0</v>
      </c>
    </row>
    <row r="61" spans="2:11" ht="37.5" customHeight="1" x14ac:dyDescent="0.15">
      <c r="B61" s="18" t="s">
        <v>18</v>
      </c>
      <c r="C61" s="19" t="s">
        <v>67</v>
      </c>
      <c r="D61" s="20" t="s">
        <v>21</v>
      </c>
      <c r="E61" s="39" t="s">
        <v>86</v>
      </c>
      <c r="F61" s="39">
        <v>1</v>
      </c>
      <c r="G61" s="45"/>
      <c r="H61" s="36">
        <f t="shared" si="0"/>
        <v>0</v>
      </c>
      <c r="I61" s="40">
        <f t="shared" si="1"/>
        <v>0</v>
      </c>
      <c r="J61" s="40">
        <v>0</v>
      </c>
      <c r="K61" s="41">
        <v>0</v>
      </c>
    </row>
    <row r="62" spans="2:11" ht="37.5" customHeight="1" x14ac:dyDescent="0.15">
      <c r="B62" s="18" t="s">
        <v>19</v>
      </c>
      <c r="C62" s="19" t="s">
        <v>41</v>
      </c>
      <c r="D62" s="20" t="s">
        <v>21</v>
      </c>
      <c r="E62" s="39" t="s">
        <v>38</v>
      </c>
      <c r="F62" s="39">
        <v>10</v>
      </c>
      <c r="G62" s="45"/>
      <c r="H62" s="36">
        <f t="shared" si="0"/>
        <v>0</v>
      </c>
      <c r="I62" s="40">
        <f t="shared" si="1"/>
        <v>0</v>
      </c>
      <c r="J62" s="40">
        <v>0</v>
      </c>
      <c r="K62" s="41">
        <v>0</v>
      </c>
    </row>
    <row r="63" spans="2:11" ht="37.5" customHeight="1" x14ac:dyDescent="0.15">
      <c r="B63" s="18" t="s">
        <v>31</v>
      </c>
      <c r="C63" s="19" t="s">
        <v>40</v>
      </c>
      <c r="D63" s="20" t="s">
        <v>71</v>
      </c>
      <c r="E63" s="39" t="s">
        <v>28</v>
      </c>
      <c r="F63" s="39">
        <v>1</v>
      </c>
      <c r="G63" s="45"/>
      <c r="H63" s="36">
        <f t="shared" si="0"/>
        <v>0</v>
      </c>
      <c r="I63" s="40">
        <f t="shared" si="1"/>
        <v>0</v>
      </c>
      <c r="J63" s="40">
        <v>0</v>
      </c>
      <c r="K63" s="41">
        <v>0</v>
      </c>
    </row>
    <row r="64" spans="2:11" ht="33" customHeight="1" thickBot="1" x14ac:dyDescent="0.2">
      <c r="B64" s="89"/>
      <c r="C64" s="90"/>
      <c r="D64" s="13" t="s">
        <v>73</v>
      </c>
      <c r="E64" s="91"/>
      <c r="F64" s="91"/>
      <c r="G64" s="91"/>
      <c r="H64" s="42">
        <f>SUM(H58:H63)</f>
        <v>0</v>
      </c>
      <c r="I64" s="42">
        <f>SUM(I58:I63)</f>
        <v>0</v>
      </c>
      <c r="J64" s="42">
        <v>0</v>
      </c>
      <c r="K64" s="43">
        <v>0</v>
      </c>
    </row>
    <row r="65" spans="2:11" ht="33" customHeight="1" thickBot="1" x14ac:dyDescent="0.2">
      <c r="B65" s="106"/>
      <c r="C65" s="107"/>
      <c r="D65" s="21" t="s">
        <v>76</v>
      </c>
      <c r="E65" s="108"/>
      <c r="F65" s="108"/>
      <c r="G65" s="108"/>
      <c r="H65" s="48">
        <f>SUM(H40,H45,H49,H55,H64)</f>
        <v>0</v>
      </c>
      <c r="I65" s="48">
        <f>SUM(I40,I45,I49,I55,I64)</f>
        <v>0</v>
      </c>
      <c r="J65" s="48">
        <f>SUM(J40,J45,J49,J55,J64)</f>
        <v>0</v>
      </c>
      <c r="K65" s="49">
        <f>SUM(K40,K45,K49,K55,K64)</f>
        <v>0</v>
      </c>
    </row>
    <row r="66" spans="2:11" ht="33" customHeight="1" x14ac:dyDescent="0.15">
      <c r="B66" s="121" t="s">
        <v>44</v>
      </c>
      <c r="C66" s="122"/>
      <c r="D66" s="122"/>
      <c r="E66" s="123"/>
      <c r="F66" s="123"/>
      <c r="G66" s="123"/>
      <c r="H66" s="123"/>
      <c r="I66" s="123"/>
      <c r="J66" s="123"/>
      <c r="K66" s="124"/>
    </row>
    <row r="67" spans="2:11" ht="33" customHeight="1" thickBot="1" x14ac:dyDescent="0.2">
      <c r="B67" s="95" t="s">
        <v>11</v>
      </c>
      <c r="C67" s="96"/>
      <c r="D67" s="96"/>
      <c r="E67" s="96"/>
      <c r="F67" s="96"/>
      <c r="G67" s="96"/>
      <c r="H67" s="96"/>
      <c r="I67" s="96"/>
      <c r="J67" s="96"/>
      <c r="K67" s="99"/>
    </row>
    <row r="68" spans="2:11" ht="33" customHeight="1" x14ac:dyDescent="0.15">
      <c r="B68" s="59" t="s">
        <v>29</v>
      </c>
      <c r="C68" s="60" t="s">
        <v>1</v>
      </c>
      <c r="D68" s="60" t="s">
        <v>8</v>
      </c>
      <c r="E68" s="60" t="s">
        <v>27</v>
      </c>
      <c r="F68" s="60" t="s">
        <v>25</v>
      </c>
      <c r="G68" s="60" t="s">
        <v>74</v>
      </c>
      <c r="H68" s="60" t="s">
        <v>22</v>
      </c>
      <c r="I68" s="60" t="s">
        <v>33</v>
      </c>
      <c r="J68" s="60" t="s">
        <v>35</v>
      </c>
      <c r="K68" s="61" t="s">
        <v>32</v>
      </c>
    </row>
    <row r="69" spans="2:11" ht="37.5" customHeight="1" x14ac:dyDescent="0.15">
      <c r="B69" s="14" t="s">
        <v>30</v>
      </c>
      <c r="C69" s="15" t="s">
        <v>104</v>
      </c>
      <c r="D69" s="11" t="s">
        <v>7</v>
      </c>
      <c r="E69" s="15" t="s">
        <v>83</v>
      </c>
      <c r="F69" s="15">
        <v>1</v>
      </c>
      <c r="G69" s="45"/>
      <c r="H69" s="16">
        <f>F69*G69</f>
        <v>0</v>
      </c>
      <c r="I69" s="33">
        <v>0</v>
      </c>
      <c r="J69" s="58">
        <f>H69</f>
        <v>0</v>
      </c>
      <c r="K69" s="50">
        <v>0</v>
      </c>
    </row>
    <row r="70" spans="2:11" ht="33" customHeight="1" thickBot="1" x14ac:dyDescent="0.2">
      <c r="B70" s="89"/>
      <c r="C70" s="90"/>
      <c r="D70" s="13" t="s">
        <v>73</v>
      </c>
      <c r="E70" s="120"/>
      <c r="F70" s="120"/>
      <c r="G70" s="120"/>
      <c r="H70" s="17">
        <f>SUM(H69:H69)</f>
        <v>0</v>
      </c>
      <c r="I70" s="34">
        <f>SUM(I69:I69)</f>
        <v>0</v>
      </c>
      <c r="J70" s="17">
        <f>SUM(J69:J69)</f>
        <v>0</v>
      </c>
      <c r="K70" s="51">
        <f>SUM(K69:K69)</f>
        <v>0</v>
      </c>
    </row>
    <row r="71" spans="2:11" ht="33" customHeight="1" thickBot="1" x14ac:dyDescent="0.2">
      <c r="B71" s="95" t="s">
        <v>17</v>
      </c>
      <c r="C71" s="96"/>
      <c r="D71" s="96"/>
      <c r="E71" s="96"/>
      <c r="F71" s="96"/>
      <c r="G71" s="96"/>
      <c r="H71" s="96"/>
      <c r="I71" s="97"/>
      <c r="J71" s="97"/>
      <c r="K71" s="98"/>
    </row>
    <row r="72" spans="2:11" ht="33" customHeight="1" x14ac:dyDescent="0.15">
      <c r="B72" s="59" t="s">
        <v>29</v>
      </c>
      <c r="C72" s="60" t="s">
        <v>1</v>
      </c>
      <c r="D72" s="60" t="s">
        <v>8</v>
      </c>
      <c r="E72" s="60" t="s">
        <v>27</v>
      </c>
      <c r="F72" s="60" t="s">
        <v>25</v>
      </c>
      <c r="G72" s="60" t="s">
        <v>74</v>
      </c>
      <c r="H72" s="60" t="s">
        <v>22</v>
      </c>
      <c r="I72" s="60" t="s">
        <v>33</v>
      </c>
      <c r="J72" s="60" t="s">
        <v>35</v>
      </c>
      <c r="K72" s="61" t="s">
        <v>32</v>
      </c>
    </row>
    <row r="73" spans="2:11" ht="37.5" customHeight="1" x14ac:dyDescent="0.15">
      <c r="B73" s="14" t="s">
        <v>30</v>
      </c>
      <c r="C73" s="15" t="s">
        <v>104</v>
      </c>
      <c r="D73" s="11" t="s">
        <v>13</v>
      </c>
      <c r="E73" s="35" t="s">
        <v>83</v>
      </c>
      <c r="F73" s="35">
        <v>1</v>
      </c>
      <c r="G73" s="45"/>
      <c r="H73" s="36">
        <f>F73*G73</f>
        <v>0</v>
      </c>
      <c r="I73" s="37">
        <v>0</v>
      </c>
      <c r="J73" s="37">
        <f>H73</f>
        <v>0</v>
      </c>
      <c r="K73" s="38">
        <v>0</v>
      </c>
    </row>
    <row r="74" spans="2:11" ht="33" customHeight="1" thickBot="1" x14ac:dyDescent="0.2">
      <c r="B74" s="89"/>
      <c r="C74" s="90"/>
      <c r="D74" s="13" t="s">
        <v>73</v>
      </c>
      <c r="E74" s="91"/>
      <c r="F74" s="91"/>
      <c r="G74" s="91"/>
      <c r="H74" s="42">
        <f>SUM(H73:H73)</f>
        <v>0</v>
      </c>
      <c r="I74" s="42">
        <f>SUM(I73:I73)</f>
        <v>0</v>
      </c>
      <c r="J74" s="42">
        <f>SUM(J73:J73)</f>
        <v>0</v>
      </c>
      <c r="K74" s="43">
        <f>SUM(K73:K73)</f>
        <v>0</v>
      </c>
    </row>
    <row r="75" spans="2:11" ht="33" customHeight="1" thickBot="1" x14ac:dyDescent="0.2">
      <c r="B75" s="117" t="s">
        <v>5</v>
      </c>
      <c r="C75" s="118"/>
      <c r="D75" s="118"/>
      <c r="E75" s="118"/>
      <c r="F75" s="118"/>
      <c r="G75" s="118"/>
      <c r="H75" s="118"/>
      <c r="I75" s="118"/>
      <c r="J75" s="118"/>
      <c r="K75" s="119"/>
    </row>
    <row r="76" spans="2:11" ht="33" customHeight="1" x14ac:dyDescent="0.15">
      <c r="B76" s="59" t="s">
        <v>29</v>
      </c>
      <c r="C76" s="60" t="s">
        <v>1</v>
      </c>
      <c r="D76" s="60" t="s">
        <v>8</v>
      </c>
      <c r="E76" s="60" t="s">
        <v>27</v>
      </c>
      <c r="F76" s="60" t="s">
        <v>25</v>
      </c>
      <c r="G76" s="60" t="s">
        <v>74</v>
      </c>
      <c r="H76" s="60" t="s">
        <v>22</v>
      </c>
      <c r="I76" s="60" t="s">
        <v>33</v>
      </c>
      <c r="J76" s="60" t="s">
        <v>35</v>
      </c>
      <c r="K76" s="61" t="s">
        <v>32</v>
      </c>
    </row>
    <row r="77" spans="2:11" ht="37.5" customHeight="1" x14ac:dyDescent="0.15">
      <c r="B77" s="14" t="s">
        <v>30</v>
      </c>
      <c r="C77" s="15" t="s">
        <v>42</v>
      </c>
      <c r="D77" s="11" t="s">
        <v>46</v>
      </c>
      <c r="E77" s="35" t="s">
        <v>26</v>
      </c>
      <c r="F77" s="35">
        <v>4</v>
      </c>
      <c r="G77" s="44"/>
      <c r="H77" s="36">
        <f>F77*G77</f>
        <v>0</v>
      </c>
      <c r="I77" s="37">
        <f>H77</f>
        <v>0</v>
      </c>
      <c r="J77" s="37">
        <v>0</v>
      </c>
      <c r="K77" s="38">
        <v>0</v>
      </c>
    </row>
    <row r="78" spans="2:11" ht="37.5" customHeight="1" x14ac:dyDescent="0.15">
      <c r="B78" s="18" t="s">
        <v>20</v>
      </c>
      <c r="C78" s="19" t="s">
        <v>104</v>
      </c>
      <c r="D78" s="20" t="s">
        <v>52</v>
      </c>
      <c r="E78" s="39" t="s">
        <v>34</v>
      </c>
      <c r="F78" s="39">
        <v>1</v>
      </c>
      <c r="G78" s="45"/>
      <c r="H78" s="36">
        <f>F78*G78</f>
        <v>0</v>
      </c>
      <c r="I78" s="37">
        <v>0</v>
      </c>
      <c r="J78" s="40">
        <f>H78</f>
        <v>0</v>
      </c>
      <c r="K78" s="38">
        <v>0</v>
      </c>
    </row>
    <row r="79" spans="2:11" ht="33" customHeight="1" thickBot="1" x14ac:dyDescent="0.2">
      <c r="B79" s="89"/>
      <c r="C79" s="90"/>
      <c r="D79" s="13" t="s">
        <v>73</v>
      </c>
      <c r="E79" s="91"/>
      <c r="F79" s="91"/>
      <c r="G79" s="91"/>
      <c r="H79" s="42">
        <f>SUM(H77:H78)</f>
        <v>0</v>
      </c>
      <c r="I79" s="42">
        <f>SUM(I77:I78)</f>
        <v>0</v>
      </c>
      <c r="J79" s="42">
        <f>SUM(J77:J78)</f>
        <v>0</v>
      </c>
      <c r="K79" s="43">
        <f>SUM(K77:K78)</f>
        <v>0</v>
      </c>
    </row>
    <row r="80" spans="2:11" ht="33" customHeight="1" thickBot="1" x14ac:dyDescent="0.2">
      <c r="B80" s="125"/>
      <c r="C80" s="126"/>
      <c r="D80" s="22" t="s">
        <v>76</v>
      </c>
      <c r="E80" s="108"/>
      <c r="F80" s="108"/>
      <c r="G80" s="108"/>
      <c r="H80" s="48">
        <f>SUM(H70,H74,H79)</f>
        <v>0</v>
      </c>
      <c r="I80" s="48">
        <f>SUM(I70,I74,I79)</f>
        <v>0</v>
      </c>
      <c r="J80" s="48">
        <f>SUM(J70,J74,J79)</f>
        <v>0</v>
      </c>
      <c r="K80" s="49">
        <f>SUM(K70,K74,K79)</f>
        <v>0</v>
      </c>
    </row>
    <row r="81" spans="2:11" ht="33" customHeight="1" x14ac:dyDescent="0.15">
      <c r="B81" s="24"/>
      <c r="C81" s="25"/>
      <c r="D81" s="26" t="s">
        <v>4</v>
      </c>
      <c r="E81" s="27"/>
      <c r="F81" s="27"/>
      <c r="G81" s="28"/>
      <c r="H81" s="52">
        <f>SUM(H27,H35,H65,H80)</f>
        <v>0</v>
      </c>
      <c r="I81" s="52">
        <f>SUM(I27,I35,I65,I80)</f>
        <v>0</v>
      </c>
      <c r="J81" s="52">
        <f>SUM(J27,J35,J65,J80)</f>
        <v>0</v>
      </c>
      <c r="K81" s="53">
        <f>SUM(K27,K35,K65,K80)</f>
        <v>0</v>
      </c>
    </row>
    <row r="82" spans="2:11" ht="33" customHeight="1" x14ac:dyDescent="0.15">
      <c r="B82" s="70"/>
      <c r="C82" s="71"/>
      <c r="D82" s="72" t="s">
        <v>91</v>
      </c>
      <c r="E82" s="73" t="s">
        <v>92</v>
      </c>
      <c r="F82" s="75">
        <v>6</v>
      </c>
      <c r="G82" s="74"/>
      <c r="H82" s="54">
        <f>H81*0.06</f>
        <v>0</v>
      </c>
      <c r="I82" s="80"/>
      <c r="J82" s="80"/>
      <c r="K82" s="81"/>
    </row>
    <row r="83" spans="2:11" ht="33" customHeight="1" x14ac:dyDescent="0.15">
      <c r="B83" s="70"/>
      <c r="C83" s="71"/>
      <c r="D83" s="72" t="s">
        <v>102</v>
      </c>
      <c r="E83" s="73" t="s">
        <v>92</v>
      </c>
      <c r="F83" s="83">
        <v>10</v>
      </c>
      <c r="G83" s="74"/>
      <c r="H83" s="54">
        <f>(J81+K81)*0.1</f>
        <v>0</v>
      </c>
      <c r="I83" s="80"/>
      <c r="J83" s="80"/>
      <c r="K83" s="81"/>
    </row>
    <row r="84" spans="2:11" ht="33" customHeight="1" x14ac:dyDescent="0.15">
      <c r="B84" s="70"/>
      <c r="C84" s="71"/>
      <c r="D84" s="72" t="s">
        <v>93</v>
      </c>
      <c r="E84" s="73" t="s">
        <v>92</v>
      </c>
      <c r="F84" s="83">
        <v>4</v>
      </c>
      <c r="G84" s="79"/>
      <c r="H84" s="80">
        <f>I84+K84+J84</f>
        <v>0</v>
      </c>
      <c r="I84" s="80"/>
      <c r="J84" s="80"/>
      <c r="K84" s="81">
        <f>K81*0.0356</f>
        <v>0</v>
      </c>
    </row>
    <row r="85" spans="2:11" ht="33" customHeight="1" x14ac:dyDescent="0.15">
      <c r="B85" s="70"/>
      <c r="C85" s="71"/>
      <c r="D85" s="72" t="s">
        <v>94</v>
      </c>
      <c r="E85" s="73" t="s">
        <v>92</v>
      </c>
      <c r="F85" s="82">
        <v>2.4</v>
      </c>
      <c r="G85" s="84" t="s">
        <v>100</v>
      </c>
      <c r="H85" s="80">
        <f t="shared" ref="H85:H91" si="2">I85+K85+J85</f>
        <v>0</v>
      </c>
      <c r="I85" s="80"/>
      <c r="J85" s="80">
        <f>J81*0.024</f>
        <v>0</v>
      </c>
      <c r="K85" s="81"/>
    </row>
    <row r="86" spans="2:11" ht="33" customHeight="1" x14ac:dyDescent="0.15">
      <c r="B86" s="70"/>
      <c r="C86" s="71"/>
      <c r="D86" s="72" t="s">
        <v>95</v>
      </c>
      <c r="E86" s="73" t="s">
        <v>92</v>
      </c>
      <c r="F86" s="82">
        <v>2.0499999999999998</v>
      </c>
      <c r="G86" s="79"/>
      <c r="H86" s="80">
        <f t="shared" si="2"/>
        <v>0</v>
      </c>
      <c r="I86" s="80"/>
      <c r="J86" s="80">
        <f>J81*0.0205</f>
        <v>0</v>
      </c>
      <c r="K86" s="81"/>
    </row>
    <row r="87" spans="2:11" ht="33" customHeight="1" x14ac:dyDescent="0.15">
      <c r="B87" s="70"/>
      <c r="C87" s="71"/>
      <c r="D87" s="72" t="s">
        <v>96</v>
      </c>
      <c r="E87" s="73" t="s">
        <v>92</v>
      </c>
      <c r="F87" s="82">
        <v>7.09</v>
      </c>
      <c r="G87" s="79"/>
      <c r="H87" s="80">
        <f t="shared" si="2"/>
        <v>0</v>
      </c>
      <c r="I87" s="80"/>
      <c r="J87" s="80">
        <f>J81*0.0709</f>
        <v>0</v>
      </c>
      <c r="K87" s="81"/>
    </row>
    <row r="88" spans="2:11" ht="33" customHeight="1" x14ac:dyDescent="0.15">
      <c r="B88" s="70"/>
      <c r="C88" s="71"/>
      <c r="D88" s="72" t="s">
        <v>97</v>
      </c>
      <c r="E88" s="73" t="s">
        <v>92</v>
      </c>
      <c r="F88" s="82">
        <v>9</v>
      </c>
      <c r="G88" s="79"/>
      <c r="H88" s="80">
        <f t="shared" si="2"/>
        <v>0</v>
      </c>
      <c r="I88" s="80"/>
      <c r="J88" s="80">
        <f>J81*0.09</f>
        <v>0</v>
      </c>
      <c r="K88" s="81"/>
    </row>
    <row r="89" spans="2:11" ht="33" customHeight="1" x14ac:dyDescent="0.15">
      <c r="B89" s="70"/>
      <c r="C89" s="71"/>
      <c r="D89" s="72" t="s">
        <v>103</v>
      </c>
      <c r="E89" s="73" t="s">
        <v>92</v>
      </c>
      <c r="F89" s="82">
        <v>0.91820000000000002</v>
      </c>
      <c r="G89" s="79"/>
      <c r="H89" s="80">
        <f t="shared" si="2"/>
        <v>0</v>
      </c>
      <c r="I89" s="80"/>
      <c r="J89" s="80">
        <f>J81*0.0092</f>
        <v>0</v>
      </c>
      <c r="K89" s="81"/>
    </row>
    <row r="90" spans="2:11" ht="33" customHeight="1" x14ac:dyDescent="0.15">
      <c r="B90" s="70"/>
      <c r="C90" s="71"/>
      <c r="D90" s="72" t="s">
        <v>98</v>
      </c>
      <c r="E90" s="73" t="s">
        <v>92</v>
      </c>
      <c r="F90" s="82">
        <v>12.95</v>
      </c>
      <c r="G90" s="79"/>
      <c r="H90" s="80">
        <f t="shared" si="2"/>
        <v>0</v>
      </c>
      <c r="I90" s="80"/>
      <c r="J90" s="80">
        <f>J89*0.1295</f>
        <v>0</v>
      </c>
      <c r="K90" s="81"/>
    </row>
    <row r="91" spans="2:11" ht="33" customHeight="1" x14ac:dyDescent="0.15">
      <c r="B91" s="70"/>
      <c r="C91" s="71"/>
      <c r="D91" s="72" t="s">
        <v>99</v>
      </c>
      <c r="E91" s="73" t="s">
        <v>92</v>
      </c>
      <c r="F91" s="82">
        <v>1.85</v>
      </c>
      <c r="G91" s="79"/>
      <c r="H91" s="80">
        <f t="shared" si="2"/>
        <v>0</v>
      </c>
      <c r="I91" s="80"/>
      <c r="J91" s="80">
        <f>(I81+J81)*0.0185</f>
        <v>0</v>
      </c>
      <c r="K91" s="81"/>
    </row>
    <row r="92" spans="2:11" ht="33" customHeight="1" x14ac:dyDescent="0.15">
      <c r="B92" s="14"/>
      <c r="C92" s="23"/>
      <c r="D92" s="76" t="s">
        <v>101</v>
      </c>
      <c r="E92" s="77" t="s">
        <v>92</v>
      </c>
      <c r="F92" s="78">
        <v>10</v>
      </c>
      <c r="G92" s="79"/>
      <c r="H92" s="80">
        <f>SUM(H81:H91)*0.1</f>
        <v>0</v>
      </c>
      <c r="I92" s="80"/>
      <c r="J92" s="80"/>
      <c r="K92" s="81"/>
    </row>
    <row r="93" spans="2:11" ht="33" customHeight="1" thickBot="1" x14ac:dyDescent="0.2">
      <c r="B93" s="29"/>
      <c r="C93" s="30"/>
      <c r="D93" s="31" t="s">
        <v>48</v>
      </c>
      <c r="E93" s="85" t="s">
        <v>107</v>
      </c>
      <c r="F93" s="86"/>
      <c r="G93" s="32"/>
      <c r="H93" s="55">
        <f>ROUNDDOWN(SUM(H81:H92),-4)</f>
        <v>0</v>
      </c>
      <c r="I93" s="56"/>
      <c r="J93" s="56"/>
      <c r="K93" s="57"/>
    </row>
    <row r="94" spans="2:11" ht="30" customHeight="1" x14ac:dyDescent="0.15">
      <c r="B94" s="4"/>
      <c r="C94" s="5"/>
      <c r="D94" s="6"/>
      <c r="E94" s="2"/>
      <c r="F94" s="2"/>
      <c r="G94" s="3"/>
      <c r="H94" s="7"/>
    </row>
  </sheetData>
  <mergeCells count="51">
    <mergeCell ref="B70:C70"/>
    <mergeCell ref="E70:G70"/>
    <mergeCell ref="B67:K67"/>
    <mergeCell ref="B66:K66"/>
    <mergeCell ref="B80:C80"/>
    <mergeCell ref="E80:G80"/>
    <mergeCell ref="B74:C74"/>
    <mergeCell ref="E74:G74"/>
    <mergeCell ref="B71:K71"/>
    <mergeCell ref="B79:C79"/>
    <mergeCell ref="E79:G79"/>
    <mergeCell ref="B75:K75"/>
    <mergeCell ref="B64:C64"/>
    <mergeCell ref="E64:G64"/>
    <mergeCell ref="B56:K56"/>
    <mergeCell ref="B65:C65"/>
    <mergeCell ref="E65:G65"/>
    <mergeCell ref="B49:C49"/>
    <mergeCell ref="E49:G49"/>
    <mergeCell ref="B46:K46"/>
    <mergeCell ref="B55:C55"/>
    <mergeCell ref="E55:G55"/>
    <mergeCell ref="B50:K50"/>
    <mergeCell ref="B40:C40"/>
    <mergeCell ref="E40:G40"/>
    <mergeCell ref="B37:K37"/>
    <mergeCell ref="B36:K36"/>
    <mergeCell ref="B45:C45"/>
    <mergeCell ref="E45:G45"/>
    <mergeCell ref="B41:K41"/>
    <mergeCell ref="B27:C27"/>
    <mergeCell ref="E27:G27"/>
    <mergeCell ref="B35:C35"/>
    <mergeCell ref="E35:G35"/>
    <mergeCell ref="B28:K28"/>
    <mergeCell ref="E93:F93"/>
    <mergeCell ref="B1:K1"/>
    <mergeCell ref="B15:C15"/>
    <mergeCell ref="E15:G15"/>
    <mergeCell ref="B11:K11"/>
    <mergeCell ref="B20:C20"/>
    <mergeCell ref="E20:G20"/>
    <mergeCell ref="B16:K16"/>
    <mergeCell ref="B10:C10"/>
    <mergeCell ref="E10:G10"/>
    <mergeCell ref="B4:K4"/>
    <mergeCell ref="B3:K3"/>
    <mergeCell ref="B2:K2"/>
    <mergeCell ref="B26:C26"/>
    <mergeCell ref="E26:G26"/>
    <mergeCell ref="B21:K21"/>
  </mergeCells>
  <phoneticPr fontId="31" type="noConversion"/>
  <printOptions horizontalCentered="1"/>
  <pageMargins left="0.19680555164813995" right="0.19680555164813995" top="0.55097222328186035" bottom="0.19680555164813995" header="0" footer="0"/>
  <pageSetup paperSize="9" scale="54" fitToHeight="0" orientation="portrait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수리비명세서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kcg</cp:lastModifiedBy>
  <cp:revision>464</cp:revision>
  <cp:lastPrinted>2024-06-20T00:43:47Z</cp:lastPrinted>
  <dcterms:created xsi:type="dcterms:W3CDTF">2009-02-09T04:14:06Z</dcterms:created>
  <dcterms:modified xsi:type="dcterms:W3CDTF">2024-06-20T00:46:25Z</dcterms:modified>
</cp:coreProperties>
</file>