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680" yWindow="690" windowWidth="19440" windowHeight="15000"/>
  </bookViews>
  <sheets>
    <sheet name="갑지" sheetId="8" r:id="rId1"/>
    <sheet name="총괄설계내역서" sheetId="3" r:id="rId2"/>
    <sheet name="설계내역서" sheetId="4" r:id="rId3"/>
    <sheet name="단가산출근거" sheetId="2" r:id="rId4"/>
    <sheet name="수량산출서" sheetId="5" r:id="rId5"/>
    <sheet name="보험료율(참고)" sheetId="12" r:id="rId6"/>
  </sheets>
  <definedNames>
    <definedName name="_xlnm.Print_Area" localSheetId="0">갑지!$B$1:$AD$17</definedName>
    <definedName name="_xlnm.Print_Area" localSheetId="3">단가산출근거!$A$1:$F$39</definedName>
    <definedName name="_xlnm.Print_Area" localSheetId="5">'보험료율(참고)'!$A$1</definedName>
    <definedName name="_xlnm.Print_Area" localSheetId="2">설계내역서!$A$1:$N$14</definedName>
    <definedName name="_xlnm.Print_Area" localSheetId="4">수량산출서!$A$1:$K$43</definedName>
    <definedName name="_xlnm.Print_Area" localSheetId="1">총괄설계내역서!$A$1:$G$18</definedName>
    <definedName name="_xlnm.Print_Titles" localSheetId="3">단가산출근거!$1:$4</definedName>
    <definedName name="_xlnm.Print_Titles" localSheetId="4">수량산출서!$1:$1</definedName>
    <definedName name="_xlnm.Print_Titles">#N/A</definedName>
  </definedNames>
  <calcPr calcId="145621"/>
</workbook>
</file>

<file path=xl/calcChain.xml><?xml version="1.0" encoding="utf-8"?>
<calcChain xmlns="http://schemas.openxmlformats.org/spreadsheetml/2006/main">
  <c r="C24" i="3" l="1"/>
  <c r="F15" i="2" l="1"/>
  <c r="Q15" i="2"/>
  <c r="S15" i="2" s="1"/>
  <c r="F19" i="2" l="1"/>
  <c r="F29" i="2"/>
  <c r="F14" i="4" l="1"/>
  <c r="D21" i="2" l="1"/>
  <c r="L11" i="5" l="1"/>
  <c r="F34" i="2" l="1"/>
  <c r="F38" i="2"/>
  <c r="I26" i="5" l="1"/>
  <c r="F27" i="5"/>
  <c r="G27" i="5"/>
  <c r="L15" i="5" l="1"/>
  <c r="I24" i="5"/>
  <c r="L14" i="4"/>
  <c r="I21" i="5"/>
  <c r="I22" i="5"/>
  <c r="I23" i="5"/>
  <c r="I25" i="5"/>
  <c r="D27" i="5"/>
  <c r="K12" i="4"/>
  <c r="M12" i="4" s="1"/>
  <c r="L12" i="4"/>
  <c r="I27" i="5" l="1"/>
  <c r="E39" i="2"/>
  <c r="D14" i="4"/>
  <c r="G14" i="4" s="1"/>
  <c r="F39" i="2"/>
  <c r="J11" i="4" s="1"/>
  <c r="K11" i="4" s="1"/>
  <c r="K10" i="4" s="1"/>
  <c r="F21" i="2" l="1"/>
  <c r="H8" i="4" s="1"/>
  <c r="J30" i="5"/>
  <c r="D32" i="5" s="1"/>
  <c r="M14" i="4"/>
  <c r="G13" i="4"/>
  <c r="G5" i="4" s="1"/>
  <c r="I8" i="4" l="1"/>
  <c r="I7" i="4" s="1"/>
  <c r="L8" i="4"/>
  <c r="M13" i="4"/>
  <c r="E6" i="3" s="1"/>
  <c r="E7" i="3" s="1"/>
  <c r="L11" i="4"/>
  <c r="M11" i="4"/>
  <c r="M10" i="4" s="1"/>
  <c r="M8" i="4" l="1"/>
  <c r="M7" i="4" s="1"/>
  <c r="F4" i="3" s="1"/>
  <c r="I5" i="4"/>
  <c r="D6" i="3"/>
  <c r="K5" i="4"/>
  <c r="M5" i="4" l="1"/>
  <c r="G5" i="3"/>
  <c r="D5" i="3" s="1"/>
  <c r="F7" i="3"/>
  <c r="D8" i="3" s="1"/>
  <c r="D4" i="3"/>
  <c r="D11" i="3" l="1"/>
  <c r="D12" i="3" s="1"/>
  <c r="D9" i="3"/>
  <c r="D13" i="3"/>
  <c r="G7" i="3"/>
  <c r="D7" i="3"/>
  <c r="D10" i="3"/>
  <c r="D14" i="3" l="1"/>
  <c r="E20" i="3" l="1"/>
  <c r="D15" i="3"/>
  <c r="D16" i="3" l="1"/>
  <c r="K14" i="8" s="1"/>
  <c r="D17" i="3" l="1"/>
  <c r="K15" i="8" s="1"/>
  <c r="D18" i="3" l="1"/>
  <c r="K13" i="8" s="1"/>
</calcChain>
</file>

<file path=xl/sharedStrings.xml><?xml version="1.0" encoding="utf-8"?>
<sst xmlns="http://schemas.openxmlformats.org/spreadsheetml/2006/main" count="304" uniqueCount="179">
  <si>
    <t>명      칭</t>
  </si>
  <si>
    <t>규      격</t>
  </si>
  <si>
    <t>수   량</t>
  </si>
  <si>
    <t>단위</t>
  </si>
  <si>
    <t>재 료 비</t>
  </si>
  <si>
    <t>노 무 비</t>
  </si>
  <si>
    <t>경  비</t>
  </si>
  <si>
    <t>합  계</t>
  </si>
  <si>
    <t>비  고</t>
  </si>
  <si>
    <t>단   가</t>
  </si>
  <si>
    <t>금    액</t>
  </si>
  <si>
    <t/>
  </si>
  <si>
    <t>총 괄 설 계 내 역 서</t>
  </si>
  <si>
    <t>공   종</t>
  </si>
  <si>
    <t xml:space="preserve">    가.</t>
  </si>
  <si>
    <t xml:space="preserve">    나.</t>
  </si>
  <si>
    <t xml:space="preserve">    다.</t>
  </si>
  <si>
    <t xml:space="preserve">    공급가액</t>
  </si>
  <si>
    <t xml:space="preserve">    라.</t>
  </si>
  <si>
    <t>설 계 내 역 서</t>
  </si>
  <si>
    <t>1.</t>
  </si>
  <si>
    <t>인건비</t>
    <phoneticPr fontId="8" type="noConversion"/>
  </si>
  <si>
    <t xml:space="preserve"> 1. 산재보험료</t>
    <phoneticPr fontId="8" type="noConversion"/>
  </si>
  <si>
    <t xml:space="preserve"> 2. 고용보험료</t>
    <phoneticPr fontId="8" type="noConversion"/>
  </si>
  <si>
    <t xml:space="preserve"> 3. 국민연금보험료</t>
    <phoneticPr fontId="8" type="noConversion"/>
  </si>
  <si>
    <t xml:space="preserve"> 4. 건강보험료</t>
    <phoneticPr fontId="8" type="noConversion"/>
  </si>
  <si>
    <t xml:space="preserve"> 5. 장기요양보험료</t>
    <phoneticPr fontId="8" type="noConversion"/>
  </si>
  <si>
    <t xml:space="preserve">    도급용역비</t>
    <phoneticPr fontId="8" type="noConversion"/>
  </si>
  <si>
    <t>공급가액 x 10%</t>
    <phoneticPr fontId="8" type="noConversion"/>
  </si>
  <si>
    <t xml:space="preserve"> 7. 부가가치세</t>
    <phoneticPr fontId="8" type="noConversion"/>
  </si>
  <si>
    <t>자동차유지관리비</t>
    <phoneticPr fontId="8" type="noConversion"/>
  </si>
  <si>
    <t>설계자</t>
    <phoneticPr fontId="8" type="noConversion"/>
  </si>
  <si>
    <t>심사자</t>
    <phoneticPr fontId="8" type="noConversion"/>
  </si>
  <si>
    <t>팀 장</t>
    <phoneticPr fontId="8" type="noConversion"/>
  </si>
  <si>
    <t>과 장</t>
    <phoneticPr fontId="8" type="noConversion"/>
  </si>
  <si>
    <t>설   계   예   산   서</t>
    <phoneticPr fontId="8" type="noConversion"/>
  </si>
  <si>
    <r>
      <t>□</t>
    </r>
    <r>
      <rPr>
        <b/>
        <sz val="14"/>
        <rFont val="Arial"/>
        <family val="2"/>
      </rPr>
      <t xml:space="preserve"> </t>
    </r>
    <r>
      <rPr>
        <b/>
        <sz val="14"/>
        <rFont val="굴림체"/>
        <family val="3"/>
        <charset val="129"/>
      </rPr>
      <t>과업개요</t>
    </r>
    <r>
      <rPr>
        <b/>
        <sz val="14"/>
        <rFont val="Arial"/>
        <family val="2"/>
      </rPr>
      <t xml:space="preserve"> </t>
    </r>
    <phoneticPr fontId="8" type="noConversion"/>
  </si>
  <si>
    <r>
      <t>구</t>
    </r>
    <r>
      <rPr>
        <sz val="12"/>
        <rFont val="Arial"/>
        <family val="2"/>
      </rPr>
      <t xml:space="preserve">      </t>
    </r>
    <r>
      <rPr>
        <sz val="12"/>
        <rFont val="굴림체"/>
        <family val="3"/>
        <charset val="129"/>
      </rPr>
      <t>분</t>
    </r>
    <phoneticPr fontId="8" type="noConversion"/>
  </si>
  <si>
    <r>
      <t>금</t>
    </r>
    <r>
      <rPr>
        <sz val="12"/>
        <rFont val="Arial"/>
        <family val="2"/>
      </rPr>
      <t xml:space="preserve">              </t>
    </r>
    <r>
      <rPr>
        <sz val="12"/>
        <rFont val="굴림체"/>
        <family val="3"/>
        <charset val="129"/>
      </rPr>
      <t>액</t>
    </r>
    <phoneticPr fontId="8" type="noConversion"/>
  </si>
  <si>
    <t>도급액</t>
    <phoneticPr fontId="8" type="noConversion"/>
  </si>
  <si>
    <t>공급가액</t>
    <phoneticPr fontId="8" type="noConversion"/>
  </si>
  <si>
    <t>부가가치세</t>
    <phoneticPr fontId="8" type="noConversion"/>
  </si>
  <si>
    <t>실운행일수</t>
  </si>
  <si>
    <t>경유</t>
    <phoneticPr fontId="8" type="noConversion"/>
  </si>
  <si>
    <t>노무비의 4.5%</t>
    <phoneticPr fontId="8" type="noConversion"/>
  </si>
  <si>
    <t>(나. 소계 - 재료비) x 10%</t>
    <phoneticPr fontId="8" type="noConversion"/>
  </si>
  <si>
    <r>
      <t>&lt;</t>
    </r>
    <r>
      <rPr>
        <sz val="10"/>
        <rFont val="돋움"/>
        <family val="3"/>
        <charset val="129"/>
      </rPr>
      <t>표</t>
    </r>
    <r>
      <rPr>
        <sz val="10"/>
        <rFont val="Arial"/>
        <family val="2"/>
      </rPr>
      <t>1&gt;</t>
    </r>
    <phoneticPr fontId="8" type="noConversion"/>
  </si>
  <si>
    <r>
      <t>&lt;</t>
    </r>
    <r>
      <rPr>
        <sz val="10"/>
        <rFont val="돋움"/>
        <family val="3"/>
        <charset val="129"/>
      </rPr>
      <t>표</t>
    </r>
    <r>
      <rPr>
        <sz val="10"/>
        <rFont val="Arial"/>
        <family val="2"/>
      </rPr>
      <t>2&gt;</t>
    </r>
    <phoneticPr fontId="8" type="noConversion"/>
  </si>
  <si>
    <t>7월</t>
  </si>
  <si>
    <t>8월</t>
  </si>
  <si>
    <t>9월</t>
  </si>
  <si>
    <t>10월</t>
  </si>
  <si>
    <t>11월</t>
  </si>
  <si>
    <t>12월</t>
  </si>
  <si>
    <t>일수</t>
    <phoneticPr fontId="8" type="noConversion"/>
  </si>
  <si>
    <t>공휴일</t>
    <phoneticPr fontId="8" type="noConversion"/>
  </si>
  <si>
    <t>공휴일 휴무</t>
    <phoneticPr fontId="8" type="noConversion"/>
  </si>
  <si>
    <t>근무 계</t>
    <phoneticPr fontId="8" type="noConversion"/>
  </si>
  <si>
    <t>계</t>
    <phoneticPr fontId="8" type="noConversion"/>
  </si>
  <si>
    <t>비고</t>
    <phoneticPr fontId="8" type="noConversion"/>
  </si>
  <si>
    <t>주말 휴무</t>
    <phoneticPr fontId="8" type="noConversion"/>
  </si>
  <si>
    <r>
      <t>&lt;</t>
    </r>
    <r>
      <rPr>
        <sz val="10"/>
        <rFont val="돋움"/>
        <family val="3"/>
        <charset val="129"/>
      </rPr>
      <t>표</t>
    </r>
    <r>
      <rPr>
        <sz val="10"/>
        <rFont val="Arial"/>
        <family val="2"/>
      </rPr>
      <t>3&gt;</t>
    </r>
    <phoneticPr fontId="8" type="noConversion"/>
  </si>
  <si>
    <t>차량 1대당 일일 최대 투입 가능 횟수 출근2회, 퇴근2회</t>
    <phoneticPr fontId="8" type="noConversion"/>
  </si>
  <si>
    <t>인건비 산정 시에는 주휴수당, 근로자의날을 포함한 근무일수를 적용</t>
    <phoneticPr fontId="8" type="noConversion"/>
  </si>
  <si>
    <t>대</t>
    <phoneticPr fontId="8" type="noConversion"/>
  </si>
  <si>
    <t>L</t>
    <phoneticPr fontId="8" type="noConversion"/>
  </si>
  <si>
    <t>3.</t>
    <phoneticPr fontId="8" type="noConversion"/>
  </si>
  <si>
    <t>재료비</t>
    <phoneticPr fontId="8" type="noConversion"/>
  </si>
  <si>
    <t>순용역비계</t>
    <phoneticPr fontId="8" type="noConversion"/>
  </si>
  <si>
    <t xml:space="preserve">    소   계</t>
    <phoneticPr fontId="8" type="noConversion"/>
  </si>
  <si>
    <t xml:space="preserve">    순용역비계</t>
    <phoneticPr fontId="8" type="noConversion"/>
  </si>
  <si>
    <t xml:space="preserve">    인건비</t>
    <phoneticPr fontId="8" type="noConversion"/>
  </si>
  <si>
    <t xml:space="preserve">    자동차 유지관리비</t>
    <phoneticPr fontId="8" type="noConversion"/>
  </si>
  <si>
    <t xml:space="preserve">    재료비</t>
    <phoneticPr fontId="8" type="noConversion"/>
  </si>
  <si>
    <t>광복절</t>
    <phoneticPr fontId="8" type="noConversion"/>
  </si>
  <si>
    <t>2.</t>
    <phoneticPr fontId="8" type="noConversion"/>
  </si>
  <si>
    <t>유류비</t>
    <phoneticPr fontId="8" type="noConversion"/>
  </si>
  <si>
    <t>D00001</t>
    <phoneticPr fontId="8" type="noConversion"/>
  </si>
  <si>
    <t>&lt;표1&gt;</t>
    <phoneticPr fontId="8" type="noConversion"/>
  </si>
  <si>
    <t>1. 고용안정ㆍ직업능력개발사업의 보험료율: 다음 각 목의 구분에 따른 보험료율</t>
  </si>
  <si>
    <t>제44조(보험료율 및 보험료부과점수당 금액)</t>
  </si>
  <si>
    <t>보수총액의 1000분의 0.6(전업종 공통)</t>
  </si>
  <si>
    <t xml:space="preserve"> 6. 임금채권보장보험</t>
    <phoneticPr fontId="8" type="noConversion"/>
  </si>
  <si>
    <t>노무비의 0.06%</t>
    <phoneticPr fontId="8" type="noConversion"/>
  </si>
  <si>
    <t xml:space="preserve"> 6. 이윤</t>
    <phoneticPr fontId="8" type="noConversion"/>
  </si>
  <si>
    <t>수 량 산 출 서</t>
    <phoneticPr fontId="8" type="noConversion"/>
  </si>
  <si>
    <r>
      <t xml:space="preserve">&lt; </t>
    </r>
    <r>
      <rPr>
        <b/>
        <sz val="10"/>
        <rFont val="돋움"/>
        <family val="3"/>
        <charset val="129"/>
      </rPr>
      <t>유류량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산출</t>
    </r>
    <r>
      <rPr>
        <b/>
        <sz val="10"/>
        <rFont val="Arial"/>
        <family val="2"/>
      </rPr>
      <t xml:space="preserve"> &gt;</t>
    </r>
  </si>
  <si>
    <t>유류량
산출 시
적용</t>
    <phoneticPr fontId="8" type="noConversion"/>
  </si>
  <si>
    <r>
      <t xml:space="preserve">&lt; </t>
    </r>
    <r>
      <rPr>
        <b/>
        <sz val="10"/>
        <rFont val="돋움"/>
        <family val="3"/>
        <charset val="129"/>
      </rPr>
      <t>운행대수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산정</t>
    </r>
    <r>
      <rPr>
        <b/>
        <sz val="10"/>
        <rFont val="Arial"/>
        <family val="2"/>
      </rPr>
      <t xml:space="preserve"> &gt;</t>
    </r>
    <phoneticPr fontId="8" type="noConversion"/>
  </si>
  <si>
    <r>
      <t>km/</t>
    </r>
    <r>
      <rPr>
        <sz val="10"/>
        <color theme="1"/>
        <rFont val="Arial Unicode MS"/>
        <family val="2"/>
        <charset val="129"/>
      </rPr>
      <t>일</t>
    </r>
    <phoneticPr fontId="8" type="noConversion"/>
  </si>
  <si>
    <t>합계:</t>
    <phoneticPr fontId="8" type="noConversion"/>
  </si>
  <si>
    <t>추석</t>
    <phoneticPr fontId="8" type="noConversion"/>
  </si>
  <si>
    <t>개천절,한글날</t>
    <phoneticPr fontId="8" type="noConversion"/>
  </si>
  <si>
    <t>성탄절</t>
    <phoneticPr fontId="8" type="noConversion"/>
  </si>
  <si>
    <t>km</t>
    <phoneticPr fontId="8" type="noConversion"/>
  </si>
  <si>
    <r>
      <t>일</t>
    </r>
    <r>
      <rPr>
        <sz val="10"/>
        <rFont val="Arial"/>
        <family val="2"/>
      </rPr>
      <t>*</t>
    </r>
  </si>
  <si>
    <t>L</t>
    <phoneticPr fontId="8" type="noConversion"/>
  </si>
  <si>
    <t>총 유류량      :</t>
    <phoneticPr fontId="8" type="noConversion"/>
  </si>
  <si>
    <t>경유버스 연비:</t>
    <phoneticPr fontId="8" type="noConversion"/>
  </si>
  <si>
    <t>총 운행거리 :</t>
    <phoneticPr fontId="8" type="noConversion"/>
  </si>
  <si>
    <r>
      <t xml:space="preserve">&lt; </t>
    </r>
    <r>
      <rPr>
        <b/>
        <sz val="10"/>
        <rFont val="돋움"/>
        <family val="3"/>
        <charset val="129"/>
      </rPr>
      <t>2024년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운행일수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산출</t>
    </r>
    <r>
      <rPr>
        <b/>
        <sz val="10"/>
        <rFont val="Arial"/>
        <family val="2"/>
      </rPr>
      <t xml:space="preserve"> &gt;</t>
    </r>
    <phoneticPr fontId="8" type="noConversion"/>
  </si>
  <si>
    <t>연 근무일수 :</t>
    <phoneticPr fontId="8" type="noConversion"/>
  </si>
  <si>
    <t>+</t>
    <phoneticPr fontId="8" type="noConversion"/>
  </si>
  <si>
    <t>=</t>
    <phoneticPr fontId="8" type="noConversion"/>
  </si>
  <si>
    <t>주휴수당가산일</t>
    <phoneticPr fontId="8" type="noConversion"/>
  </si>
  <si>
    <t>∴월 근무일수 :</t>
    <phoneticPr fontId="8" type="noConversion"/>
  </si>
  <si>
    <t xml:space="preserve"> 1.산재보험료율</t>
  </si>
  <si>
    <t xml:space="preserve"> 3. 국민연금보험료</t>
  </si>
  <si>
    <r>
      <t xml:space="preserve">   </t>
    </r>
    <r>
      <rPr>
        <b/>
        <sz val="11"/>
        <color rgb="FF000000"/>
        <rFont val="돋움"/>
        <family val="3"/>
        <charset val="129"/>
      </rPr>
      <t>국민연금법</t>
    </r>
    <r>
      <rPr>
        <b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제</t>
    </r>
    <r>
      <rPr>
        <b/>
        <sz val="11"/>
        <color rgb="FF000000"/>
        <rFont val="Tahoma"/>
        <family val="2"/>
      </rPr>
      <t>88</t>
    </r>
    <r>
      <rPr>
        <b/>
        <sz val="11"/>
        <color rgb="FF000000"/>
        <rFont val="돋움"/>
        <family val="3"/>
        <charset val="129"/>
      </rPr>
      <t>조</t>
    </r>
    <r>
      <rPr>
        <b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제</t>
    </r>
    <r>
      <rPr>
        <b/>
        <sz val="11"/>
        <color rgb="FF000000"/>
        <rFont val="Tahoma"/>
        <family val="2"/>
      </rPr>
      <t>3</t>
    </r>
    <r>
      <rPr>
        <b/>
        <sz val="11"/>
        <color rgb="FF000000"/>
        <rFont val="돋움"/>
        <family val="3"/>
        <charset val="129"/>
      </rPr>
      <t>장</t>
    </r>
    <r>
      <rPr>
        <b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제</t>
    </r>
    <r>
      <rPr>
        <b/>
        <sz val="11"/>
        <color rgb="FF000000"/>
        <rFont val="Tahoma"/>
        <family val="2"/>
      </rPr>
      <t>3</t>
    </r>
    <r>
      <rPr>
        <b/>
        <sz val="11"/>
        <color rgb="FF000000"/>
        <rFont val="돋움"/>
        <family val="3"/>
        <charset val="129"/>
      </rPr>
      <t>항</t>
    </r>
  </si>
  <si>
    <r>
      <rPr>
        <b/>
        <sz val="18"/>
        <color rgb="FF000000"/>
        <rFont val="맑은 고딕"/>
        <family val="3"/>
        <charset val="129"/>
      </rPr>
      <t>○</t>
    </r>
    <r>
      <rPr>
        <b/>
        <sz val="18"/>
        <color rgb="FF000000"/>
        <rFont val="돋움"/>
        <family val="3"/>
        <charset val="129"/>
      </rPr>
      <t>국민연금보험료율</t>
    </r>
    <r>
      <rPr>
        <b/>
        <sz val="18"/>
        <color rgb="FF000000"/>
        <rFont val="Arial"/>
        <family val="2"/>
      </rPr>
      <t xml:space="preserve"> =0.045</t>
    </r>
  </si>
  <si>
    <r>
      <t> </t>
    </r>
    <r>
      <rPr>
        <b/>
        <sz val="11"/>
        <color rgb="FF000000"/>
        <rFont val="Tahoma"/>
        <family val="2"/>
      </rPr>
      <t>제88조(연금보험료의 부과ㆍ징수 등)</t>
    </r>
  </si>
  <si>
    <r>
      <t xml:space="preserve"> </t>
    </r>
    <r>
      <rPr>
        <sz val="11"/>
        <color rgb="FF444444"/>
        <rFont val="돋움"/>
        <family val="3"/>
        <charset val="129"/>
      </rPr>
      <t>③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사업장가입자의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연금보험료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중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기여금은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사업장가입자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본인이</t>
    </r>
    <r>
      <rPr>
        <sz val="11"/>
        <color rgb="FF444444"/>
        <rFont val="Tahoma"/>
        <family val="2"/>
      </rPr>
      <t xml:space="preserve">, </t>
    </r>
    <r>
      <rPr>
        <sz val="11"/>
        <color rgb="FF444444"/>
        <rFont val="돋움"/>
        <family val="3"/>
        <charset val="129"/>
      </rPr>
      <t>부담금은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사용자가</t>
    </r>
    <r>
      <rPr>
        <sz val="11"/>
        <color rgb="FF444444"/>
        <rFont val="Tahoma"/>
        <family val="2"/>
      </rPr>
      <t xml:space="preserve"> 
     </t>
    </r>
    <r>
      <rPr>
        <sz val="11"/>
        <color rgb="FF444444"/>
        <rFont val="돋움"/>
        <family val="3"/>
        <charset val="129"/>
      </rPr>
      <t>각각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부담하되</t>
    </r>
    <r>
      <rPr>
        <sz val="11"/>
        <color rgb="FF444444"/>
        <rFont val="Tahoma"/>
        <family val="2"/>
      </rPr>
      <t xml:space="preserve">, </t>
    </r>
    <r>
      <rPr>
        <sz val="11"/>
        <color rgb="FF444444"/>
        <rFont val="돋움"/>
        <family val="3"/>
        <charset val="129"/>
      </rPr>
      <t>그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금액은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각각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기준소득월액의</t>
    </r>
    <r>
      <rPr>
        <sz val="11"/>
        <color rgb="FF444444"/>
        <rFont val="Tahoma"/>
        <family val="2"/>
      </rPr>
      <t xml:space="preserve"> 1</t>
    </r>
    <r>
      <rPr>
        <sz val="11"/>
        <color rgb="FF444444"/>
        <rFont val="돋움"/>
        <family val="3"/>
        <charset val="129"/>
      </rPr>
      <t>천분의</t>
    </r>
    <r>
      <rPr>
        <sz val="11"/>
        <color rgb="FF444444"/>
        <rFont val="Tahoma"/>
        <family val="2"/>
      </rPr>
      <t xml:space="preserve"> 45</t>
    </r>
    <r>
      <rPr>
        <sz val="11"/>
        <color rgb="FF444444"/>
        <rFont val="돋움"/>
        <family val="3"/>
        <charset val="129"/>
      </rPr>
      <t>에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해당하는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금액으로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한다</t>
    </r>
    <r>
      <rPr>
        <sz val="11"/>
        <color rgb="FF444444"/>
        <rFont val="Tahoma"/>
        <family val="2"/>
      </rPr>
      <t>.</t>
    </r>
  </si>
  <si>
    <t xml:space="preserve"> 4. 건강보험료</t>
  </si>
  <si>
    <t xml:space="preserve"> 5. 장기요양보험료</t>
  </si>
  <si>
    <t xml:space="preserve"> 6. 임금채권보장보험</t>
  </si>
  <si>
    <r>
      <rPr>
        <b/>
        <sz val="18"/>
        <color rgb="FF000000"/>
        <rFont val="맑은 고딕"/>
        <family val="3"/>
        <charset val="129"/>
      </rPr>
      <t>○</t>
    </r>
    <r>
      <rPr>
        <b/>
        <sz val="18"/>
        <color rgb="FF000000"/>
        <rFont val="돋움"/>
        <family val="3"/>
        <charset val="129"/>
      </rPr>
      <t>임금채권보장보험료율</t>
    </r>
    <r>
      <rPr>
        <b/>
        <sz val="18"/>
        <color rgb="FF000000"/>
        <rFont val="Arial"/>
        <family val="2"/>
      </rPr>
      <t xml:space="preserve"> =0.0006</t>
    </r>
  </si>
  <si>
    <t xml:space="preserve"> 2.고용보험료율</t>
  </si>
  <si>
    <r>
      <t xml:space="preserve">1. </t>
    </r>
    <r>
      <rPr>
        <sz val="11"/>
        <color rgb="FF444444"/>
        <rFont val="맑은 고딕"/>
        <family val="3"/>
        <charset val="129"/>
      </rPr>
      <t>임금채권보장기금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맑은 고딕"/>
        <family val="3"/>
        <charset val="129"/>
      </rPr>
      <t>사업주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맑은 고딕"/>
        <family val="3"/>
        <charset val="129"/>
      </rPr>
      <t>부담금비율</t>
    </r>
  </si>
  <si>
    <r>
      <t xml:space="preserve">   </t>
    </r>
    <r>
      <rPr>
        <b/>
        <sz val="11"/>
        <color rgb="FF1C1C1C"/>
        <rFont val="돋움"/>
        <family val="3"/>
        <charset val="129"/>
      </rPr>
      <t>고용보험</t>
    </r>
    <r>
      <rPr>
        <b/>
        <sz val="11"/>
        <color rgb="FF1C1C1C"/>
        <rFont val="Tahoma"/>
        <family val="2"/>
      </rPr>
      <t xml:space="preserve"> </t>
    </r>
    <r>
      <rPr>
        <b/>
        <sz val="11"/>
        <color rgb="FF1C1C1C"/>
        <rFont val="돋움"/>
        <family val="3"/>
        <charset val="129"/>
      </rPr>
      <t>및</t>
    </r>
    <r>
      <rPr>
        <b/>
        <sz val="11"/>
        <color rgb="FF1C1C1C"/>
        <rFont val="Tahoma"/>
        <family val="2"/>
      </rPr>
      <t xml:space="preserve"> </t>
    </r>
    <r>
      <rPr>
        <b/>
        <sz val="11"/>
        <color rgb="FF1C1C1C"/>
        <rFont val="돋움"/>
        <family val="3"/>
        <charset val="129"/>
      </rPr>
      <t>산업재해보상보험의</t>
    </r>
    <r>
      <rPr>
        <b/>
        <sz val="11"/>
        <color rgb="FF1C1C1C"/>
        <rFont val="Tahoma"/>
        <family val="2"/>
      </rPr>
      <t xml:space="preserve"> </t>
    </r>
    <r>
      <rPr>
        <b/>
        <sz val="11"/>
        <color rgb="FF1C1C1C"/>
        <rFont val="돋움"/>
        <family val="3"/>
        <charset val="129"/>
      </rPr>
      <t>보험료징수</t>
    </r>
    <r>
      <rPr>
        <b/>
        <sz val="11"/>
        <color rgb="FF1C1C1C"/>
        <rFont val="Tahoma"/>
        <family val="2"/>
      </rPr>
      <t xml:space="preserve"> </t>
    </r>
    <r>
      <rPr>
        <b/>
        <sz val="11"/>
        <color rgb="FF1C1C1C"/>
        <rFont val="돋움"/>
        <family val="3"/>
        <charset val="129"/>
      </rPr>
      <t>등에</t>
    </r>
    <r>
      <rPr>
        <b/>
        <sz val="11"/>
        <color rgb="FF1C1C1C"/>
        <rFont val="Tahoma"/>
        <family val="2"/>
      </rPr>
      <t xml:space="preserve"> </t>
    </r>
    <r>
      <rPr>
        <b/>
        <sz val="11"/>
        <color rgb="FF1C1C1C"/>
        <rFont val="돋움"/>
        <family val="3"/>
        <charset val="129"/>
      </rPr>
      <t>관한</t>
    </r>
    <r>
      <rPr>
        <b/>
        <sz val="11"/>
        <color rgb="FF1C1C1C"/>
        <rFont val="Tahoma"/>
        <family val="2"/>
      </rPr>
      <t xml:space="preserve"> </t>
    </r>
    <r>
      <rPr>
        <b/>
        <sz val="11"/>
        <color rgb="FF1C1C1C"/>
        <rFont val="돋움"/>
        <family val="3"/>
        <charset val="129"/>
      </rPr>
      <t>법률</t>
    </r>
    <r>
      <rPr>
        <b/>
        <sz val="11"/>
        <color rgb="FF1C1C1C"/>
        <rFont val="Tahoma"/>
        <family val="2"/>
      </rPr>
      <t xml:space="preserve"> </t>
    </r>
    <r>
      <rPr>
        <b/>
        <sz val="11"/>
        <color rgb="FF1C1C1C"/>
        <rFont val="돋움"/>
        <family val="3"/>
        <charset val="129"/>
      </rPr>
      <t>시행령</t>
    </r>
    <r>
      <rPr>
        <b/>
        <sz val="11"/>
        <color rgb="FF1C1C1C"/>
        <rFont val="Tahoma"/>
        <family val="2"/>
      </rPr>
      <t xml:space="preserve"> </t>
    </r>
    <r>
      <rPr>
        <b/>
        <sz val="11"/>
        <color rgb="FF1C1C1C"/>
        <rFont val="돋움"/>
        <family val="3"/>
        <charset val="129"/>
      </rPr>
      <t>제</t>
    </r>
    <r>
      <rPr>
        <b/>
        <sz val="11"/>
        <color rgb="FF1C1C1C"/>
        <rFont val="Tahoma"/>
        <family val="2"/>
      </rPr>
      <t>12</t>
    </r>
    <r>
      <rPr>
        <b/>
        <sz val="11"/>
        <color rgb="FF1C1C1C"/>
        <rFont val="돋움"/>
        <family val="3"/>
        <charset val="129"/>
      </rPr>
      <t>조</t>
    </r>
    <phoneticPr fontId="8" type="noConversion"/>
  </si>
  <si>
    <r>
      <rPr>
        <b/>
        <sz val="18"/>
        <color rgb="FF000000"/>
        <rFont val="Segoe UI Symbol"/>
        <family val="2"/>
      </rPr>
      <t>○</t>
    </r>
    <r>
      <rPr>
        <b/>
        <sz val="18"/>
        <color rgb="FF000000"/>
        <rFont val="돋움"/>
        <family val="3"/>
        <charset val="129"/>
      </rPr>
      <t>고용보험료율</t>
    </r>
    <r>
      <rPr>
        <b/>
        <sz val="18"/>
        <color rgb="FF000000"/>
        <rFont val="Arial"/>
        <family val="2"/>
      </rPr>
      <t xml:space="preserve"> = 25/10000 + 9/1000 = 0.0115</t>
    </r>
  </si>
  <si>
    <r>
      <t xml:space="preserve"> </t>
    </r>
    <r>
      <rPr>
        <sz val="11"/>
        <color rgb="FF444444"/>
        <rFont val="돋움"/>
        <family val="3"/>
        <charset val="129"/>
      </rPr>
      <t>①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법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제</t>
    </r>
    <r>
      <rPr>
        <sz val="11"/>
        <color rgb="FF444444"/>
        <rFont val="Tahoma"/>
        <family val="2"/>
      </rPr>
      <t>14</t>
    </r>
    <r>
      <rPr>
        <sz val="11"/>
        <color rgb="FF444444"/>
        <rFont val="돋움"/>
        <family val="3"/>
        <charset val="129"/>
      </rPr>
      <t>조제</t>
    </r>
    <r>
      <rPr>
        <sz val="11"/>
        <color rgb="FF444444"/>
        <rFont val="Tahoma"/>
        <family val="2"/>
      </rPr>
      <t>1</t>
    </r>
    <r>
      <rPr>
        <sz val="11"/>
        <color rgb="FF444444"/>
        <rFont val="돋움"/>
        <family val="3"/>
        <charset val="129"/>
      </rPr>
      <t>항에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따른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고용보험료율은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다음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각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호와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돋움"/>
        <family val="3"/>
        <charset val="129"/>
      </rPr>
      <t>같다</t>
    </r>
    <r>
      <rPr>
        <sz val="11"/>
        <color rgb="FF444444"/>
        <rFont val="Tahoma"/>
        <family val="2"/>
      </rPr>
      <t>.</t>
    </r>
  </si>
  <si>
    <r>
      <t xml:space="preserve"> </t>
    </r>
    <r>
      <rPr>
        <b/>
        <sz val="8"/>
        <color rgb="FF0000FF"/>
        <rFont val="돋움"/>
        <family val="3"/>
        <charset val="129"/>
      </rPr>
      <t>가</t>
    </r>
    <r>
      <rPr>
        <b/>
        <sz val="8"/>
        <color rgb="FF0000FF"/>
        <rFont val="Tahoma"/>
        <family val="2"/>
      </rPr>
      <t xml:space="preserve">. </t>
    </r>
    <r>
      <rPr>
        <b/>
        <sz val="8"/>
        <color rgb="FF0000FF"/>
        <rFont val="돋움"/>
        <family val="3"/>
        <charset val="129"/>
      </rPr>
      <t>상시근로자수가</t>
    </r>
    <r>
      <rPr>
        <b/>
        <sz val="8"/>
        <color rgb="FF0000FF"/>
        <rFont val="Tahoma"/>
        <family val="2"/>
      </rPr>
      <t xml:space="preserve"> 150</t>
    </r>
    <r>
      <rPr>
        <b/>
        <sz val="8"/>
        <color rgb="FF0000FF"/>
        <rFont val="돋움"/>
        <family val="3"/>
        <charset val="129"/>
      </rPr>
      <t>명</t>
    </r>
    <r>
      <rPr>
        <b/>
        <sz val="8"/>
        <color rgb="FF0000FF"/>
        <rFont val="Tahoma"/>
        <family val="2"/>
      </rPr>
      <t xml:space="preserve"> </t>
    </r>
    <r>
      <rPr>
        <b/>
        <sz val="8"/>
        <color rgb="FF0000FF"/>
        <rFont val="돋움"/>
        <family val="3"/>
        <charset val="129"/>
      </rPr>
      <t>미만인</t>
    </r>
    <r>
      <rPr>
        <b/>
        <sz val="8"/>
        <color rgb="FF0000FF"/>
        <rFont val="Tahoma"/>
        <family val="2"/>
      </rPr>
      <t xml:space="preserve"> </t>
    </r>
    <r>
      <rPr>
        <b/>
        <sz val="8"/>
        <color rgb="FF0000FF"/>
        <rFont val="돋움"/>
        <family val="3"/>
        <charset val="129"/>
      </rPr>
      <t>사업주의</t>
    </r>
    <r>
      <rPr>
        <b/>
        <sz val="8"/>
        <color rgb="FF0000FF"/>
        <rFont val="Tahoma"/>
        <family val="2"/>
      </rPr>
      <t xml:space="preserve"> </t>
    </r>
    <r>
      <rPr>
        <b/>
        <sz val="8"/>
        <color rgb="FF0000FF"/>
        <rFont val="돋움"/>
        <family val="3"/>
        <charset val="129"/>
      </rPr>
      <t>사업</t>
    </r>
    <r>
      <rPr>
        <b/>
        <sz val="8"/>
        <color rgb="FF0000FF"/>
        <rFont val="Tahoma"/>
        <family val="2"/>
      </rPr>
      <t>: 1</t>
    </r>
    <r>
      <rPr>
        <b/>
        <sz val="8"/>
        <color rgb="FF0000FF"/>
        <rFont val="돋움"/>
        <family val="3"/>
        <charset val="129"/>
      </rPr>
      <t>만분의</t>
    </r>
    <r>
      <rPr>
        <b/>
        <sz val="8"/>
        <color rgb="FF0000FF"/>
        <rFont val="Tahoma"/>
        <family val="2"/>
      </rPr>
      <t xml:space="preserve"> 25</t>
    </r>
  </si>
  <si>
    <r>
      <t xml:space="preserve">2. </t>
    </r>
    <r>
      <rPr>
        <b/>
        <sz val="11"/>
        <color rgb="FF0000FF"/>
        <rFont val="돋움"/>
        <family val="3"/>
        <charset val="129"/>
      </rPr>
      <t>실업급여의</t>
    </r>
    <r>
      <rPr>
        <b/>
        <sz val="11"/>
        <color rgb="FF0000FF"/>
        <rFont val="Tahoma"/>
        <family val="2"/>
      </rPr>
      <t xml:space="preserve"> </t>
    </r>
    <r>
      <rPr>
        <b/>
        <sz val="11"/>
        <color rgb="FF0000FF"/>
        <rFont val="돋움"/>
        <family val="3"/>
        <charset val="129"/>
      </rPr>
      <t>보험료율</t>
    </r>
    <r>
      <rPr>
        <b/>
        <sz val="11"/>
        <color rgb="FF0000FF"/>
        <rFont val="Tahoma"/>
        <family val="2"/>
      </rPr>
      <t>: 1</t>
    </r>
    <r>
      <rPr>
        <b/>
        <sz val="11"/>
        <color rgb="FF0000FF"/>
        <rFont val="돋움"/>
        <family val="3"/>
        <charset val="129"/>
      </rPr>
      <t>천분의</t>
    </r>
    <r>
      <rPr>
        <b/>
        <sz val="11"/>
        <color rgb="FF0000FF"/>
        <rFont val="Tahoma"/>
        <family val="2"/>
      </rPr>
      <t xml:space="preserve"> 18 (</t>
    </r>
    <r>
      <rPr>
        <b/>
        <sz val="11"/>
        <color rgb="FF0000FF"/>
        <rFont val="돋움"/>
        <family val="3"/>
        <charset val="129"/>
      </rPr>
      <t>노</t>
    </r>
    <r>
      <rPr>
        <b/>
        <sz val="11"/>
        <color rgb="FF0000FF"/>
        <rFont val="Tahoma"/>
        <family val="2"/>
      </rPr>
      <t xml:space="preserve"> 9, </t>
    </r>
    <r>
      <rPr>
        <b/>
        <sz val="11"/>
        <color rgb="FF0000FF"/>
        <rFont val="돋움"/>
        <family val="3"/>
        <charset val="129"/>
      </rPr>
      <t>사</t>
    </r>
    <r>
      <rPr>
        <b/>
        <sz val="11"/>
        <color rgb="FF0000FF"/>
        <rFont val="Tahoma"/>
        <family val="2"/>
      </rPr>
      <t xml:space="preserve"> 9)</t>
    </r>
  </si>
  <si>
    <r>
      <rPr>
        <sz val="11"/>
        <color rgb="FF444444"/>
        <rFont val="Segoe UI Symbol"/>
        <family val="2"/>
      </rPr>
      <t>①</t>
    </r>
    <r>
      <rPr>
        <sz val="11"/>
        <color rgb="FF444444"/>
        <rFont val="Tahoma"/>
        <family val="2"/>
      </rPr>
      <t xml:space="preserve"> </t>
    </r>
    <r>
      <rPr>
        <u/>
        <sz val="11"/>
        <color rgb="FF005A84"/>
        <rFont val="맑은 고딕"/>
        <family val="3"/>
        <charset val="129"/>
      </rPr>
      <t>법</t>
    </r>
    <r>
      <rPr>
        <sz val="11"/>
        <color rgb="FF444444"/>
        <rFont val="Tahoma"/>
        <family val="2"/>
      </rPr>
      <t xml:space="preserve"> </t>
    </r>
    <r>
      <rPr>
        <u/>
        <sz val="11"/>
        <color rgb="FF005A84"/>
        <rFont val="맑은 고딕"/>
        <family val="3"/>
        <charset val="129"/>
      </rPr>
      <t>제</t>
    </r>
    <r>
      <rPr>
        <u/>
        <sz val="11"/>
        <color rgb="FF005A84"/>
        <rFont val="Tahoma"/>
        <family val="2"/>
      </rPr>
      <t>73</t>
    </r>
    <r>
      <rPr>
        <u/>
        <sz val="11"/>
        <color rgb="FF005A84"/>
        <rFont val="맑은 고딕"/>
        <family val="3"/>
        <charset val="129"/>
      </rPr>
      <t>조제</t>
    </r>
    <r>
      <rPr>
        <u/>
        <sz val="11"/>
        <color rgb="FF005A84"/>
        <rFont val="Tahoma"/>
        <family val="2"/>
      </rPr>
      <t>1</t>
    </r>
    <r>
      <rPr>
        <u/>
        <sz val="11"/>
        <color rgb="FF005A84"/>
        <rFont val="맑은 고딕"/>
        <family val="3"/>
        <charset val="129"/>
      </rPr>
      <t>항</t>
    </r>
    <r>
      <rPr>
        <sz val="11"/>
        <color rgb="FF444444"/>
        <rFont val="맑은 고딕"/>
        <family val="3"/>
        <charset val="129"/>
      </rPr>
      <t>에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맑은 고딕"/>
        <family val="3"/>
        <charset val="129"/>
      </rPr>
      <t>따른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맑은 고딕"/>
        <family val="3"/>
        <charset val="129"/>
      </rPr>
      <t>직장가입자의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맑은 고딕"/>
        <family val="3"/>
        <charset val="129"/>
      </rPr>
      <t>보험료율은</t>
    </r>
    <r>
      <rPr>
        <sz val="11"/>
        <color rgb="FF444444"/>
        <rFont val="Tahoma"/>
        <family val="2"/>
      </rPr>
      <t xml:space="preserve"> 1</t>
    </r>
    <r>
      <rPr>
        <sz val="11"/>
        <color rgb="FF444444"/>
        <rFont val="맑은 고딕"/>
        <family val="3"/>
        <charset val="129"/>
      </rPr>
      <t>만분의</t>
    </r>
    <r>
      <rPr>
        <sz val="11"/>
        <color rgb="FF444444"/>
        <rFont val="Tahoma"/>
        <family val="2"/>
      </rPr>
      <t xml:space="preserve"> 709</t>
    </r>
    <r>
      <rPr>
        <sz val="11"/>
        <color rgb="FF444444"/>
        <rFont val="맑은 고딕"/>
        <family val="3"/>
        <charset val="129"/>
      </rPr>
      <t>으로</t>
    </r>
    <r>
      <rPr>
        <sz val="11"/>
        <color rgb="FF444444"/>
        <rFont val="Tahoma"/>
        <family val="2"/>
      </rPr>
      <t xml:space="preserve"> </t>
    </r>
    <r>
      <rPr>
        <sz val="11"/>
        <color rgb="FF444444"/>
        <rFont val="맑은 고딕"/>
        <family val="3"/>
        <charset val="129"/>
      </rPr>
      <t>한다</t>
    </r>
    <r>
      <rPr>
        <sz val="11"/>
        <color rgb="FF444444"/>
        <rFont val="Tahoma"/>
        <family val="2"/>
      </rPr>
      <t>.  </t>
    </r>
    <phoneticPr fontId="8" type="noConversion"/>
  </si>
  <si>
    <r>
      <rPr>
        <b/>
        <sz val="18"/>
        <color rgb="FF000000"/>
        <rFont val="Segoe UI Symbol"/>
        <family val="2"/>
      </rPr>
      <t>○</t>
    </r>
    <r>
      <rPr>
        <b/>
        <sz val="18"/>
        <color rgb="FF000000"/>
        <rFont val="돋움"/>
        <family val="3"/>
        <charset val="129"/>
      </rPr>
      <t>건강보험료율</t>
    </r>
    <r>
      <rPr>
        <b/>
        <sz val="18"/>
        <color rgb="FF000000"/>
        <rFont val="Arial"/>
        <family val="2"/>
      </rPr>
      <t xml:space="preserve"> =0.03545</t>
    </r>
    <phoneticPr fontId="8" type="noConversion"/>
  </si>
  <si>
    <r>
      <t xml:space="preserve">   </t>
    </r>
    <r>
      <rPr>
        <b/>
        <sz val="11"/>
        <color rgb="FF000000"/>
        <rFont val="돋움"/>
        <family val="3"/>
        <charset val="129"/>
      </rPr>
      <t>국민건강보험법</t>
    </r>
    <r>
      <rPr>
        <b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시행령</t>
    </r>
    <r>
      <rPr>
        <b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제</t>
    </r>
    <r>
      <rPr>
        <b/>
        <sz val="11"/>
        <color rgb="FF000000"/>
        <rFont val="Tahoma"/>
        <family val="2"/>
      </rPr>
      <t>44</t>
    </r>
    <r>
      <rPr>
        <b/>
        <sz val="11"/>
        <color rgb="FF000000"/>
        <rFont val="돋움"/>
        <family val="3"/>
        <charset val="129"/>
      </rPr>
      <t>조</t>
    </r>
    <phoneticPr fontId="8" type="noConversion"/>
  </si>
  <si>
    <r>
      <t xml:space="preserve">   </t>
    </r>
    <r>
      <rPr>
        <b/>
        <sz val="11"/>
        <color theme="1"/>
        <rFont val="돋움"/>
        <family val="3"/>
        <charset val="129"/>
      </rPr>
      <t>노인장기요양보험법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시행령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theme="1"/>
        <rFont val="돋움"/>
        <family val="3"/>
        <charset val="129"/>
      </rPr>
      <t>제</t>
    </r>
    <r>
      <rPr>
        <b/>
        <sz val="11"/>
        <color theme="1"/>
        <rFont val="Tahoma"/>
        <family val="2"/>
      </rPr>
      <t>4</t>
    </r>
    <r>
      <rPr>
        <b/>
        <sz val="11"/>
        <color theme="1"/>
        <rFont val="돋움"/>
        <family val="3"/>
        <charset val="129"/>
      </rPr>
      <t>조</t>
    </r>
    <phoneticPr fontId="8" type="noConversion"/>
  </si>
  <si>
    <r>
      <t xml:space="preserve">  </t>
    </r>
    <r>
      <rPr>
        <sz val="11"/>
        <color rgb="FF000000"/>
        <rFont val="돋움"/>
        <family val="3"/>
        <charset val="129"/>
      </rPr>
      <t>제</t>
    </r>
    <r>
      <rPr>
        <sz val="11"/>
        <color rgb="FF000000"/>
        <rFont val="Tahoma"/>
        <family val="2"/>
      </rPr>
      <t>4</t>
    </r>
    <r>
      <rPr>
        <sz val="11"/>
        <color rgb="FF000000"/>
        <rFont val="돋움"/>
        <family val="3"/>
        <charset val="129"/>
      </rPr>
      <t>조</t>
    </r>
    <r>
      <rPr>
        <sz val="11"/>
        <color rgb="FF000000"/>
        <rFont val="Tahoma"/>
        <family val="2"/>
      </rPr>
      <t>(</t>
    </r>
    <r>
      <rPr>
        <sz val="11"/>
        <color rgb="FF000000"/>
        <rFont val="돋움"/>
        <family val="3"/>
        <charset val="129"/>
      </rPr>
      <t>장기요양보험료율</t>
    </r>
    <r>
      <rPr>
        <sz val="11"/>
        <color rgb="FF000000"/>
        <rFont val="Tahoma"/>
        <family val="2"/>
      </rPr>
      <t xml:space="preserve">) </t>
    </r>
    <r>
      <rPr>
        <u/>
        <sz val="11"/>
        <color rgb="FF000000"/>
        <rFont val="돋움"/>
        <family val="3"/>
        <charset val="129"/>
      </rPr>
      <t>법</t>
    </r>
    <r>
      <rPr>
        <sz val="11"/>
        <color rgb="FF000000"/>
        <rFont val="Tahoma"/>
        <family val="2"/>
      </rPr>
      <t xml:space="preserve"> </t>
    </r>
    <r>
      <rPr>
        <u/>
        <sz val="11"/>
        <color rgb="FF000000"/>
        <rFont val="돋움"/>
        <family val="3"/>
        <charset val="129"/>
      </rPr>
      <t>제</t>
    </r>
    <r>
      <rPr>
        <u/>
        <sz val="11"/>
        <color rgb="FF000000"/>
        <rFont val="Tahoma"/>
        <family val="2"/>
      </rPr>
      <t>9</t>
    </r>
    <r>
      <rPr>
        <u/>
        <sz val="11"/>
        <color rgb="FF000000"/>
        <rFont val="돋움"/>
        <family val="3"/>
        <charset val="129"/>
      </rPr>
      <t>조제</t>
    </r>
    <r>
      <rPr>
        <u/>
        <sz val="11"/>
        <color rgb="FF000000"/>
        <rFont val="Tahoma"/>
        <family val="2"/>
      </rPr>
      <t>1</t>
    </r>
    <r>
      <rPr>
        <u/>
        <sz val="11"/>
        <color rgb="FF000000"/>
        <rFont val="돋움"/>
        <family val="3"/>
        <charset val="129"/>
      </rPr>
      <t>항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Tahoma"/>
        <family val="2"/>
      </rPr>
      <t xml:space="preserve"> </t>
    </r>
    <r>
      <rPr>
        <sz val="11"/>
        <color rgb="FF000000"/>
        <rFont val="돋움"/>
        <family val="3"/>
        <charset val="129"/>
      </rPr>
      <t>따른</t>
    </r>
    <r>
      <rPr>
        <sz val="11"/>
        <color rgb="FF000000"/>
        <rFont val="Tahoma"/>
        <family val="2"/>
      </rPr>
      <t xml:space="preserve"> </t>
    </r>
    <r>
      <rPr>
        <sz val="11"/>
        <color rgb="FF000000"/>
        <rFont val="돋움"/>
        <family val="3"/>
        <charset val="129"/>
      </rPr>
      <t>장기요양보험료율은</t>
    </r>
    <r>
      <rPr>
        <sz val="11"/>
        <color rgb="FF0000FF"/>
        <rFont val="Tahoma"/>
        <family val="2"/>
      </rPr>
      <t xml:space="preserve"> 100</t>
    </r>
    <r>
      <rPr>
        <sz val="11"/>
        <color rgb="FF0000FF"/>
        <rFont val="돋움"/>
        <family val="3"/>
        <charset val="129"/>
      </rPr>
      <t>만분의</t>
    </r>
    <r>
      <rPr>
        <sz val="11"/>
        <color rgb="FF0000FF"/>
        <rFont val="Tahoma"/>
        <family val="2"/>
      </rPr>
      <t xml:space="preserve"> 9,082</t>
    </r>
    <r>
      <rPr>
        <sz val="11"/>
        <color rgb="FF000000"/>
        <rFont val="돋움"/>
        <family val="3"/>
        <charset val="129"/>
      </rPr>
      <t>로</t>
    </r>
    <r>
      <rPr>
        <sz val="11"/>
        <color rgb="FF000000"/>
        <rFont val="Tahoma"/>
        <family val="2"/>
      </rPr>
      <t xml:space="preserve"> </t>
    </r>
    <r>
      <rPr>
        <sz val="11"/>
        <color rgb="FF000000"/>
        <rFont val="돋움"/>
        <family val="3"/>
        <charset val="129"/>
      </rPr>
      <t>한다</t>
    </r>
    <phoneticPr fontId="8" type="noConversion"/>
  </si>
  <si>
    <r>
      <rPr>
        <b/>
        <sz val="18"/>
        <color rgb="FF000000"/>
        <rFont val="Segoe UI Symbol"/>
        <family val="2"/>
      </rPr>
      <t>○</t>
    </r>
    <r>
      <rPr>
        <b/>
        <sz val="18"/>
        <color rgb="FF000000"/>
        <rFont val="돋움"/>
        <family val="3"/>
        <charset val="129"/>
      </rPr>
      <t>장기요양보험료율</t>
    </r>
    <r>
      <rPr>
        <b/>
        <sz val="18"/>
        <color rgb="FF000000"/>
        <rFont val="Arial"/>
        <family val="2"/>
      </rPr>
      <t xml:space="preserve"> =0.009082</t>
    </r>
    <phoneticPr fontId="8" type="noConversion"/>
  </si>
  <si>
    <r>
      <t xml:space="preserve">   (</t>
    </r>
    <r>
      <rPr>
        <sz val="10"/>
        <color rgb="FF000000"/>
        <rFont val="돋움"/>
        <family val="3"/>
        <charset val="129"/>
      </rPr>
      <t>국민건강보험료의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만분의</t>
    </r>
    <r>
      <rPr>
        <sz val="10"/>
        <color rgb="FF000000"/>
        <rFont val="Arial"/>
        <family val="2"/>
      </rPr>
      <t xml:space="preserve"> 1,281)</t>
    </r>
    <phoneticPr fontId="8" type="noConversion"/>
  </si>
  <si>
    <t>노무비의 1.15%</t>
    <phoneticPr fontId="8" type="noConversion"/>
  </si>
  <si>
    <r>
      <t xml:space="preserve">   </t>
    </r>
    <r>
      <rPr>
        <b/>
        <sz val="11"/>
        <color rgb="FF000000"/>
        <rFont val="돋움"/>
        <family val="3"/>
        <charset val="129"/>
      </rPr>
      <t>고용노동부고시</t>
    </r>
    <r>
      <rPr>
        <b/>
        <sz val="11"/>
        <color rgb="FF000000"/>
        <rFont val="Tahoma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제</t>
    </r>
    <r>
      <rPr>
        <b/>
        <sz val="11"/>
        <color rgb="FF000000"/>
        <rFont val="Tahoma"/>
        <family val="2"/>
      </rPr>
      <t>2022-94</t>
    </r>
    <r>
      <rPr>
        <b/>
        <sz val="11"/>
        <color rgb="FF000000"/>
        <rFont val="돋움"/>
        <family val="3"/>
        <charset val="129"/>
      </rPr>
      <t>호</t>
    </r>
    <phoneticPr fontId="8" type="noConversion"/>
  </si>
  <si>
    <t>노무비의 3.545%</t>
    <phoneticPr fontId="8" type="noConversion"/>
  </si>
  <si>
    <t>건강보험료의 12.81%</t>
    <phoneticPr fontId="8" type="noConversion"/>
  </si>
  <si>
    <t>일일 운행 횟수 : 출근 8회, 퇴근 8회</t>
    <phoneticPr fontId="8" type="noConversion"/>
  </si>
  <si>
    <t xml:space="preserve">km/L </t>
    <phoneticPr fontId="8" type="noConversion"/>
  </si>
  <si>
    <t>단 가 산 출 근 거</t>
  </si>
  <si>
    <t>공  종</t>
  </si>
  <si>
    <t>산  출  내  역</t>
  </si>
  <si>
    <t>산   출   근   거</t>
  </si>
  <si>
    <t xml:space="preserve"> 2) 복리후생비(연차수당)</t>
    <phoneticPr fontId="8" type="noConversion"/>
  </si>
  <si>
    <t>총        계</t>
  </si>
  <si>
    <r>
      <t xml:space="preserve"> 1) </t>
    </r>
    <r>
      <rPr>
        <sz val="10"/>
        <color rgb="FF000000"/>
        <rFont val="돋움"/>
        <family val="3"/>
        <charset val="129"/>
      </rPr>
      <t>차량정비비(타이어교체비 포함)</t>
    </r>
  </si>
  <si>
    <r>
      <t xml:space="preserve"> 1) </t>
    </r>
    <r>
      <rPr>
        <sz val="10"/>
        <color rgb="FF000000"/>
        <rFont val="돋움"/>
        <family val="3"/>
        <charset val="129"/>
      </rPr>
      <t>보험료</t>
    </r>
  </si>
  <si>
    <r>
      <t xml:space="preserve"> 2) </t>
    </r>
    <r>
      <rPr>
        <sz val="10"/>
        <color rgb="FF000000"/>
        <rFont val="돋움"/>
        <family val="3"/>
        <charset val="129"/>
      </rPr>
      <t>감가상각비</t>
    </r>
  </si>
  <si>
    <t>1</t>
    <phoneticPr fontId="8" type="noConversion"/>
  </si>
  <si>
    <t>2</t>
    <phoneticPr fontId="8" type="noConversion"/>
  </si>
  <si>
    <t>D00002</t>
    <phoneticPr fontId="8" type="noConversion"/>
  </si>
  <si>
    <t>자동차유지관리비</t>
    <phoneticPr fontId="8" type="noConversion"/>
  </si>
  <si>
    <t>D00001</t>
    <phoneticPr fontId="8" type="noConversion"/>
  </si>
  <si>
    <t>차고지 : 편도10km</t>
    <phoneticPr fontId="8" type="noConversion"/>
  </si>
  <si>
    <t>일일4회/대(출근2회, 퇴근2회), 1개월</t>
    <phoneticPr fontId="8" type="noConversion"/>
  </si>
  <si>
    <t>(출근 2회, 퇴근2회)차량 * 4대 = 출근8회, 퇴근8회</t>
    <phoneticPr fontId="8" type="noConversion"/>
  </si>
  <si>
    <t>차량 대수</t>
    <phoneticPr fontId="8" type="noConversion"/>
  </si>
  <si>
    <t>1개월/대 기준, 운행시간 6시간/일</t>
    <phoneticPr fontId="8" type="noConversion"/>
  </si>
  <si>
    <t xml:space="preserve">    - 과업목적 : 청라IHP도시첨단산업단지 근로자의 교통편의 증진을 위한 출·퇴근 통근버스 운행</t>
    <phoneticPr fontId="8" type="noConversion"/>
  </si>
  <si>
    <t>용 역 명  :  청라IHP도시첨단산업단지 근로자 통근버스 운행용역</t>
    <phoneticPr fontId="8" type="noConversion"/>
  </si>
  <si>
    <r>
      <t xml:space="preserve">  </t>
    </r>
    <r>
      <rPr>
        <b/>
        <sz val="11"/>
        <color rgb="FF000000"/>
        <rFont val="맑은 고딕"/>
        <family val="3"/>
        <charset val="129"/>
        <scheme val="major"/>
      </rPr>
      <t>고용노동부고시 제2024-1호</t>
    </r>
    <phoneticPr fontId="8" type="noConversion"/>
  </si>
  <si>
    <r>
      <rPr>
        <b/>
        <sz val="18"/>
        <color rgb="FF000000"/>
        <rFont val="맑은 고딕"/>
        <family val="3"/>
        <charset val="129"/>
      </rPr>
      <t>○</t>
    </r>
    <r>
      <rPr>
        <b/>
        <sz val="18"/>
        <color rgb="FF000000"/>
        <rFont val="돋움"/>
        <family val="3"/>
        <charset val="129"/>
      </rPr>
      <t>산재보험료율</t>
    </r>
    <r>
      <rPr>
        <b/>
        <sz val="18"/>
        <color rgb="FF000000"/>
        <rFont val="Arial"/>
        <family val="2"/>
      </rPr>
      <t xml:space="preserve"> = 18/1000 + 0.6/1000 = 0.0186</t>
    </r>
    <phoneticPr fontId="8" type="noConversion"/>
  </si>
  <si>
    <t>노무비의 1.86%</t>
    <phoneticPr fontId="8" type="noConversion"/>
  </si>
  <si>
    <t>(출근8회, 퇴근8회)차량 연 운행 대수 :  월 4대 * 7개월 = 28대</t>
    <phoneticPr fontId="8" type="noConversion"/>
  </si>
  <si>
    <t>용역명 : 청라IHP도시첨단산업단지 근로자 통근버스 운행용역</t>
    <phoneticPr fontId="8" type="noConversion"/>
  </si>
  <si>
    <t>용역명 : 청라IHP도시첨단산업단지 근로자 통근버스 운행용역</t>
    <phoneticPr fontId="8" type="noConversion"/>
  </si>
  <si>
    <t>1개월/대 기준, 운행시간 6시간/일</t>
    <phoneticPr fontId="8" type="noConversion"/>
  </si>
  <si>
    <t>2024년  월  설계</t>
    <phoneticPr fontId="8" type="noConversion"/>
  </si>
  <si>
    <t xml:space="preserve">    - 과업기간 : 2024. 7. ~ 2024. 12.</t>
    <phoneticPr fontId="8" type="noConversion"/>
  </si>
  <si>
    <t>일금                                 원</t>
    <phoneticPr fontId="8" type="noConversion"/>
  </si>
  <si>
    <r>
      <t>7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~ 12</t>
    </r>
    <r>
      <rPr>
        <sz val="10"/>
        <rFont val="돋움"/>
        <family val="3"/>
        <charset val="129"/>
      </rPr>
      <t>월</t>
    </r>
    <phoneticPr fontId="8" type="noConversion"/>
  </si>
  <si>
    <t xml:space="preserve"> 1) 기본급</t>
    <phoneticPr fontId="8" type="noConversion"/>
  </si>
  <si>
    <t xml:space="preserve">   운행시간 : 4시간, 차고지 왕복시간(2회) : 2시간</t>
    <phoneticPr fontId="8" type="noConversion"/>
  </si>
  <si>
    <t xml:space="preserve">   시  급 : </t>
    <phoneticPr fontId="8" type="noConversion"/>
  </si>
  <si>
    <t xml:space="preserve">   인건비 : </t>
    <phoneticPr fontId="8" type="noConversion"/>
  </si>
  <si>
    <t>일일 4회/대(출근2회, 퇴근2회), 1개월</t>
    <phoneticPr fontId="8" type="noConversion"/>
  </si>
  <si>
    <t xml:space="preserve">   연차수당: </t>
    <phoneticPr fontId="8" type="noConversion"/>
  </si>
  <si>
    <t xml:space="preserve">   </t>
    <phoneticPr fontId="8" type="noConversion"/>
  </si>
  <si>
    <t xml:space="preserve">  </t>
    <phoneticPr fontId="8" type="noConversion"/>
  </si>
  <si>
    <t>4대(1대당 출근2회, 퇴근2회), 차고지 왕복(  km)</t>
    <phoneticPr fontId="8" type="noConversion"/>
  </si>
  <si>
    <t xml:space="preserve">출근 실거리 </t>
    <phoneticPr fontId="8" type="noConversion"/>
  </si>
  <si>
    <t xml:space="preserve">퇴근 실거리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</si>
</sst>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6" formatCode="&quot;₩&quot;#,##0;[Red]\-&quot;₩&quot;#,##0"/>
    <numFmt numFmtId="41" formatCode="_-* #,##0_-;\-* #,##0_-;_-* &quot;-&quot;_-;_-@_-"/>
    <numFmt numFmtId="43" formatCode="_-* #,##0.00_-;\-* #,##0.00_-;_-* &quot;-&quot;??_-;_-@_-"/>
    <numFmt numFmtId="176" formatCode="#,###"/>
    <numFmt numFmtId="177" formatCode="#,##0_);[Red]\(#,##0\)"/>
    <numFmt numFmtId="178" formatCode="#,##0_);\(#,##0\)"/>
    <numFmt numFmtId="179" formatCode="&quot;₩&quot;\ #,##0"/>
    <numFmt numFmtId="180" formatCode="[DBNum4]&quot;일&quot;&quot;금&quot;\ [$-412]General&quot;원&quot;&quot;정&quot;"/>
    <numFmt numFmtId="181" formatCode="_-* #,##0.0_-;\-* #,##0.0_-;_-* &quot;-&quot;??_-;_-@_-"/>
    <numFmt numFmtId="182" formatCode="_ * #\!\,##0_ ;_ * &quot;₩&quot;\!\-#\!\,##0_ ;_ * &quot;-&quot;_ ;_ @_ "/>
    <numFmt numFmtId="183" formatCode="_ * #\!\,##0\!.00_ ;_ * &quot;₩&quot;\!\-#\!\,##0\!.00_ ;_ * &quot;-&quot;??_ ;_ @_ "/>
    <numFmt numFmtId="184" formatCode="&quot;₩&quot;#\!\,##0;&quot;₩&quot;&quot;₩&quot;&quot;₩&quot;&quot;₩&quot;&quot;₩&quot;&quot;₩&quot;&quot;₩&quot;&quot;₩&quot;&quot;₩&quot;\!\-#\!\,##0"/>
    <numFmt numFmtId="185" formatCode="&quot;₩&quot;#\!\,##0\!.00;&quot;₩&quot;&quot;₩&quot;&quot;₩&quot;&quot;₩&quot;&quot;₩&quot;&quot;₩&quot;&quot;₩&quot;&quot;₩&quot;&quot;₩&quot;\!\-#\!\,##0\!.00"/>
    <numFmt numFmtId="186" formatCode="&quot;₩&quot;#\!\,##0;[Red]&quot;₩&quot;&quot;₩&quot;&quot;₩&quot;\!\-#\!\,##0"/>
    <numFmt numFmtId="187" formatCode="&quot;₩&quot;#\!\,##0\!.00;[Red]&quot;₩&quot;&quot;₩&quot;&quot;₩&quot;&quot;₩&quot;&quot;₩&quot;&quot;₩&quot;&quot;₩&quot;\!\-#\!\,##0\!.00"/>
    <numFmt numFmtId="188" formatCode="0.0_);[Red]\(0.0\)"/>
    <numFmt numFmtId="189" formatCode="#,##0_ &quot;원&quot;"/>
    <numFmt numFmtId="190" formatCode="0;_̀"/>
    <numFmt numFmtId="191" formatCode="0_ "/>
    <numFmt numFmtId="192" formatCode="0.000_ "/>
    <numFmt numFmtId="193" formatCode="0.00_ "/>
    <numFmt numFmtId="194" formatCode="#,##0_ ;[Red]\-#,##0\ "/>
    <numFmt numFmtId="195" formatCode="0.0"/>
    <numFmt numFmtId="196" formatCode="#,##0.0"/>
    <numFmt numFmtId="197" formatCode="#,###.0"/>
  </numFmts>
  <fonts count="125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u/>
      <sz val="15"/>
      <name val="굴림체"/>
      <family val="3"/>
      <charset val="129"/>
    </font>
    <font>
      <sz val="10"/>
      <name val="굴림체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굴림체"/>
      <family val="3"/>
      <charset val="129"/>
    </font>
    <font>
      <sz val="11"/>
      <name val="돋움"/>
      <family val="3"/>
      <charset val="129"/>
    </font>
    <font>
      <sz val="14"/>
      <name val="굴림체"/>
      <family val="3"/>
      <charset val="129"/>
    </font>
    <font>
      <sz val="12"/>
      <name val="굴림체"/>
      <family val="3"/>
      <charset val="129"/>
    </font>
    <font>
      <sz val="30"/>
      <name val="HY헤드라인M"/>
      <family val="1"/>
      <charset val="129"/>
    </font>
    <font>
      <b/>
      <sz val="36"/>
      <name val="HY헤드라인M"/>
      <family val="1"/>
      <charset val="129"/>
    </font>
    <font>
      <b/>
      <sz val="18"/>
      <name val="굴림체"/>
      <family val="3"/>
      <charset val="129"/>
    </font>
    <font>
      <b/>
      <sz val="18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name val="굴림체"/>
      <family val="3"/>
      <charset val="129"/>
    </font>
    <font>
      <b/>
      <sz val="14"/>
      <name val="Arial"/>
      <family val="2"/>
    </font>
    <font>
      <b/>
      <sz val="13"/>
      <name val="굴림체"/>
      <family val="3"/>
      <charset val="129"/>
    </font>
    <font>
      <sz val="13"/>
      <name val="Arial"/>
      <family val="2"/>
    </font>
    <font>
      <b/>
      <sz val="13"/>
      <name val="Arial"/>
      <family val="2"/>
    </font>
    <font>
      <b/>
      <sz val="12"/>
      <name val="굴림체"/>
      <family val="3"/>
      <charset val="129"/>
    </font>
    <font>
      <b/>
      <sz val="12"/>
      <name val="Arial"/>
      <family val="2"/>
    </font>
    <font>
      <b/>
      <sz val="1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뼻뮝"/>
      <family val="1"/>
      <charset val="129"/>
    </font>
    <font>
      <sz val="10"/>
      <name val="Helv"/>
      <family val="2"/>
    </font>
    <font>
      <sz val="11"/>
      <color indexed="8"/>
      <name val="돋움"/>
      <family val="3"/>
      <charset val="129"/>
    </font>
    <font>
      <sz val="9"/>
      <color indexed="8"/>
      <name val="Arial"/>
      <family val="2"/>
    </font>
    <font>
      <sz val="6"/>
      <name val="Arial"/>
      <family val="2"/>
    </font>
    <font>
      <sz val="6"/>
      <name val="돋움"/>
      <family val="3"/>
      <charset val="129"/>
    </font>
    <font>
      <b/>
      <sz val="10"/>
      <name val="돋움"/>
      <family val="3"/>
      <charset val="129"/>
    </font>
    <font>
      <b/>
      <sz val="9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rgb="FFFF0000"/>
      <name val="굴림체"/>
      <family val="3"/>
      <charset val="129"/>
    </font>
    <font>
      <sz val="12"/>
      <color rgb="FFFF0000"/>
      <name val="굴림체"/>
      <family val="3"/>
      <charset val="129"/>
    </font>
    <font>
      <b/>
      <sz val="12"/>
      <color rgb="FF0000FF"/>
      <name val="돋움"/>
      <family val="3"/>
      <charset val="129"/>
    </font>
    <font>
      <sz val="12"/>
      <color rgb="FF0000FF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b/>
      <sz val="11"/>
      <color rgb="FF1C1C1C"/>
      <name val="Tahoma"/>
      <family val="2"/>
    </font>
    <font>
      <b/>
      <sz val="11"/>
      <color rgb="FF000000"/>
      <name val="한양신명조"/>
      <family val="3"/>
      <charset val="129"/>
    </font>
    <font>
      <b/>
      <sz val="11"/>
      <color rgb="FF1C1C1C"/>
      <name val="돋움"/>
      <family val="3"/>
      <charset val="129"/>
    </font>
    <font>
      <sz val="11"/>
      <color rgb="FF444444"/>
      <name val="Tahoma"/>
      <family val="2"/>
    </font>
    <font>
      <sz val="11"/>
      <color rgb="FF444444"/>
      <name val="돋움"/>
      <family val="3"/>
      <charset val="129"/>
    </font>
    <font>
      <sz val="8"/>
      <color rgb="FF444444"/>
      <name val="Tahoma"/>
      <family val="2"/>
    </font>
    <font>
      <b/>
      <sz val="8"/>
      <color rgb="FF0000FF"/>
      <name val="Tahoma"/>
      <family val="2"/>
    </font>
    <font>
      <sz val="11"/>
      <color rgb="FF0000FF"/>
      <name val="Tahoma"/>
      <family val="2"/>
    </font>
    <font>
      <b/>
      <sz val="11"/>
      <color rgb="FF0000FF"/>
      <name val="Tahoma"/>
      <family val="2"/>
    </font>
    <font>
      <b/>
      <sz val="8"/>
      <color rgb="FF0000FF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0"/>
      <color rgb="FF0000FF"/>
      <name val="Arial"/>
      <family val="2"/>
    </font>
    <font>
      <b/>
      <sz val="18"/>
      <color rgb="FF444444"/>
      <name val="돋움"/>
      <family val="3"/>
      <charset val="129"/>
    </font>
    <font>
      <u/>
      <sz val="11"/>
      <color rgb="FF005A84"/>
      <name val="Tahoma"/>
      <family val="2"/>
    </font>
    <font>
      <sz val="11"/>
      <color rgb="FF0000FF"/>
      <name val="돋움"/>
      <family val="3"/>
      <charset val="129"/>
    </font>
    <font>
      <b/>
      <u/>
      <sz val="15"/>
      <name val="돋움"/>
      <family val="3"/>
      <charset val="129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b/>
      <u/>
      <sz val="10"/>
      <color theme="1"/>
      <name val="돋움"/>
      <family val="3"/>
      <charset val="129"/>
    </font>
    <font>
      <u/>
      <sz val="10"/>
      <color theme="1"/>
      <name val="Arial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8"/>
      <color rgb="FF000000"/>
      <name val="돋움"/>
      <family val="3"/>
      <charset val="129"/>
    </font>
    <font>
      <b/>
      <sz val="11"/>
      <color rgb="FF000000"/>
      <name val="Tahoma"/>
      <family val="2"/>
    </font>
    <font>
      <b/>
      <sz val="11"/>
      <color rgb="FF000000"/>
      <name val="돋움"/>
      <family val="3"/>
      <charset val="129"/>
    </font>
    <font>
      <b/>
      <sz val="18"/>
      <color rgb="FF000000"/>
      <name val="Arial"/>
      <family val="2"/>
    </font>
    <font>
      <b/>
      <sz val="18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11"/>
      <color rgb="FF000000"/>
      <name val="Tahoma"/>
      <family val="2"/>
    </font>
    <font>
      <b/>
      <sz val="18"/>
      <color rgb="FF000000"/>
      <name val="Segoe UI Symbol"/>
      <family val="2"/>
    </font>
    <font>
      <sz val="11"/>
      <color rgb="FF444444"/>
      <name val="Segoe UI Symbol"/>
      <family val="2"/>
    </font>
    <font>
      <u/>
      <sz val="11"/>
      <color rgb="FF005A84"/>
      <name val="맑은 고딕"/>
      <family val="3"/>
      <charset val="129"/>
    </font>
    <font>
      <sz val="11"/>
      <color rgb="FF444444"/>
      <name val="맑은 고딕"/>
      <family val="3"/>
      <charset val="129"/>
    </font>
    <font>
      <sz val="11"/>
      <color rgb="FF000000"/>
      <name val="돋움"/>
      <family val="3"/>
      <charset val="129"/>
    </font>
    <font>
      <u/>
      <sz val="11"/>
      <color rgb="FF000000"/>
      <name val="돋움"/>
      <family val="3"/>
      <charset val="129"/>
    </font>
    <font>
      <u/>
      <sz val="11"/>
      <color rgb="FF000000"/>
      <name val="Tahoma"/>
      <family val="2"/>
    </font>
    <font>
      <sz val="18"/>
      <color rgb="FF000000"/>
      <name val="Arial"/>
      <family val="2"/>
    </font>
    <font>
      <b/>
      <sz val="11"/>
      <color rgb="FF000000"/>
      <name val="맑은 고딕"/>
      <family val="3"/>
      <charset val="129"/>
      <scheme val="major"/>
    </font>
    <font>
      <b/>
      <sz val="11"/>
      <color rgb="FF444444"/>
      <name val="Tahoma"/>
      <family val="2"/>
    </font>
    <font>
      <b/>
      <sz val="11"/>
      <color theme="1"/>
      <name val="돋움"/>
      <family val="3"/>
      <charset val="129"/>
    </font>
    <font>
      <b/>
      <sz val="11"/>
      <color theme="1"/>
      <name val="Tahoma"/>
      <family val="2"/>
    </font>
    <font>
      <sz val="12"/>
      <name val="맑은 고딕"/>
      <family val="3"/>
      <charset val="129"/>
    </font>
    <font>
      <sz val="12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68">
    <xf numFmtId="0" fontId="0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6" borderId="40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8" fillId="28" borderId="41" applyNumberFormat="0" applyFont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30" borderId="42" applyNumberFormat="0" applyAlignment="0" applyProtection="0">
      <alignment vertical="center"/>
    </xf>
    <xf numFmtId="6" fontId="5" fillId="0" borderId="0" applyFont="0" applyFill="0" applyProtection="0"/>
    <xf numFmtId="6" fontId="5" fillId="0" borderId="0" applyFont="0" applyFill="0" applyProtection="0"/>
    <xf numFmtId="0" fontId="36" fillId="0" borderId="43" applyNumberFormat="0" applyFill="0" applyAlignment="0" applyProtection="0">
      <alignment vertical="center"/>
    </xf>
    <xf numFmtId="0" fontId="37" fillId="0" borderId="44" applyNumberFormat="0" applyFill="0" applyAlignment="0" applyProtection="0">
      <alignment vertical="center"/>
    </xf>
    <xf numFmtId="0" fontId="38" fillId="31" borderId="40" applyNumberFormat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1" fillId="0" borderId="46" applyNumberFormat="0" applyFill="0" applyAlignment="0" applyProtection="0">
      <alignment vertical="center"/>
    </xf>
    <xf numFmtId="0" fontId="42" fillId="0" borderId="47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26" borderId="48" applyNumberFormat="0" applyAlignment="0" applyProtection="0">
      <alignment vertical="center"/>
    </xf>
    <xf numFmtId="0" fontId="28" fillId="0" borderId="0">
      <alignment vertical="center"/>
    </xf>
    <xf numFmtId="0" fontId="5" fillId="0" borderId="0"/>
    <xf numFmtId="0" fontId="28" fillId="0" borderId="0">
      <alignment vertical="center"/>
    </xf>
    <xf numFmtId="0" fontId="11" fillId="0" borderId="0"/>
    <xf numFmtId="0" fontId="47" fillId="0" borderId="0">
      <alignment vertical="center"/>
    </xf>
    <xf numFmtId="0" fontId="47" fillId="0" borderId="0">
      <alignment vertical="center"/>
    </xf>
    <xf numFmtId="41" fontId="47" fillId="0" borderId="0" applyFon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5" fillId="0" borderId="0"/>
    <xf numFmtId="0" fontId="28" fillId="0" borderId="0">
      <alignment vertical="center"/>
    </xf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" fillId="0" borderId="0"/>
    <xf numFmtId="0" fontId="48" fillId="0" borderId="0"/>
    <xf numFmtId="41" fontId="11" fillId="0" borderId="0" applyFont="0" applyFill="0" applyBorder="0" applyAlignment="0" applyProtection="0">
      <alignment vertical="center"/>
    </xf>
    <xf numFmtId="6" fontId="5" fillId="0" borderId="0" applyFont="0" applyFill="0" applyProtection="0"/>
    <xf numFmtId="6" fontId="5" fillId="0" borderId="0" applyFont="0" applyFill="0" applyProtection="0"/>
    <xf numFmtId="0" fontId="49" fillId="0" borderId="0"/>
    <xf numFmtId="186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0" fontId="50" fillId="0" borderId="0">
      <alignment vertical="center"/>
    </xf>
    <xf numFmtId="0" fontId="28" fillId="0" borderId="0">
      <alignment vertical="center"/>
    </xf>
    <xf numFmtId="0" fontId="5" fillId="0" borderId="0"/>
    <xf numFmtId="0" fontId="51" fillId="0" borderId="0"/>
    <xf numFmtId="0" fontId="47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5" fillId="0" borderId="0"/>
    <xf numFmtId="6" fontId="5" fillId="0" borderId="0" applyFont="0" applyFill="0" applyProtection="0"/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5" applyNumberFormat="0" applyFill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1" borderId="40" applyNumberFormat="0" applyAlignment="0" applyProtection="0">
      <alignment vertical="center"/>
    </xf>
    <xf numFmtId="0" fontId="71" fillId="26" borderId="48" applyNumberFormat="0" applyAlignment="0" applyProtection="0">
      <alignment vertical="center"/>
    </xf>
    <xf numFmtId="0" fontId="72" fillId="26" borderId="40" applyNumberFormat="0" applyAlignment="0" applyProtection="0">
      <alignment vertical="center"/>
    </xf>
    <xf numFmtId="0" fontId="73" fillId="0" borderId="43" applyNumberFormat="0" applyFill="0" applyAlignment="0" applyProtection="0">
      <alignment vertical="center"/>
    </xf>
    <xf numFmtId="0" fontId="74" fillId="30" borderId="42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44" applyNumberFormat="0" applyFill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41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41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3" fillId="0" borderId="0">
      <alignment vertical="center"/>
    </xf>
  </cellStyleXfs>
  <cellXfs count="313">
    <xf numFmtId="0" fontId="0" fillId="0" borderId="0" xfId="0"/>
    <xf numFmtId="49" fontId="6" fillId="0" borderId="0" xfId="0" applyNumberFormat="1" applyFont="1" applyAlignment="1">
      <alignment horizontal="centerContinuous" vertical="center"/>
    </xf>
    <xf numFmtId="49" fontId="7" fillId="0" borderId="0" xfId="0" applyNumberFormat="1" applyFont="1" applyAlignment="1">
      <alignment horizontal="left" vertical="center"/>
    </xf>
    <xf numFmtId="176" fontId="7" fillId="0" borderId="1" xfId="0" applyNumberFormat="1" applyFont="1" applyBorder="1" applyAlignment="1">
      <alignment horizontal="right" vertical="center"/>
    </xf>
    <xf numFmtId="0" fontId="13" fillId="0" borderId="7" xfId="47" applyFont="1" applyBorder="1" applyAlignment="1">
      <alignment horizontal="center" vertical="center"/>
    </xf>
    <xf numFmtId="0" fontId="13" fillId="0" borderId="8" xfId="47" applyFont="1" applyBorder="1" applyAlignment="1">
      <alignment horizontal="center" vertical="center"/>
    </xf>
    <xf numFmtId="0" fontId="13" fillId="0" borderId="9" xfId="47" applyFont="1" applyBorder="1" applyAlignment="1">
      <alignment horizontal="center" vertical="center"/>
    </xf>
    <xf numFmtId="0" fontId="13" fillId="0" borderId="10" xfId="47" applyFont="1" applyBorder="1" applyAlignment="1">
      <alignment horizontal="center" vertical="center"/>
    </xf>
    <xf numFmtId="0" fontId="13" fillId="0" borderId="0" xfId="47" applyFont="1" applyAlignment="1">
      <alignment horizontal="center" vertical="center"/>
    </xf>
    <xf numFmtId="0" fontId="13" fillId="0" borderId="11" xfId="47" applyFont="1" applyBorder="1" applyAlignment="1">
      <alignment horizontal="center" vertical="center"/>
    </xf>
    <xf numFmtId="0" fontId="15" fillId="0" borderId="0" xfId="47" applyFont="1" applyAlignment="1">
      <alignment horizontal="center"/>
    </xf>
    <xf numFmtId="0" fontId="18" fillId="0" borderId="0" xfId="47" applyFont="1" applyAlignment="1">
      <alignment horizontal="center" vertical="center"/>
    </xf>
    <xf numFmtId="0" fontId="18" fillId="0" borderId="11" xfId="47" applyFont="1" applyBorder="1" applyAlignment="1">
      <alignment vertical="center"/>
    </xf>
    <xf numFmtId="0" fontId="19" fillId="0" borderId="10" xfId="47" applyFont="1" applyBorder="1" applyAlignment="1">
      <alignment horizontal="center"/>
    </xf>
    <xf numFmtId="0" fontId="19" fillId="0" borderId="0" xfId="47" applyFont="1" applyAlignment="1">
      <alignment horizontal="center"/>
    </xf>
    <xf numFmtId="0" fontId="18" fillId="0" borderId="10" xfId="47" applyFont="1" applyBorder="1" applyAlignment="1">
      <alignment horizontal="center" vertical="center"/>
    </xf>
    <xf numFmtId="0" fontId="20" fillId="0" borderId="0" xfId="47" applyFont="1" applyAlignment="1">
      <alignment horizontal="left" vertical="center"/>
    </xf>
    <xf numFmtId="0" fontId="18" fillId="0" borderId="0" xfId="47" applyFont="1"/>
    <xf numFmtId="0" fontId="22" fillId="0" borderId="0" xfId="47" applyFont="1" applyAlignment="1">
      <alignment horizontal="left" vertical="center"/>
    </xf>
    <xf numFmtId="0" fontId="23" fillId="0" borderId="0" xfId="47" applyFont="1"/>
    <xf numFmtId="0" fontId="18" fillId="0" borderId="10" xfId="47" applyFont="1" applyBorder="1"/>
    <xf numFmtId="0" fontId="24" fillId="0" borderId="0" xfId="47" applyFont="1" applyAlignment="1">
      <alignment horizontal="left" vertical="center"/>
    </xf>
    <xf numFmtId="0" fontId="18" fillId="0" borderId="11" xfId="47" applyFont="1" applyBorder="1"/>
    <xf numFmtId="0" fontId="18" fillId="0" borderId="14" xfId="47" applyFont="1" applyBorder="1"/>
    <xf numFmtId="0" fontId="18" fillId="0" borderId="15" xfId="47" applyFont="1" applyBorder="1"/>
    <xf numFmtId="0" fontId="18" fillId="0" borderId="16" xfId="47" applyFont="1" applyBorder="1"/>
    <xf numFmtId="0" fontId="13" fillId="0" borderId="0" xfId="47" applyFont="1" applyAlignment="1">
      <alignment vertical="center"/>
    </xf>
    <xf numFmtId="0" fontId="18" fillId="0" borderId="0" xfId="47" applyFont="1" applyAlignment="1">
      <alignment vertical="center"/>
    </xf>
    <xf numFmtId="180" fontId="18" fillId="0" borderId="0" xfId="47" applyNumberFormat="1" applyFont="1" applyAlignment="1">
      <alignment horizontal="right" vertical="center"/>
    </xf>
    <xf numFmtId="0" fontId="46" fillId="0" borderId="0" xfId="44" applyFont="1">
      <alignment vertical="center"/>
    </xf>
    <xf numFmtId="41" fontId="0" fillId="0" borderId="0" xfId="32" applyNumberFormat="1" applyFont="1" applyFill="1" applyAlignment="1">
      <alignment vertical="center"/>
    </xf>
    <xf numFmtId="0" fontId="0" fillId="0" borderId="34" xfId="0" applyBorder="1"/>
    <xf numFmtId="0" fontId="0" fillId="0" borderId="11" xfId="0" applyBorder="1"/>
    <xf numFmtId="0" fontId="0" fillId="0" borderId="35" xfId="0" applyBorder="1"/>
    <xf numFmtId="0" fontId="0" fillId="0" borderId="16" xfId="0" applyBorder="1"/>
    <xf numFmtId="41" fontId="9" fillId="0" borderId="39" xfId="32" applyNumberFormat="1" applyFont="1" applyFill="1" applyBorder="1" applyAlignment="1">
      <alignment vertical="center"/>
    </xf>
    <xf numFmtId="41" fontId="0" fillId="0" borderId="34" xfId="32" applyNumberFormat="1" applyFont="1" applyBorder="1" applyAlignment="1">
      <alignment vertical="center"/>
    </xf>
    <xf numFmtId="0" fontId="5" fillId="0" borderId="0" xfId="45"/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54" fillId="0" borderId="38" xfId="0" applyFont="1" applyBorder="1" applyAlignment="1">
      <alignment horizontal="center" vertical="center"/>
    </xf>
    <xf numFmtId="0" fontId="46" fillId="0" borderId="59" xfId="44" applyFont="1" applyBorder="1" applyAlignment="1">
      <alignment horizontal="center" vertical="center"/>
    </xf>
    <xf numFmtId="0" fontId="54" fillId="0" borderId="59" xfId="0" applyFont="1" applyBorder="1" applyAlignment="1">
      <alignment horizontal="center" vertical="center"/>
    </xf>
    <xf numFmtId="0" fontId="55" fillId="0" borderId="0" xfId="44" applyFont="1">
      <alignment vertical="center"/>
    </xf>
    <xf numFmtId="0" fontId="9" fillId="0" borderId="0" xfId="0" applyFont="1" applyAlignment="1">
      <alignment horizontal="center"/>
    </xf>
    <xf numFmtId="0" fontId="52" fillId="0" borderId="0" xfId="0" applyFont="1"/>
    <xf numFmtId="0" fontId="54" fillId="0" borderId="7" xfId="0" applyFont="1" applyBorder="1"/>
    <xf numFmtId="0" fontId="54" fillId="0" borderId="1" xfId="0" applyFont="1" applyBorder="1" applyAlignment="1">
      <alignment horizontal="center"/>
    </xf>
    <xf numFmtId="0" fontId="54" fillId="0" borderId="55" xfId="0" applyFont="1" applyBorder="1" applyAlignment="1">
      <alignment horizontal="center"/>
    </xf>
    <xf numFmtId="0" fontId="9" fillId="0" borderId="61" xfId="0" applyFont="1" applyBorder="1" applyAlignment="1">
      <alignment horizontal="left"/>
    </xf>
    <xf numFmtId="0" fontId="54" fillId="0" borderId="61" xfId="0" applyFont="1" applyBorder="1" applyAlignment="1">
      <alignment horizontal="left"/>
    </xf>
    <xf numFmtId="0" fontId="54" fillId="0" borderId="60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6" fillId="0" borderId="0" xfId="0" applyFont="1" applyAlignment="1">
      <alignment horizontal="right"/>
    </xf>
    <xf numFmtId="49" fontId="7" fillId="0" borderId="4" xfId="0" applyNumberFormat="1" applyFont="1" applyBorder="1" applyAlignment="1">
      <alignment horizontal="center" vertical="center"/>
    </xf>
    <xf numFmtId="0" fontId="5" fillId="0" borderId="0" xfId="0" applyFont="1"/>
    <xf numFmtId="0" fontId="57" fillId="0" borderId="0" xfId="0" applyFont="1"/>
    <xf numFmtId="0" fontId="57" fillId="0" borderId="15" xfId="0" applyFont="1" applyBorder="1"/>
    <xf numFmtId="49" fontId="7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Continuous" vertical="center"/>
    </xf>
    <xf numFmtId="0" fontId="56" fillId="0" borderId="0" xfId="0" applyFont="1" applyAlignment="1">
      <alignment horizontal="center"/>
    </xf>
    <xf numFmtId="176" fontId="10" fillId="0" borderId="1" xfId="0" applyNumberFormat="1" applyFont="1" applyBorder="1" applyAlignment="1">
      <alignment horizontal="right" vertical="center"/>
    </xf>
    <xf numFmtId="176" fontId="10" fillId="0" borderId="4" xfId="0" applyNumberFormat="1" applyFont="1" applyBorder="1" applyAlignment="1">
      <alignment horizontal="center" vertical="center"/>
    </xf>
    <xf numFmtId="0" fontId="58" fillId="0" borderId="0" xfId="0" applyFont="1"/>
    <xf numFmtId="49" fontId="7" fillId="0" borderId="4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60" fillId="0" borderId="50" xfId="47" applyFont="1" applyBorder="1" applyAlignment="1">
      <alignment horizontal="center" vertical="center"/>
    </xf>
    <xf numFmtId="179" fontId="62" fillId="0" borderId="34" xfId="47" applyNumberFormat="1" applyFont="1" applyBorder="1" applyAlignment="1">
      <alignment horizontal="center" vertical="center"/>
    </xf>
    <xf numFmtId="179" fontId="61" fillId="0" borderId="62" xfId="47" applyNumberFormat="1" applyFont="1" applyBorder="1" applyAlignment="1">
      <alignment horizontal="center" vertical="center"/>
    </xf>
    <xf numFmtId="0" fontId="59" fillId="0" borderId="64" xfId="47" applyFont="1" applyBorder="1" applyAlignment="1">
      <alignment horizontal="center" vertical="center"/>
    </xf>
    <xf numFmtId="179" fontId="62" fillId="0" borderId="36" xfId="47" applyNumberFormat="1" applyFont="1" applyBorder="1" applyAlignment="1">
      <alignment horizontal="center" vertical="center"/>
    </xf>
    <xf numFmtId="0" fontId="60" fillId="0" borderId="12" xfId="47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0" fontId="45" fillId="0" borderId="61" xfId="44" applyFont="1" applyBorder="1">
      <alignment vertical="center"/>
    </xf>
    <xf numFmtId="0" fontId="46" fillId="0" borderId="61" xfId="44" applyFont="1" applyBorder="1">
      <alignment vertical="center"/>
    </xf>
    <xf numFmtId="0" fontId="5" fillId="0" borderId="34" xfId="0" applyFont="1" applyBorder="1"/>
    <xf numFmtId="0" fontId="9" fillId="0" borderId="50" xfId="44" applyFont="1" applyBorder="1">
      <alignment vertical="center"/>
    </xf>
    <xf numFmtId="0" fontId="57" fillId="0" borderId="0" xfId="0" applyFont="1" applyAlignment="1">
      <alignment horizont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top"/>
    </xf>
    <xf numFmtId="0" fontId="54" fillId="0" borderId="0" xfId="0" applyFont="1" applyAlignment="1">
      <alignment horizontal="center"/>
    </xf>
    <xf numFmtId="181" fontId="58" fillId="0" borderId="0" xfId="0" applyNumberFormat="1" applyFont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176" fontId="10" fillId="0" borderId="6" xfId="0" applyNumberFormat="1" applyFont="1" applyBorder="1" applyAlignment="1">
      <alignment horizontal="right" vertical="center"/>
    </xf>
    <xf numFmtId="0" fontId="0" fillId="0" borderId="0" xfId="32" applyNumberFormat="1" applyFont="1"/>
    <xf numFmtId="190" fontId="0" fillId="0" borderId="0" xfId="0" applyNumberFormat="1"/>
    <xf numFmtId="176" fontId="0" fillId="0" borderId="0" xfId="0" applyNumberFormat="1"/>
    <xf numFmtId="0" fontId="9" fillId="0" borderId="0" xfId="0" applyFont="1"/>
    <xf numFmtId="191" fontId="0" fillId="0" borderId="0" xfId="0" applyNumberFormat="1"/>
    <xf numFmtId="0" fontId="58" fillId="0" borderId="0" xfId="0" applyFont="1" applyAlignment="1">
      <alignment horizontal="left"/>
    </xf>
    <xf numFmtId="0" fontId="0" fillId="0" borderId="0" xfId="0" applyAlignment="1">
      <alignment horizontal="left"/>
    </xf>
    <xf numFmtId="188" fontId="58" fillId="0" borderId="0" xfId="0" applyNumberFormat="1" applyFont="1" applyAlignment="1">
      <alignment horizontal="left"/>
    </xf>
    <xf numFmtId="0" fontId="9" fillId="0" borderId="0" xfId="0" applyFont="1" applyAlignment="1">
      <alignment horizontal="center" vertical="center"/>
    </xf>
    <xf numFmtId="0" fontId="45" fillId="0" borderId="0" xfId="44" applyFont="1">
      <alignment vertical="center"/>
    </xf>
    <xf numFmtId="0" fontId="97" fillId="0" borderId="0" xfId="0" applyFont="1"/>
    <xf numFmtId="1" fontId="0" fillId="0" borderId="0" xfId="0" applyNumberFormat="1" applyAlignment="1">
      <alignment horizontal="left"/>
    </xf>
    <xf numFmtId="0" fontId="54" fillId="0" borderId="0" xfId="0" applyFont="1"/>
    <xf numFmtId="192" fontId="58" fillId="0" borderId="0" xfId="0" applyNumberFormat="1" applyFont="1" applyAlignment="1">
      <alignment horizontal="center"/>
    </xf>
    <xf numFmtId="193" fontId="58" fillId="0" borderId="0" xfId="0" applyNumberFormat="1" applyFont="1" applyAlignment="1">
      <alignment horizontal="center"/>
    </xf>
    <xf numFmtId="41" fontId="9" fillId="0" borderId="34" xfId="32" applyNumberFormat="1" applyFont="1" applyFill="1" applyBorder="1" applyAlignment="1">
      <alignment vertical="center"/>
    </xf>
    <xf numFmtId="0" fontId="54" fillId="0" borderId="8" xfId="0" applyFont="1" applyBorder="1"/>
    <xf numFmtId="0" fontId="54" fillId="0" borderId="70" xfId="0" applyFont="1" applyBorder="1" applyAlignment="1">
      <alignment horizontal="center" vertical="center"/>
    </xf>
    <xf numFmtId="0" fontId="0" fillId="0" borderId="10" xfId="0" applyBorder="1" applyAlignment="1">
      <alignment horizontal="right" vertical="top"/>
    </xf>
    <xf numFmtId="0" fontId="9" fillId="0" borderId="0" xfId="0" applyFont="1" applyAlignment="1">
      <alignment horizontal="left" vertical="top"/>
    </xf>
    <xf numFmtId="0" fontId="9" fillId="0" borderId="34" xfId="44" applyFont="1" applyBorder="1">
      <alignment vertical="center"/>
    </xf>
    <xf numFmtId="0" fontId="5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194" fontId="58" fillId="0" borderId="0" xfId="0" applyNumberFormat="1" applyFont="1" applyAlignment="1">
      <alignment horizontal="center" vertical="center"/>
    </xf>
    <xf numFmtId="194" fontId="100" fillId="0" borderId="15" xfId="0" applyNumberFormat="1" applyFont="1" applyBorder="1" applyAlignment="1">
      <alignment horizontal="center" vertical="center"/>
    </xf>
    <xf numFmtId="0" fontId="97" fillId="0" borderId="15" xfId="0" applyFont="1" applyBorder="1" applyAlignment="1">
      <alignment vertical="center"/>
    </xf>
    <xf numFmtId="0" fontId="8" fillId="0" borderId="0" xfId="44" applyFont="1">
      <alignment vertical="center"/>
    </xf>
    <xf numFmtId="0" fontId="9" fillId="0" borderId="0" xfId="44" applyFont="1">
      <alignment vertical="center"/>
    </xf>
    <xf numFmtId="0" fontId="9" fillId="0" borderId="61" xfId="0" applyFont="1" applyBorder="1" applyAlignment="1">
      <alignment horizontal="center"/>
    </xf>
    <xf numFmtId="0" fontId="53" fillId="0" borderId="0" xfId="0" applyFont="1" applyAlignment="1">
      <alignment horizontal="center" vertical="center"/>
    </xf>
    <xf numFmtId="0" fontId="9" fillId="0" borderId="69" xfId="0" applyFont="1" applyBorder="1" applyAlignment="1">
      <alignment horizontal="center"/>
    </xf>
    <xf numFmtId="0" fontId="9" fillId="0" borderId="76" xfId="0" applyFont="1" applyBorder="1" applyAlignment="1">
      <alignment horizontal="center"/>
    </xf>
    <xf numFmtId="0" fontId="9" fillId="0" borderId="75" xfId="0" applyFont="1" applyBorder="1" applyAlignment="1">
      <alignment horizontal="left"/>
    </xf>
    <xf numFmtId="0" fontId="9" fillId="0" borderId="69" xfId="0" applyFont="1" applyBorder="1" applyAlignment="1">
      <alignment horizontal="left"/>
    </xf>
    <xf numFmtId="3" fontId="0" fillId="0" borderId="0" xfId="0" applyNumberFormat="1"/>
    <xf numFmtId="6" fontId="0" fillId="0" borderId="0" xfId="32" applyFont="1"/>
    <xf numFmtId="194" fontId="0" fillId="0" borderId="0" xfId="32" applyNumberFormat="1" applyFont="1" applyAlignment="1">
      <alignment horizontal="left"/>
    </xf>
    <xf numFmtId="176" fontId="7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01" fillId="0" borderId="0" xfId="0" applyFont="1" applyAlignment="1">
      <alignment horizontal="center" vertical="top"/>
    </xf>
    <xf numFmtId="41" fontId="0" fillId="0" borderId="0" xfId="32" quotePrefix="1" applyNumberFormat="1" applyFont="1" applyFill="1" applyAlignment="1">
      <alignment horizontal="center" vertical="center"/>
    </xf>
    <xf numFmtId="0" fontId="102" fillId="0" borderId="0" xfId="0" applyFont="1" applyAlignment="1">
      <alignment horizontal="center" vertical="top"/>
    </xf>
    <xf numFmtId="41" fontId="0" fillId="0" borderId="0" xfId="0" applyNumberFormat="1" applyAlignment="1">
      <alignment horizontal="left" vertical="center"/>
    </xf>
    <xf numFmtId="0" fontId="101" fillId="0" borderId="0" xfId="0" applyFont="1"/>
    <xf numFmtId="43" fontId="0" fillId="0" borderId="0" xfId="0" applyNumberFormat="1" applyAlignment="1">
      <alignment horizontal="center" vertical="center"/>
    </xf>
    <xf numFmtId="0" fontId="103" fillId="0" borderId="31" xfId="167" applyBorder="1" applyAlignment="1"/>
    <xf numFmtId="0" fontId="103" fillId="0" borderId="32" xfId="167" applyBorder="1" applyAlignment="1"/>
    <xf numFmtId="0" fontId="103" fillId="0" borderId="0" xfId="167" applyAlignment="1"/>
    <xf numFmtId="0" fontId="81" fillId="0" borderId="0" xfId="167" applyFont="1" applyAlignment="1"/>
    <xf numFmtId="0" fontId="81" fillId="0" borderId="11" xfId="167" applyFont="1" applyBorder="1" applyAlignment="1"/>
    <xf numFmtId="0" fontId="103" fillId="0" borderId="11" xfId="167" applyBorder="1" applyAlignment="1"/>
    <xf numFmtId="0" fontId="105" fillId="0" borderId="10" xfId="167" applyFont="1" applyBorder="1" applyAlignment="1">
      <alignment horizontal="left"/>
    </xf>
    <xf numFmtId="0" fontId="103" fillId="0" borderId="10" xfId="167" applyBorder="1" applyAlignment="1"/>
    <xf numFmtId="0" fontId="91" fillId="0" borderId="0" xfId="167" applyFont="1" applyAlignment="1"/>
    <xf numFmtId="0" fontId="85" fillId="0" borderId="10" xfId="167" applyFont="1" applyBorder="1" applyAlignment="1">
      <alignment vertical="center" wrapText="1"/>
    </xf>
    <xf numFmtId="0" fontId="85" fillId="0" borderId="0" xfId="167" applyFont="1" applyAlignment="1">
      <alignment vertical="center" wrapText="1"/>
    </xf>
    <xf numFmtId="0" fontId="85" fillId="0" borderId="11" xfId="167" applyFont="1" applyBorder="1" applyAlignment="1">
      <alignment vertical="center" wrapText="1"/>
    </xf>
    <xf numFmtId="0" fontId="85" fillId="0" borderId="10" xfId="167" applyFont="1" applyBorder="1" applyAlignment="1">
      <alignment horizontal="left"/>
    </xf>
    <xf numFmtId="0" fontId="109" fillId="0" borderId="10" xfId="167" applyFont="1" applyBorder="1" applyAlignment="1">
      <alignment wrapText="1"/>
    </xf>
    <xf numFmtId="0" fontId="109" fillId="0" borderId="11" xfId="167" applyFont="1" applyBorder="1" applyAlignment="1">
      <alignment wrapText="1"/>
    </xf>
    <xf numFmtId="0" fontId="110" fillId="0" borderId="10" xfId="167" applyFont="1" applyBorder="1" applyAlignment="1"/>
    <xf numFmtId="0" fontId="103" fillId="0" borderId="14" xfId="167" applyBorder="1" applyAlignment="1"/>
    <xf numFmtId="0" fontId="103" fillId="0" borderId="15" xfId="167" applyBorder="1" applyAlignment="1"/>
    <xf numFmtId="0" fontId="103" fillId="0" borderId="16" xfId="167" applyBorder="1" applyAlignment="1"/>
    <xf numFmtId="0" fontId="105" fillId="0" borderId="10" xfId="167" applyFont="1" applyBorder="1" applyAlignment="1"/>
    <xf numFmtId="0" fontId="83" fillId="0" borderId="10" xfId="167" applyFont="1" applyBorder="1" applyAlignment="1"/>
    <xf numFmtId="0" fontId="107" fillId="0" borderId="0" xfId="167" applyFont="1" applyAlignment="1"/>
    <xf numFmtId="0" fontId="83" fillId="0" borderId="10" xfId="167" applyFont="1" applyBorder="1" applyAlignment="1">
      <alignment horizontal="left" indent="2"/>
    </xf>
    <xf numFmtId="0" fontId="92" fillId="0" borderId="0" xfId="167" applyFont="1">
      <alignment vertical="center"/>
    </xf>
    <xf numFmtId="0" fontId="92" fillId="0" borderId="11" xfId="167" applyFont="1" applyBorder="1">
      <alignment vertical="center"/>
    </xf>
    <xf numFmtId="0" fontId="80" fillId="0" borderId="10" xfId="167" applyFont="1" applyBorder="1" applyAlignment="1"/>
    <xf numFmtId="0" fontId="88" fillId="0" borderId="10" xfId="167" applyFont="1" applyBorder="1" applyAlignment="1"/>
    <xf numFmtId="0" fontId="86" fillId="0" borderId="10" xfId="167" applyFont="1" applyBorder="1" applyAlignment="1">
      <alignment horizontal="left"/>
    </xf>
    <xf numFmtId="0" fontId="88" fillId="0" borderId="14" xfId="167" applyFont="1" applyBorder="1" applyAlignment="1">
      <alignment horizontal="left"/>
    </xf>
    <xf numFmtId="0" fontId="118" fillId="0" borderId="0" xfId="167" applyFont="1" applyAlignment="1"/>
    <xf numFmtId="0" fontId="92" fillId="0" borderId="10" xfId="167" applyFont="1" applyBorder="1" applyAlignment="1">
      <alignment horizontal="left" vertical="center"/>
    </xf>
    <xf numFmtId="0" fontId="92" fillId="0" borderId="0" xfId="167" applyFont="1" applyAlignment="1">
      <alignment horizontal="left" vertical="center"/>
    </xf>
    <xf numFmtId="0" fontId="92" fillId="0" borderId="11" xfId="167" applyFont="1" applyBorder="1" applyAlignment="1">
      <alignment horizontal="left" vertical="center"/>
    </xf>
    <xf numFmtId="0" fontId="120" fillId="0" borderId="10" xfId="167" applyFont="1" applyBorder="1" applyAlignment="1">
      <alignment horizontal="left" vertical="center"/>
    </xf>
    <xf numFmtId="1" fontId="99" fillId="0" borderId="8" xfId="44" applyNumberFormat="1" applyFont="1" applyBorder="1" applyAlignment="1">
      <alignment horizontal="center" vertical="center"/>
    </xf>
    <xf numFmtId="49" fontId="79" fillId="0" borderId="5" xfId="0" applyNumberFormat="1" applyFont="1" applyBorder="1" applyAlignment="1">
      <alignment horizontal="left" vertical="center"/>
    </xf>
    <xf numFmtId="195" fontId="0" fillId="0" borderId="0" xfId="0" applyNumberFormat="1"/>
    <xf numFmtId="3" fontId="18" fillId="0" borderId="0" xfId="0" applyNumberFormat="1" applyFont="1" applyAlignment="1">
      <alignment vertical="center"/>
    </xf>
    <xf numFmtId="0" fontId="124" fillId="0" borderId="0" xfId="0" applyFont="1" applyAlignment="1">
      <alignment vertical="center"/>
    </xf>
    <xf numFmtId="197" fontId="7" fillId="0" borderId="1" xfId="0" applyNumberFormat="1" applyFont="1" applyBorder="1" applyAlignment="1">
      <alignment horizontal="right" vertical="center"/>
    </xf>
    <xf numFmtId="0" fontId="123" fillId="0" borderId="0" xfId="0" applyFont="1" applyAlignment="1">
      <alignment vertical="center"/>
    </xf>
    <xf numFmtId="0" fontId="0" fillId="0" borderId="0" xfId="0" applyAlignment="1">
      <alignment vertical="center"/>
    </xf>
    <xf numFmtId="49" fontId="95" fillId="0" borderId="0" xfId="0" applyNumberFormat="1" applyFont="1" applyAlignment="1">
      <alignment horizontal="centerContinuous" vertical="center"/>
    </xf>
    <xf numFmtId="49" fontId="9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Continuous" vertical="center"/>
    </xf>
    <xf numFmtId="49" fontId="9" fillId="0" borderId="3" xfId="0" applyNumberFormat="1" applyFont="1" applyBorder="1" applyAlignment="1">
      <alignment horizontal="centerContinuous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left" vertical="center"/>
    </xf>
    <xf numFmtId="0" fontId="9" fillId="0" borderId="4" xfId="0" applyFont="1" applyBorder="1"/>
    <xf numFmtId="0" fontId="9" fillId="0" borderId="4" xfId="0" applyFont="1" applyBorder="1" applyAlignment="1">
      <alignment horizontal="right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left" vertical="center"/>
    </xf>
    <xf numFmtId="0" fontId="9" fillId="0" borderId="5" xfId="0" applyFont="1" applyBorder="1"/>
    <xf numFmtId="0" fontId="9" fillId="0" borderId="5" xfId="0" applyFont="1" applyBorder="1" applyAlignment="1">
      <alignment horizontal="right" vertical="center"/>
    </xf>
    <xf numFmtId="49" fontId="9" fillId="0" borderId="5" xfId="0" applyNumberFormat="1" applyFont="1" applyBorder="1" applyAlignment="1">
      <alignment horizontal="right" vertical="center"/>
    </xf>
    <xf numFmtId="177" fontId="9" fillId="0" borderId="0" xfId="32" applyNumberFormat="1" applyFont="1" applyAlignment="1">
      <alignment horizontal="right" vertical="center"/>
    </xf>
    <xf numFmtId="178" fontId="9" fillId="0" borderId="5" xfId="32" applyNumberFormat="1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5" xfId="0" applyNumberFormat="1" applyFont="1" applyBorder="1" applyAlignment="1">
      <alignment horizontal="right" vertical="center"/>
    </xf>
    <xf numFmtId="0" fontId="25" fillId="0" borderId="23" xfId="47" applyFont="1" applyBorder="1" applyAlignment="1">
      <alignment horizontal="center" vertical="center"/>
    </xf>
    <xf numFmtId="0" fontId="26" fillId="0" borderId="24" xfId="47" applyFont="1" applyBorder="1" applyAlignment="1">
      <alignment horizontal="center" vertical="center"/>
    </xf>
    <xf numFmtId="0" fontId="26" fillId="0" borderId="25" xfId="47" applyFont="1" applyBorder="1" applyAlignment="1">
      <alignment horizontal="center" vertical="center"/>
    </xf>
    <xf numFmtId="0" fontId="12" fillId="0" borderId="18" xfId="47" applyFont="1" applyBorder="1" applyAlignment="1">
      <alignment horizontal="center" vertical="center"/>
    </xf>
    <xf numFmtId="0" fontId="12" fillId="0" borderId="20" xfId="47" applyFont="1" applyBorder="1" applyAlignment="1">
      <alignment horizontal="center" vertical="center"/>
    </xf>
    <xf numFmtId="0" fontId="16" fillId="0" borderId="10" xfId="47" applyFont="1" applyBorder="1" applyAlignment="1">
      <alignment horizontal="center"/>
    </xf>
    <xf numFmtId="0" fontId="17" fillId="0" borderId="0" xfId="47" applyFont="1" applyAlignment="1">
      <alignment horizontal="center"/>
    </xf>
    <xf numFmtId="0" fontId="13" fillId="0" borderId="26" xfId="47" applyFont="1" applyBorder="1" applyAlignment="1">
      <alignment horizontal="center" vertical="center"/>
    </xf>
    <xf numFmtId="0" fontId="18" fillId="0" borderId="27" xfId="47" applyFont="1" applyBorder="1" applyAlignment="1">
      <alignment horizontal="center" vertical="center"/>
    </xf>
    <xf numFmtId="0" fontId="18" fillId="0" borderId="28" xfId="47" applyFont="1" applyBorder="1" applyAlignment="1">
      <alignment horizontal="center" vertical="center"/>
    </xf>
    <xf numFmtId="0" fontId="13" fillId="0" borderId="29" xfId="47" applyFont="1" applyBorder="1" applyAlignment="1">
      <alignment horizontal="center" vertical="center"/>
    </xf>
    <xf numFmtId="0" fontId="18" fillId="0" borderId="0" xfId="47" applyFont="1" applyAlignment="1">
      <alignment horizontal="center"/>
    </xf>
    <xf numFmtId="0" fontId="12" fillId="0" borderId="17" xfId="47" applyFont="1" applyBorder="1" applyAlignment="1">
      <alignment horizontal="center" vertical="center"/>
    </xf>
    <xf numFmtId="0" fontId="12" fillId="0" borderId="19" xfId="47" applyFont="1" applyBorder="1" applyAlignment="1">
      <alignment horizontal="center" vertical="center"/>
    </xf>
    <xf numFmtId="189" fontId="27" fillId="0" borderId="21" xfId="47" applyNumberFormat="1" applyFont="1" applyBorder="1" applyAlignment="1">
      <alignment horizontal="left" vertical="center"/>
    </xf>
    <xf numFmtId="189" fontId="27" fillId="0" borderId="22" xfId="47" applyNumberFormat="1" applyFont="1" applyBorder="1" applyAlignment="1">
      <alignment horizontal="left" vertical="center"/>
    </xf>
    <xf numFmtId="189" fontId="27" fillId="0" borderId="36" xfId="47" applyNumberFormat="1" applyFont="1" applyBorder="1" applyAlignment="1">
      <alignment horizontal="left" vertical="center"/>
    </xf>
    <xf numFmtId="189" fontId="27" fillId="0" borderId="37" xfId="47" applyNumberFormat="1" applyFont="1" applyBorder="1" applyAlignment="1">
      <alignment horizontal="left" vertical="center"/>
    </xf>
    <xf numFmtId="189" fontId="27" fillId="0" borderId="62" xfId="47" applyNumberFormat="1" applyFont="1" applyBorder="1" applyAlignment="1">
      <alignment horizontal="left" vertical="center"/>
    </xf>
    <xf numFmtId="189" fontId="27" fillId="0" borderId="63" xfId="47" applyNumberFormat="1" applyFont="1" applyBorder="1" applyAlignment="1">
      <alignment horizontal="left" vertical="center"/>
    </xf>
    <xf numFmtId="0" fontId="13" fillId="0" borderId="13" xfId="47" applyFont="1" applyBorder="1" applyAlignment="1">
      <alignment horizontal="center" vertical="center"/>
    </xf>
    <xf numFmtId="0" fontId="13" fillId="0" borderId="21" xfId="47" applyFont="1" applyBorder="1" applyAlignment="1">
      <alignment horizontal="center" vertical="center"/>
    </xf>
    <xf numFmtId="0" fontId="13" fillId="0" borderId="22" xfId="47" applyFont="1" applyBorder="1" applyAlignment="1">
      <alignment horizontal="center" vertical="center"/>
    </xf>
    <xf numFmtId="189" fontId="18" fillId="0" borderId="34" xfId="47" applyNumberFormat="1" applyFont="1" applyBorder="1" applyAlignment="1">
      <alignment horizontal="center" vertical="center"/>
    </xf>
    <xf numFmtId="189" fontId="26" fillId="0" borderId="62" xfId="47" applyNumberFormat="1" applyFont="1" applyBorder="1" applyAlignment="1">
      <alignment horizontal="center" vertical="center"/>
    </xf>
    <xf numFmtId="0" fontId="12" fillId="0" borderId="30" xfId="47" applyFont="1" applyBorder="1" applyAlignment="1">
      <alignment horizontal="center" vertical="center" shrinkToFit="1"/>
    </xf>
    <xf numFmtId="0" fontId="12" fillId="0" borderId="31" xfId="47" applyFont="1" applyBorder="1" applyAlignment="1">
      <alignment horizontal="center" vertical="center" shrinkToFit="1"/>
    </xf>
    <xf numFmtId="0" fontId="12" fillId="0" borderId="32" xfId="47" applyFont="1" applyBorder="1" applyAlignment="1">
      <alignment horizontal="center" vertical="center" shrinkToFit="1"/>
    </xf>
    <xf numFmtId="0" fontId="12" fillId="0" borderId="33" xfId="47" applyFont="1" applyBorder="1" applyAlignment="1">
      <alignment horizontal="center" vertical="center" shrinkToFit="1"/>
    </xf>
    <xf numFmtId="0" fontId="12" fillId="0" borderId="34" xfId="47" applyFont="1" applyBorder="1" applyAlignment="1">
      <alignment horizontal="center" vertical="center" shrinkToFit="1"/>
    </xf>
    <xf numFmtId="0" fontId="12" fillId="0" borderId="35" xfId="47" applyFont="1" applyBorder="1" applyAlignment="1">
      <alignment horizontal="center" vertical="center" shrinkToFit="1"/>
    </xf>
    <xf numFmtId="0" fontId="14" fillId="0" borderId="0" xfId="47" applyFont="1" applyAlignment="1">
      <alignment horizontal="center"/>
    </xf>
    <xf numFmtId="0" fontId="13" fillId="0" borderId="12" xfId="47" applyFont="1" applyBorder="1" applyAlignment="1">
      <alignment horizontal="center" vertical="center"/>
    </xf>
    <xf numFmtId="0" fontId="13" fillId="0" borderId="36" xfId="47" applyFont="1" applyBorder="1" applyAlignment="1">
      <alignment horizontal="center" vertical="center"/>
    </xf>
    <xf numFmtId="0" fontId="13" fillId="0" borderId="37" xfId="47" applyFont="1" applyBorder="1" applyAlignment="1">
      <alignment horizontal="center" vertical="center"/>
    </xf>
    <xf numFmtId="189" fontId="18" fillId="0" borderId="36" xfId="47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1" fontId="9" fillId="0" borderId="10" xfId="32" applyNumberFormat="1" applyFont="1" applyFill="1" applyBorder="1" applyAlignment="1">
      <alignment horizontal="center" vertical="center"/>
    </xf>
    <xf numFmtId="41" fontId="9" fillId="0" borderId="66" xfId="32" applyNumberFormat="1" applyFont="1" applyFill="1" applyBorder="1" applyAlignment="1">
      <alignment horizontal="center" vertical="center"/>
    </xf>
    <xf numFmtId="0" fontId="54" fillId="0" borderId="7" xfId="44" applyFont="1" applyBorder="1" applyAlignment="1">
      <alignment horizontal="right" vertical="center"/>
    </xf>
    <xf numFmtId="0" fontId="54" fillId="0" borderId="8" xfId="44" applyFont="1" applyBorder="1" applyAlignment="1">
      <alignment horizontal="right" vertical="center"/>
    </xf>
    <xf numFmtId="0" fontId="54" fillId="0" borderId="14" xfId="44" applyFont="1" applyBorder="1" applyAlignment="1">
      <alignment horizontal="right" vertical="center" wrapText="1"/>
    </xf>
    <xf numFmtId="0" fontId="54" fillId="0" borderId="15" xfId="44" applyFont="1" applyBorder="1" applyAlignment="1">
      <alignment horizontal="right" vertical="center"/>
    </xf>
    <xf numFmtId="0" fontId="46" fillId="0" borderId="15" xfId="44" applyFont="1" applyBorder="1" applyAlignment="1">
      <alignment horizontal="center" vertical="center"/>
    </xf>
    <xf numFmtId="0" fontId="46" fillId="0" borderId="0" xfId="44" applyFont="1" applyAlignment="1">
      <alignment horizontal="right" vertical="center"/>
    </xf>
    <xf numFmtId="0" fontId="56" fillId="0" borderId="39" xfId="0" applyFont="1" applyBorder="1" applyAlignment="1">
      <alignment horizontal="center"/>
    </xf>
    <xf numFmtId="0" fontId="56" fillId="0" borderId="67" xfId="0" applyFont="1" applyBorder="1" applyAlignment="1">
      <alignment horizontal="center"/>
    </xf>
    <xf numFmtId="0" fontId="95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0" fillId="0" borderId="15" xfId="0" applyBorder="1" applyAlignment="1">
      <alignment horizontal="left"/>
    </xf>
    <xf numFmtId="0" fontId="58" fillId="0" borderId="49" xfId="0" applyFont="1" applyBorder="1" applyAlignment="1">
      <alignment horizontal="center" vertical="center"/>
    </xf>
    <xf numFmtId="0" fontId="58" fillId="0" borderId="31" xfId="0" applyFont="1" applyBorder="1" applyAlignment="1">
      <alignment horizontal="center" vertical="center"/>
    </xf>
    <xf numFmtId="0" fontId="58" fillId="0" borderId="3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41" fontId="9" fillId="0" borderId="7" xfId="32" applyNumberFormat="1" applyFont="1" applyFill="1" applyBorder="1" applyAlignment="1">
      <alignment horizontal="center" vertical="center"/>
    </xf>
    <xf numFmtId="41" fontId="9" fillId="0" borderId="68" xfId="32" applyNumberFormat="1" applyFont="1" applyFill="1" applyBorder="1" applyAlignment="1">
      <alignment horizontal="center" vertical="center"/>
    </xf>
    <xf numFmtId="0" fontId="54" fillId="0" borderId="0" xfId="44" applyFont="1" applyAlignment="1">
      <alignment horizontal="right" vertic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58" fillId="0" borderId="52" xfId="0" applyFont="1" applyBorder="1" applyAlignment="1">
      <alignment horizontal="center" vertical="center"/>
    </xf>
    <xf numFmtId="0" fontId="58" fillId="0" borderId="53" xfId="0" applyFont="1" applyBorder="1" applyAlignment="1">
      <alignment horizontal="center" vertical="center"/>
    </xf>
    <xf numFmtId="0" fontId="58" fillId="0" borderId="54" xfId="0" applyFont="1" applyBorder="1" applyAlignment="1">
      <alignment horizontal="center" vertical="center"/>
    </xf>
    <xf numFmtId="196" fontId="54" fillId="0" borderId="0" xfId="0" applyNumberFormat="1" applyFont="1" applyAlignment="1">
      <alignment horizontal="center" vertical="center" wrapText="1"/>
    </xf>
    <xf numFmtId="196" fontId="54" fillId="0" borderId="0" xfId="0" applyNumberFormat="1" applyFont="1" applyAlignment="1">
      <alignment horizontal="center" vertical="center"/>
    </xf>
    <xf numFmtId="41" fontId="9" fillId="0" borderId="56" xfId="32" applyNumberFormat="1" applyFont="1" applyFill="1" applyBorder="1" applyAlignment="1">
      <alignment horizontal="center" vertical="center"/>
    </xf>
    <xf numFmtId="41" fontId="9" fillId="0" borderId="3" xfId="32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41" fontId="9" fillId="0" borderId="10" xfId="32" applyNumberFormat="1" applyFont="1" applyFill="1" applyBorder="1" applyAlignment="1">
      <alignment horizontal="center" vertical="center" wrapText="1"/>
    </xf>
    <xf numFmtId="41" fontId="9" fillId="0" borderId="66" xfId="32" applyNumberFormat="1" applyFont="1" applyFill="1" applyBorder="1" applyAlignment="1">
      <alignment horizontal="center" vertical="center" wrapText="1"/>
    </xf>
    <xf numFmtId="41" fontId="9" fillId="0" borderId="14" xfId="32" applyNumberFormat="1" applyFont="1" applyFill="1" applyBorder="1" applyAlignment="1">
      <alignment horizontal="center" vertical="center" wrapText="1"/>
    </xf>
    <xf numFmtId="41" fontId="9" fillId="0" borderId="70" xfId="32" applyNumberFormat="1" applyFont="1" applyFill="1" applyBorder="1" applyAlignment="1">
      <alignment horizontal="center" vertical="center" wrapText="1"/>
    </xf>
    <xf numFmtId="41" fontId="9" fillId="0" borderId="57" xfId="32" applyNumberFormat="1" applyFont="1" applyFill="1" applyBorder="1" applyAlignment="1">
      <alignment horizontal="center" vertical="center"/>
    </xf>
    <xf numFmtId="41" fontId="9" fillId="0" borderId="72" xfId="32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45" fillId="0" borderId="71" xfId="44" applyFont="1" applyBorder="1" applyAlignment="1">
      <alignment horizontal="center" vertical="center"/>
    </xf>
    <xf numFmtId="0" fontId="45" fillId="0" borderId="72" xfId="44" applyFont="1" applyBorder="1" applyAlignment="1">
      <alignment horizontal="center" vertical="center"/>
    </xf>
    <xf numFmtId="0" fontId="46" fillId="0" borderId="73" xfId="44" applyFont="1" applyBorder="1" applyAlignment="1">
      <alignment horizontal="center" vertical="center"/>
    </xf>
    <xf numFmtId="0" fontId="46" fillId="0" borderId="74" xfId="44" applyFont="1" applyBorder="1" applyAlignment="1">
      <alignment horizontal="center" vertical="center"/>
    </xf>
    <xf numFmtId="0" fontId="83" fillId="0" borderId="10" xfId="167" applyFont="1" applyBorder="1" applyAlignment="1">
      <alignment horizontal="left" wrapText="1"/>
    </xf>
    <xf numFmtId="0" fontId="83" fillId="0" borderId="0" xfId="167" applyFont="1" applyAlignment="1">
      <alignment horizontal="left"/>
    </xf>
    <xf numFmtId="0" fontId="83" fillId="0" borderId="11" xfId="167" applyFont="1" applyBorder="1" applyAlignment="1">
      <alignment horizontal="left"/>
    </xf>
    <xf numFmtId="0" fontId="83" fillId="0" borderId="10" xfId="167" applyFont="1" applyBorder="1" applyAlignment="1">
      <alignment horizontal="left"/>
    </xf>
    <xf numFmtId="0" fontId="104" fillId="0" borderId="49" xfId="167" applyFont="1" applyBorder="1" applyAlignment="1">
      <alignment horizontal="left" vertical="center"/>
    </xf>
    <xf numFmtId="0" fontId="104" fillId="0" borderId="31" xfId="167" applyFont="1" applyBorder="1" applyAlignment="1">
      <alignment horizontal="left" vertical="center"/>
    </xf>
    <xf numFmtId="0" fontId="104" fillId="0" borderId="10" xfId="167" applyFont="1" applyBorder="1" applyAlignment="1">
      <alignment horizontal="left" vertical="center"/>
    </xf>
    <xf numFmtId="0" fontId="104" fillId="0" borderId="0" xfId="167" applyFont="1" applyAlignment="1">
      <alignment horizontal="left" vertical="center"/>
    </xf>
    <xf numFmtId="0" fontId="92" fillId="0" borderId="49" xfId="167" applyFont="1" applyBorder="1" applyAlignment="1">
      <alignment horizontal="left" vertical="center"/>
    </xf>
    <xf numFmtId="0" fontId="92" fillId="0" borderId="31" xfId="167" applyFont="1" applyBorder="1" applyAlignment="1">
      <alignment horizontal="left" vertical="center"/>
    </xf>
    <xf numFmtId="0" fontId="92" fillId="0" borderId="32" xfId="167" applyFont="1" applyBorder="1" applyAlignment="1">
      <alignment horizontal="left" vertical="center"/>
    </xf>
    <xf numFmtId="0" fontId="92" fillId="0" borderId="10" xfId="167" applyFont="1" applyBorder="1" applyAlignment="1">
      <alignment horizontal="left" vertical="center"/>
    </xf>
    <xf numFmtId="0" fontId="92" fillId="0" borderId="0" xfId="167" applyFont="1" applyAlignment="1">
      <alignment horizontal="left" vertical="center"/>
    </xf>
    <xf numFmtId="0" fontId="92" fillId="0" borderId="11" xfId="167" applyFont="1" applyBorder="1" applyAlignment="1">
      <alignment horizontal="left" vertical="center"/>
    </xf>
    <xf numFmtId="0" fontId="81" fillId="0" borderId="10" xfId="167" applyFont="1" applyBorder="1" applyAlignment="1">
      <alignment horizontal="left"/>
    </xf>
    <xf numFmtId="0" fontId="81" fillId="0" borderId="0" xfId="167" applyFont="1" applyAlignment="1">
      <alignment horizontal="left"/>
    </xf>
    <xf numFmtId="0" fontId="107" fillId="0" borderId="0" xfId="167" applyFont="1" applyAlignment="1">
      <alignment horizontal="center"/>
    </xf>
    <xf numFmtId="0" fontId="107" fillId="0" borderId="0" xfId="167" applyFont="1" applyAlignment="1">
      <alignment horizontal="left"/>
    </xf>
    <xf numFmtId="0" fontId="104" fillId="0" borderId="49" xfId="167" applyFont="1" applyBorder="1" applyAlignment="1">
      <alignment horizontal="center"/>
    </xf>
    <xf numFmtId="0" fontId="104" fillId="0" borderId="31" xfId="167" applyFont="1" applyBorder="1" applyAlignment="1">
      <alignment horizontal="center"/>
    </xf>
    <xf numFmtId="0" fontId="104" fillId="0" borderId="10" xfId="167" applyFont="1" applyBorder="1" applyAlignment="1">
      <alignment horizontal="center"/>
    </xf>
    <xf numFmtId="0" fontId="104" fillId="0" borderId="0" xfId="167" applyFont="1" applyAlignment="1">
      <alignment horizontal="center"/>
    </xf>
  </cellXfs>
  <cellStyles count="168">
    <cellStyle name="20% - 강조색1" xfId="97" builtinId="30" customBuiltin="1"/>
    <cellStyle name="20% - 강조색1 2" xfId="1"/>
    <cellStyle name="20% - 강조색1 3" xfId="124"/>
    <cellStyle name="20% - 강조색2" xfId="101" builtinId="34" customBuiltin="1"/>
    <cellStyle name="20% - 강조색2 2" xfId="2"/>
    <cellStyle name="20% - 강조색2 3" xfId="126"/>
    <cellStyle name="20% - 강조색3" xfId="105" builtinId="38" customBuiltin="1"/>
    <cellStyle name="20% - 강조색3 2" xfId="3"/>
    <cellStyle name="20% - 강조색3 3" xfId="128"/>
    <cellStyle name="20% - 강조색4" xfId="109" builtinId="42" customBuiltin="1"/>
    <cellStyle name="20% - 강조색4 2" xfId="4"/>
    <cellStyle name="20% - 강조색4 3" xfId="130"/>
    <cellStyle name="20% - 강조색5" xfId="113" builtinId="46" customBuiltin="1"/>
    <cellStyle name="20% - 강조색5 2" xfId="5"/>
    <cellStyle name="20% - 강조색5 3" xfId="132"/>
    <cellStyle name="20% - 강조색6" xfId="117" builtinId="50" customBuiltin="1"/>
    <cellStyle name="20% - 강조색6 2" xfId="6"/>
    <cellStyle name="20% - 강조색6 3" xfId="134"/>
    <cellStyle name="40% - 강조색1" xfId="98" builtinId="31" customBuiltin="1"/>
    <cellStyle name="40% - 강조색1 2" xfId="7"/>
    <cellStyle name="40% - 강조색1 3" xfId="125"/>
    <cellStyle name="40% - 강조색2" xfId="102" builtinId="35" customBuiltin="1"/>
    <cellStyle name="40% - 강조색2 2" xfId="8"/>
    <cellStyle name="40% - 강조색2 3" xfId="127"/>
    <cellStyle name="40% - 강조색3" xfId="106" builtinId="39" customBuiltin="1"/>
    <cellStyle name="40% - 강조색3 2" xfId="9"/>
    <cellStyle name="40% - 강조색3 3" xfId="129"/>
    <cellStyle name="40% - 강조색4" xfId="110" builtinId="43" customBuiltin="1"/>
    <cellStyle name="40% - 강조색4 2" xfId="10"/>
    <cellStyle name="40% - 강조색4 3" xfId="131"/>
    <cellStyle name="40% - 강조색5" xfId="114" builtinId="47" customBuiltin="1"/>
    <cellStyle name="40% - 강조색5 2" xfId="11"/>
    <cellStyle name="40% - 강조색5 3" xfId="133"/>
    <cellStyle name="40% - 강조색6" xfId="118" builtinId="51" customBuiltin="1"/>
    <cellStyle name="40% - 강조색6 2" xfId="12"/>
    <cellStyle name="40% - 강조색6 3" xfId="135"/>
    <cellStyle name="60% - 강조색1" xfId="99" builtinId="32" customBuiltin="1"/>
    <cellStyle name="60% - 강조색1 2" xfId="13"/>
    <cellStyle name="60% - 강조색2" xfId="103" builtinId="36" customBuiltin="1"/>
    <cellStyle name="60% - 강조색2 2" xfId="14"/>
    <cellStyle name="60% - 강조색3" xfId="107" builtinId="40" customBuiltin="1"/>
    <cellStyle name="60% - 강조색3 2" xfId="15"/>
    <cellStyle name="60% - 강조색4" xfId="111" builtinId="44" customBuiltin="1"/>
    <cellStyle name="60% - 강조색4 2" xfId="16"/>
    <cellStyle name="60% - 강조색5" xfId="115" builtinId="48" customBuiltin="1"/>
    <cellStyle name="60% - 강조색5 2" xfId="17"/>
    <cellStyle name="60% - 강조색6" xfId="119" builtinId="52" customBuiltin="1"/>
    <cellStyle name="60% - 강조색6 2" xfId="18"/>
    <cellStyle name="Comma [0]_ SG&amp;A Bridge " xfId="54"/>
    <cellStyle name="Comma_ SG&amp;A Bridge " xfId="55"/>
    <cellStyle name="Currency [0]_ SG&amp;A Bridge " xfId="56"/>
    <cellStyle name="Currency_ SG&amp;A Bridge " xfId="57"/>
    <cellStyle name="Normal_ SG&amp;A Bridge " xfId="58"/>
    <cellStyle name="강조색1" xfId="96" builtinId="29" customBuiltin="1"/>
    <cellStyle name="강조색1 2" xfId="19"/>
    <cellStyle name="강조색2" xfId="100" builtinId="33" customBuiltin="1"/>
    <cellStyle name="강조색2 2" xfId="20"/>
    <cellStyle name="강조색3" xfId="104" builtinId="37" customBuiltin="1"/>
    <cellStyle name="강조색3 2" xfId="21"/>
    <cellStyle name="강조색4" xfId="108" builtinId="41" customBuiltin="1"/>
    <cellStyle name="강조색4 2" xfId="22"/>
    <cellStyle name="강조색5" xfId="112" builtinId="45" customBuiltin="1"/>
    <cellStyle name="강조색5 2" xfId="23"/>
    <cellStyle name="강조색6" xfId="116" builtinId="49" customBuiltin="1"/>
    <cellStyle name="강조색6 2" xfId="24"/>
    <cellStyle name="경고문" xfId="93" builtinId="11" customBuiltin="1"/>
    <cellStyle name="경고문 2" xfId="25"/>
    <cellStyle name="계산" xfId="90" builtinId="22" customBuiltin="1"/>
    <cellStyle name="계산 2" xfId="26"/>
    <cellStyle name="나쁨" xfId="86" builtinId="27" customBuiltin="1"/>
    <cellStyle name="나쁨 2" xfId="27"/>
    <cellStyle name="메모 2" xfId="28"/>
    <cellStyle name="메모 3" xfId="121"/>
    <cellStyle name="메모 4" xfId="123"/>
    <cellStyle name="백분율 2" xfId="51"/>
    <cellStyle name="백분율 2 2" xfId="78"/>
    <cellStyle name="백분율 2 2 2" xfId="165"/>
    <cellStyle name="백분율 2 2 3" xfId="149"/>
    <cellStyle name="백분율 2 3" xfId="159"/>
    <cellStyle name="백분율 2 4" xfId="154"/>
    <cellStyle name="백분율 2 5" xfId="144"/>
    <cellStyle name="백분율 3" xfId="138"/>
    <cellStyle name="보통" xfId="87" builtinId="28" customBuiltin="1"/>
    <cellStyle name="보통 2" xfId="29"/>
    <cellStyle name="뷭?_BOOKSHIP" xfId="59"/>
    <cellStyle name="설명 텍스트" xfId="94" builtinId="53" customBuiltin="1"/>
    <cellStyle name="설명 텍스트 2" xfId="30"/>
    <cellStyle name="셀 확인" xfId="92" builtinId="23" customBuiltin="1"/>
    <cellStyle name="셀 확인 2" xfId="31"/>
    <cellStyle name="쉼표 [0]" xfId="32" builtinId="6"/>
    <cellStyle name="쉼표 [0] 2" xfId="33"/>
    <cellStyle name="쉼표 [0] 2 2" xfId="61"/>
    <cellStyle name="쉼표 [0] 2 3" xfId="60"/>
    <cellStyle name="쉼표 [0] 3" xfId="62"/>
    <cellStyle name="쉼표 [0] 4" xfId="50"/>
    <cellStyle name="쉼표 [0] 4 2" xfId="77"/>
    <cellStyle name="쉼표 [0] 4 2 2" xfId="164"/>
    <cellStyle name="쉼표 [0] 4 2 3" xfId="148"/>
    <cellStyle name="쉼표 [0] 4 3" xfId="158"/>
    <cellStyle name="쉼표 [0] 4 4" xfId="153"/>
    <cellStyle name="쉼표 [0] 4 5" xfId="143"/>
    <cellStyle name="쉼표 [0] 5" xfId="74"/>
    <cellStyle name="쉼표 [0] 6" xfId="137"/>
    <cellStyle name="스타일 1" xfId="63"/>
    <cellStyle name="연결된 셀" xfId="91" builtinId="24" customBuiltin="1"/>
    <cellStyle name="연결된 셀 2" xfId="34"/>
    <cellStyle name="요약" xfId="95" builtinId="25" customBuiltin="1"/>
    <cellStyle name="요약 2" xfId="35"/>
    <cellStyle name="입력" xfId="88" builtinId="20" customBuiltin="1"/>
    <cellStyle name="입력 2" xfId="36"/>
    <cellStyle name="제목" xfId="80" builtinId="15" customBuiltin="1"/>
    <cellStyle name="제목 1" xfId="81" builtinId="16" customBuiltin="1"/>
    <cellStyle name="제목 1 2" xfId="37"/>
    <cellStyle name="제목 2" xfId="82" builtinId="17" customBuiltin="1"/>
    <cellStyle name="제목 2 2" xfId="38"/>
    <cellStyle name="제목 3" xfId="83" builtinId="18" customBuiltin="1"/>
    <cellStyle name="제목 3 2" xfId="39"/>
    <cellStyle name="제목 4" xfId="84" builtinId="19" customBuiltin="1"/>
    <cellStyle name="제목 4 2" xfId="40"/>
    <cellStyle name="제목 5" xfId="41"/>
    <cellStyle name="좋음" xfId="85" builtinId="26" customBuiltin="1"/>
    <cellStyle name="좋음 2" xfId="42"/>
    <cellStyle name="출력" xfId="89" builtinId="21" customBuiltin="1"/>
    <cellStyle name="출력 2" xfId="43"/>
    <cellStyle name="콤마 [0]_1202" xfId="64"/>
    <cellStyle name="콤마_1202" xfId="65"/>
    <cellStyle name="표준" xfId="0" builtinId="0"/>
    <cellStyle name="표준 10" xfId="120"/>
    <cellStyle name="표준 11" xfId="122"/>
    <cellStyle name="표준 12" xfId="136"/>
    <cellStyle name="표준 13" xfId="167"/>
    <cellStyle name="표준 2" xfId="44"/>
    <cellStyle name="표준 2 2" xfId="53"/>
    <cellStyle name="표준 2 3" xfId="66"/>
    <cellStyle name="표준 3" xfId="45"/>
    <cellStyle name="표준 3 2" xfId="68"/>
    <cellStyle name="표준 3 3" xfId="67"/>
    <cellStyle name="표준 4" xfId="46"/>
    <cellStyle name="표준 4 2" xfId="70"/>
    <cellStyle name="표준 4 2 2" xfId="79"/>
    <cellStyle name="표준 4 2 2 2" xfId="166"/>
    <cellStyle name="표준 4 2 2 3" xfId="150"/>
    <cellStyle name="표준 4 2 3" xfId="160"/>
    <cellStyle name="표준 4 2 4" xfId="155"/>
    <cellStyle name="표준 4 2 5" xfId="139"/>
    <cellStyle name="표준 4 3" xfId="69"/>
    <cellStyle name="표준 4 4" xfId="48"/>
    <cellStyle name="표준 4 4 2" xfId="75"/>
    <cellStyle name="표준 4 4 2 2" xfId="162"/>
    <cellStyle name="표준 4 4 2 3" xfId="146"/>
    <cellStyle name="표준 4 4 3" xfId="156"/>
    <cellStyle name="표준 4 4 4" xfId="151"/>
    <cellStyle name="표준 4 4 5" xfId="141"/>
    <cellStyle name="표준 4 5" xfId="140"/>
    <cellStyle name="표준 5" xfId="71"/>
    <cellStyle name="표준 6" xfId="52"/>
    <cellStyle name="표준 7" xfId="49"/>
    <cellStyle name="표준 7 2" xfId="76"/>
    <cellStyle name="표준 7 2 2" xfId="163"/>
    <cellStyle name="표준 7 2 3" xfId="147"/>
    <cellStyle name="표준 7 3" xfId="157"/>
    <cellStyle name="표준 7 4" xfId="152"/>
    <cellStyle name="표준 7 5" xfId="142"/>
    <cellStyle name="표준 8" xfId="73"/>
    <cellStyle name="표준 9" xfId="72"/>
    <cellStyle name="표준 9 2" xfId="161"/>
    <cellStyle name="표준 9 3" xfId="145"/>
    <cellStyle name="표준_송현배수지P_일위대가_길상배수관확장설계서" xfId="4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356153</xdr:colOff>
      <xdr:row>6</xdr:row>
      <xdr:rowOff>24848</xdr:rowOff>
    </xdr:from>
    <xdr:to>
      <xdr:col>9</xdr:col>
      <xdr:colOff>679175</xdr:colOff>
      <xdr:row>35</xdr:row>
      <xdr:rowOff>74544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979" y="1167848"/>
          <a:ext cx="4613413" cy="5574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abSelected="1" view="pageBreakPreview" zoomScaleNormal="100" zoomScaleSheetLayoutView="100" workbookViewId="0">
      <selection activeCell="G4" sqref="G4:Y4"/>
    </sheetView>
  </sheetViews>
  <sheetFormatPr defaultColWidth="5.5703125" defaultRowHeight="30" customHeight="1"/>
  <cols>
    <col min="1" max="1" width="5.5703125" style="17" customWidth="1"/>
    <col min="2" max="30" width="5.7109375" style="17" customWidth="1"/>
    <col min="31" max="31" width="5.5703125" style="17"/>
    <col min="32" max="32" width="62.42578125" style="17" customWidth="1"/>
    <col min="33" max="16384" width="5.5703125" style="17"/>
  </cols>
  <sheetData>
    <row r="1" spans="1:32" s="26" customFormat="1" ht="30" customHeight="1">
      <c r="B1" s="216" t="s">
        <v>31</v>
      </c>
      <c r="C1" s="207"/>
      <c r="D1" s="207"/>
      <c r="E1" s="207"/>
      <c r="F1" s="207"/>
      <c r="G1" s="207" t="s">
        <v>32</v>
      </c>
      <c r="H1" s="207"/>
      <c r="I1" s="207"/>
      <c r="J1" s="207"/>
      <c r="K1" s="207"/>
      <c r="L1" s="207" t="s">
        <v>33</v>
      </c>
      <c r="M1" s="207"/>
      <c r="N1" s="207"/>
      <c r="O1" s="207"/>
      <c r="P1" s="207"/>
      <c r="Q1" s="207"/>
      <c r="R1" s="207" t="s">
        <v>34</v>
      </c>
      <c r="S1" s="207"/>
      <c r="T1" s="207"/>
      <c r="U1" s="207"/>
      <c r="V1" s="207"/>
      <c r="W1" s="229" t="s">
        <v>164</v>
      </c>
      <c r="X1" s="230"/>
      <c r="Y1" s="230"/>
      <c r="Z1" s="230"/>
      <c r="AA1" s="230"/>
      <c r="AB1" s="230"/>
      <c r="AC1" s="230"/>
      <c r="AD1" s="231"/>
    </row>
    <row r="2" spans="1:32" s="26" customFormat="1" ht="30" customHeight="1">
      <c r="B2" s="21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32"/>
      <c r="X2" s="233"/>
      <c r="Y2" s="233"/>
      <c r="Z2" s="233"/>
      <c r="AA2" s="233"/>
      <c r="AB2" s="233"/>
      <c r="AC2" s="233"/>
      <c r="AD2" s="234"/>
    </row>
    <row r="3" spans="1:32" s="26" customFormat="1" ht="21.75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1:32" s="26" customFormat="1" ht="38.25">
      <c r="B4" s="7"/>
      <c r="C4" s="8"/>
      <c r="D4" s="8"/>
      <c r="E4" s="8"/>
      <c r="F4" s="8"/>
      <c r="G4" s="235" t="s">
        <v>35</v>
      </c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8"/>
      <c r="AA4" s="8"/>
      <c r="AB4" s="8"/>
      <c r="AC4" s="8"/>
      <c r="AD4" s="9"/>
    </row>
    <row r="5" spans="1:32" s="26" customFormat="1" ht="19.5" customHeight="1">
      <c r="B5" s="7"/>
      <c r="C5" s="8"/>
      <c r="D5" s="8"/>
      <c r="E5" s="8"/>
      <c r="F5" s="8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8"/>
      <c r="AA5" s="8"/>
      <c r="AB5" s="8"/>
      <c r="AC5" s="8"/>
      <c r="AD5" s="9"/>
    </row>
    <row r="6" spans="1:32" s="27" customFormat="1" ht="30" customHeight="1">
      <c r="A6" s="11"/>
      <c r="B6" s="209" t="s">
        <v>156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11"/>
      <c r="AD6" s="12"/>
    </row>
    <row r="7" spans="1:32" s="27" customFormat="1" ht="28.5" customHeight="1">
      <c r="A7" s="11"/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1"/>
      <c r="AD7" s="12"/>
    </row>
    <row r="8" spans="1:32" s="27" customFormat="1" ht="24" customHeight="1">
      <c r="A8" s="11"/>
      <c r="B8" s="15"/>
      <c r="C8" s="11"/>
      <c r="D8" s="11"/>
      <c r="E8" s="16" t="s">
        <v>36</v>
      </c>
      <c r="F8" s="17"/>
      <c r="G8" s="17"/>
      <c r="H8" s="17"/>
      <c r="I8" s="17"/>
      <c r="J8" s="17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2"/>
    </row>
    <row r="9" spans="1:32" s="27" customFormat="1" ht="24" customHeight="1">
      <c r="A9" s="11"/>
      <c r="B9" s="15"/>
      <c r="C9" s="11"/>
      <c r="D9" s="11"/>
      <c r="E9" s="18" t="s">
        <v>165</v>
      </c>
      <c r="F9" s="19"/>
      <c r="G9" s="19"/>
      <c r="H9" s="19"/>
      <c r="I9" s="19"/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2"/>
    </row>
    <row r="10" spans="1:32" s="27" customFormat="1" ht="24" customHeight="1">
      <c r="A10" s="11"/>
      <c r="B10" s="15"/>
      <c r="C10" s="11"/>
      <c r="D10" s="11"/>
      <c r="E10" s="18" t="s">
        <v>155</v>
      </c>
      <c r="F10" s="19"/>
      <c r="G10" s="19"/>
      <c r="H10" s="19"/>
      <c r="I10" s="19"/>
      <c r="J10" s="1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2"/>
    </row>
    <row r="11" spans="1:32" ht="32.25" customHeight="1">
      <c r="B11" s="20"/>
      <c r="E11" s="21"/>
      <c r="AD11" s="22"/>
    </row>
    <row r="12" spans="1:32" ht="30" customHeight="1">
      <c r="B12" s="20"/>
      <c r="F12" s="211" t="s">
        <v>37</v>
      </c>
      <c r="G12" s="212"/>
      <c r="H12" s="212"/>
      <c r="I12" s="213"/>
      <c r="J12" s="214" t="s">
        <v>38</v>
      </c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3"/>
      <c r="AD12" s="22"/>
    </row>
    <row r="13" spans="1:32" ht="30" customHeight="1">
      <c r="B13" s="20"/>
      <c r="F13" s="204" t="s">
        <v>39</v>
      </c>
      <c r="G13" s="205"/>
      <c r="H13" s="205"/>
      <c r="I13" s="206"/>
      <c r="J13" s="76"/>
      <c r="K13" s="228">
        <f>ROUNDDOWN(총괄설계내역서!D18,0)</f>
        <v>0</v>
      </c>
      <c r="L13" s="228"/>
      <c r="M13" s="228"/>
      <c r="N13" s="228"/>
      <c r="O13" s="75"/>
      <c r="P13" s="222" t="s">
        <v>166</v>
      </c>
      <c r="Q13" s="222"/>
      <c r="R13" s="222"/>
      <c r="S13" s="222"/>
      <c r="T13" s="222"/>
      <c r="U13" s="222"/>
      <c r="V13" s="222"/>
      <c r="W13" s="222"/>
      <c r="X13" s="223"/>
      <c r="AD13" s="22"/>
      <c r="AF13" s="28"/>
    </row>
    <row r="14" spans="1:32" ht="30" customHeight="1">
      <c r="B14" s="20"/>
      <c r="F14" s="236" t="s">
        <v>40</v>
      </c>
      <c r="G14" s="237"/>
      <c r="H14" s="237"/>
      <c r="I14" s="238"/>
      <c r="J14" s="78"/>
      <c r="K14" s="239">
        <f>총괄설계내역서!D16</f>
        <v>0</v>
      </c>
      <c r="L14" s="239"/>
      <c r="M14" s="239"/>
      <c r="N14" s="239"/>
      <c r="O14" s="77"/>
      <c r="P14" s="220" t="s">
        <v>166</v>
      </c>
      <c r="Q14" s="220"/>
      <c r="R14" s="220"/>
      <c r="S14" s="220"/>
      <c r="T14" s="220"/>
      <c r="U14" s="220"/>
      <c r="V14" s="220"/>
      <c r="W14" s="220"/>
      <c r="X14" s="221"/>
      <c r="AD14" s="22"/>
      <c r="AF14" s="28"/>
    </row>
    <row r="15" spans="1:32" ht="30" customHeight="1">
      <c r="B15" s="20"/>
      <c r="F15" s="224" t="s">
        <v>41</v>
      </c>
      <c r="G15" s="225"/>
      <c r="H15" s="225"/>
      <c r="I15" s="226"/>
      <c r="J15" s="73"/>
      <c r="K15" s="227">
        <f>총괄설계내역서!D17</f>
        <v>0</v>
      </c>
      <c r="L15" s="227"/>
      <c r="M15" s="227"/>
      <c r="N15" s="227"/>
      <c r="O15" s="74"/>
      <c r="P15" s="218" t="s">
        <v>166</v>
      </c>
      <c r="Q15" s="218"/>
      <c r="R15" s="218"/>
      <c r="S15" s="218"/>
      <c r="T15" s="218"/>
      <c r="U15" s="218"/>
      <c r="V15" s="218"/>
      <c r="W15" s="218"/>
      <c r="X15" s="219"/>
      <c r="AD15" s="22"/>
      <c r="AF15" s="28"/>
    </row>
    <row r="16" spans="1:32" ht="31.5" customHeight="1">
      <c r="B16" s="20"/>
      <c r="AD16" s="22"/>
    </row>
    <row r="17" spans="2:30" ht="30" customHeight="1" thickBo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5"/>
    </row>
    <row r="20" spans="2:30" ht="30" customHeight="1">
      <c r="D20" s="215"/>
      <c r="E20" s="215"/>
      <c r="F20" s="215"/>
      <c r="G20" s="215"/>
      <c r="H20" s="215"/>
    </row>
    <row r="21" spans="2:30" ht="30" customHeight="1">
      <c r="D21" s="215"/>
      <c r="E21" s="215"/>
      <c r="F21" s="215"/>
      <c r="G21" s="215"/>
      <c r="H21" s="215"/>
    </row>
  </sheetData>
  <mergeCells count="24">
    <mergeCell ref="D20:H20"/>
    <mergeCell ref="D21:H21"/>
    <mergeCell ref="B1:C2"/>
    <mergeCell ref="D1:F2"/>
    <mergeCell ref="P15:X15"/>
    <mergeCell ref="P14:X14"/>
    <mergeCell ref="P13:X13"/>
    <mergeCell ref="F15:I15"/>
    <mergeCell ref="K15:N15"/>
    <mergeCell ref="N1:Q2"/>
    <mergeCell ref="K13:N13"/>
    <mergeCell ref="W1:AD2"/>
    <mergeCell ref="G4:Y4"/>
    <mergeCell ref="R1:S2"/>
    <mergeCell ref="F14:I14"/>
    <mergeCell ref="K14:N14"/>
    <mergeCell ref="F13:I13"/>
    <mergeCell ref="T1:V2"/>
    <mergeCell ref="G1:H2"/>
    <mergeCell ref="I1:K2"/>
    <mergeCell ref="L1:M2"/>
    <mergeCell ref="B6:AB6"/>
    <mergeCell ref="F12:I12"/>
    <mergeCell ref="J12:X12"/>
  </mergeCells>
  <phoneticPr fontId="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31" max="1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BreakPreview" zoomScale="115" zoomScaleNormal="100" zoomScaleSheetLayoutView="115" workbookViewId="0">
      <pane ySplit="3" topLeftCell="A4" activePane="bottomLeft" state="frozen"/>
      <selection activeCell="A4" sqref="A4"/>
      <selection pane="bottomLeft" activeCell="D27" sqref="D27"/>
    </sheetView>
  </sheetViews>
  <sheetFormatPr defaultColWidth="9.140625" defaultRowHeight="12.75"/>
  <cols>
    <col min="1" max="1" width="12" customWidth="1"/>
    <col min="2" max="2" width="30" customWidth="1"/>
    <col min="3" max="3" width="28.7109375" bestFit="1" customWidth="1"/>
    <col min="4" max="4" width="21.7109375" customWidth="1"/>
    <col min="5" max="7" width="17" customWidth="1"/>
    <col min="9" max="9" width="38.28515625" customWidth="1"/>
  </cols>
  <sheetData>
    <row r="1" spans="1:9" ht="27.95" customHeight="1">
      <c r="A1" s="1" t="s">
        <v>12</v>
      </c>
      <c r="B1" s="1"/>
      <c r="C1" s="1"/>
      <c r="D1" s="1"/>
      <c r="E1" s="1"/>
      <c r="F1" s="1"/>
      <c r="G1" s="1"/>
    </row>
    <row r="2" spans="1:9" ht="27.95" customHeight="1">
      <c r="A2" s="2" t="s">
        <v>161</v>
      </c>
      <c r="B2" s="2"/>
      <c r="C2" s="2"/>
      <c r="D2" s="2"/>
      <c r="E2" s="2"/>
      <c r="F2" s="2"/>
      <c r="G2" s="2"/>
    </row>
    <row r="3" spans="1:9" ht="27.95" customHeight="1">
      <c r="A3" s="63" t="s">
        <v>13</v>
      </c>
      <c r="B3" s="63" t="s">
        <v>0</v>
      </c>
      <c r="C3" s="63" t="s">
        <v>1</v>
      </c>
      <c r="D3" s="63" t="s">
        <v>7</v>
      </c>
      <c r="E3" s="63" t="s">
        <v>4</v>
      </c>
      <c r="F3" s="63" t="s">
        <v>5</v>
      </c>
      <c r="G3" s="63" t="s">
        <v>6</v>
      </c>
    </row>
    <row r="4" spans="1:9" ht="27.95" customHeight="1">
      <c r="A4" s="59" t="s">
        <v>11</v>
      </c>
      <c r="B4" s="71" t="s">
        <v>71</v>
      </c>
      <c r="C4" s="59" t="s">
        <v>11</v>
      </c>
      <c r="D4" s="3">
        <f>SUM(E4:G4)</f>
        <v>0</v>
      </c>
      <c r="E4" s="3">
        <v>0</v>
      </c>
      <c r="F4" s="3">
        <f>설계내역서!M7</f>
        <v>0</v>
      </c>
      <c r="G4" s="3"/>
    </row>
    <row r="5" spans="1:9" ht="27.95" customHeight="1">
      <c r="A5" s="59" t="s">
        <v>11</v>
      </c>
      <c r="B5" s="71" t="s">
        <v>72</v>
      </c>
      <c r="C5" s="59" t="s">
        <v>11</v>
      </c>
      <c r="D5" s="3">
        <f>SUM(E5:G5)</f>
        <v>0</v>
      </c>
      <c r="E5" s="3">
        <v>0</v>
      </c>
      <c r="F5" s="3"/>
      <c r="G5" s="3">
        <f>설계내역서!M10</f>
        <v>0</v>
      </c>
    </row>
    <row r="6" spans="1:9" ht="27.95" customHeight="1">
      <c r="A6" s="59"/>
      <c r="B6" s="71" t="s">
        <v>73</v>
      </c>
      <c r="C6" s="59"/>
      <c r="D6" s="3">
        <f>SUM(E6:G6)</f>
        <v>0</v>
      </c>
      <c r="E6" s="3">
        <f>설계내역서!M13</f>
        <v>0</v>
      </c>
      <c r="F6" s="3"/>
      <c r="G6" s="3"/>
      <c r="I6" s="97"/>
    </row>
    <row r="7" spans="1:9" ht="27.95" customHeight="1">
      <c r="A7" s="59" t="s">
        <v>14</v>
      </c>
      <c r="B7" s="71" t="s">
        <v>70</v>
      </c>
      <c r="C7" s="59" t="s">
        <v>11</v>
      </c>
      <c r="D7" s="68">
        <f>SUM(D4,D5,D6)</f>
        <v>0</v>
      </c>
      <c r="E7" s="68">
        <f>SUM(E6)</f>
        <v>0</v>
      </c>
      <c r="F7" s="68">
        <f>SUM(F4)</f>
        <v>0</v>
      </c>
      <c r="G7" s="68">
        <f>SUM(G5)</f>
        <v>0</v>
      </c>
      <c r="I7" s="102"/>
    </row>
    <row r="8" spans="1:9" ht="27.95" customHeight="1">
      <c r="A8" s="59"/>
      <c r="B8" s="71" t="s">
        <v>22</v>
      </c>
      <c r="C8" s="59" t="s">
        <v>159</v>
      </c>
      <c r="D8" s="3">
        <f>F7*0.0186</f>
        <v>0</v>
      </c>
      <c r="E8" s="3"/>
      <c r="F8" s="3"/>
      <c r="G8" s="3"/>
    </row>
    <row r="9" spans="1:9" ht="27.95" customHeight="1">
      <c r="A9" s="59"/>
      <c r="B9" s="71" t="s">
        <v>23</v>
      </c>
      <c r="C9" s="59" t="s">
        <v>130</v>
      </c>
      <c r="D9" s="3">
        <f>F7*0.0115</f>
        <v>0</v>
      </c>
      <c r="E9" s="3"/>
      <c r="F9" s="3"/>
      <c r="G9" s="3"/>
    </row>
    <row r="10" spans="1:9" ht="27.95" customHeight="1">
      <c r="A10" s="59"/>
      <c r="B10" s="71" t="s">
        <v>24</v>
      </c>
      <c r="C10" s="59" t="s">
        <v>44</v>
      </c>
      <c r="D10" s="3">
        <f>F7*0.045</f>
        <v>0</v>
      </c>
      <c r="E10" s="3"/>
      <c r="F10" s="3"/>
      <c r="G10" s="3"/>
    </row>
    <row r="11" spans="1:9" ht="27.95" customHeight="1">
      <c r="A11" s="59"/>
      <c r="B11" s="71" t="s">
        <v>25</v>
      </c>
      <c r="C11" s="59" t="s">
        <v>132</v>
      </c>
      <c r="D11" s="3">
        <f>F7*0.03545</f>
        <v>0</v>
      </c>
      <c r="E11" s="3"/>
      <c r="F11" s="3"/>
      <c r="G11" s="3"/>
    </row>
    <row r="12" spans="1:9" ht="27.95" customHeight="1">
      <c r="A12" s="59"/>
      <c r="B12" s="71" t="s">
        <v>26</v>
      </c>
      <c r="C12" s="59" t="s">
        <v>133</v>
      </c>
      <c r="D12" s="3">
        <f>D11*(0.009082/0.0709)</f>
        <v>0</v>
      </c>
      <c r="E12" s="3"/>
      <c r="F12" s="3"/>
      <c r="G12" s="3"/>
    </row>
    <row r="13" spans="1:9" ht="27.95" customHeight="1">
      <c r="A13" s="59"/>
      <c r="B13" s="71" t="s">
        <v>82</v>
      </c>
      <c r="C13" s="59" t="s">
        <v>83</v>
      </c>
      <c r="D13" s="3">
        <f>F7*0.0006</f>
        <v>0</v>
      </c>
      <c r="E13" s="3"/>
      <c r="F13" s="3"/>
      <c r="G13" s="3"/>
    </row>
    <row r="14" spans="1:9" ht="27.95" customHeight="1">
      <c r="A14" s="59" t="s">
        <v>15</v>
      </c>
      <c r="B14" s="71" t="s">
        <v>69</v>
      </c>
      <c r="C14" s="59" t="s">
        <v>11</v>
      </c>
      <c r="D14" s="68">
        <f>SUM(D7,D8,D9,D10,D11,D12,D13)</f>
        <v>0</v>
      </c>
      <c r="E14" s="72" t="s">
        <v>11</v>
      </c>
      <c r="F14" s="72"/>
      <c r="G14" s="72"/>
    </row>
    <row r="15" spans="1:9" ht="27.95" customHeight="1">
      <c r="A15" s="59" t="s">
        <v>11</v>
      </c>
      <c r="B15" s="71" t="s">
        <v>84</v>
      </c>
      <c r="C15" s="59" t="s">
        <v>45</v>
      </c>
      <c r="D15" s="3">
        <f>(D14-E7)*D21</f>
        <v>0</v>
      </c>
      <c r="E15" s="72"/>
      <c r="F15" s="72"/>
      <c r="G15" s="72"/>
      <c r="H15" s="97"/>
    </row>
    <row r="16" spans="1:9" ht="27.95" customHeight="1">
      <c r="A16" s="59" t="s">
        <v>16</v>
      </c>
      <c r="B16" s="71" t="s">
        <v>17</v>
      </c>
      <c r="C16" s="59" t="s">
        <v>11</v>
      </c>
      <c r="D16" s="68">
        <f>D14+D15</f>
        <v>0</v>
      </c>
      <c r="E16" s="72" t="s">
        <v>11</v>
      </c>
      <c r="F16" s="72"/>
      <c r="G16" s="72"/>
    </row>
    <row r="17" spans="1:11" ht="27.95" customHeight="1">
      <c r="A17" s="59" t="s">
        <v>11</v>
      </c>
      <c r="B17" s="71" t="s">
        <v>29</v>
      </c>
      <c r="C17" s="59" t="s">
        <v>28</v>
      </c>
      <c r="D17" s="3">
        <f>D16*0.1</f>
        <v>0</v>
      </c>
      <c r="E17" s="72"/>
      <c r="F17" s="72"/>
      <c r="G17" s="72"/>
    </row>
    <row r="18" spans="1:11" ht="27.95" customHeight="1">
      <c r="A18" s="63" t="s">
        <v>18</v>
      </c>
      <c r="B18" s="72" t="s">
        <v>27</v>
      </c>
      <c r="C18" s="63" t="s">
        <v>11</v>
      </c>
      <c r="D18" s="68">
        <f>D16+D17</f>
        <v>0</v>
      </c>
      <c r="E18" s="72" t="s">
        <v>11</v>
      </c>
      <c r="F18" s="72"/>
      <c r="G18" s="72"/>
    </row>
    <row r="19" spans="1:11" ht="15.4" customHeight="1">
      <c r="A19" s="29"/>
      <c r="D19" s="96"/>
    </row>
    <row r="20" spans="1:11" ht="15.4" customHeight="1">
      <c r="A20" s="29"/>
      <c r="C20" s="57"/>
      <c r="E20" s="96">
        <f>D14-E7</f>
        <v>0</v>
      </c>
    </row>
    <row r="21" spans="1:11">
      <c r="A21" s="29"/>
      <c r="C21" s="56"/>
      <c r="D21" s="56"/>
      <c r="J21" s="97"/>
      <c r="K21" s="97"/>
    </row>
    <row r="22" spans="1:11">
      <c r="A22" s="29"/>
      <c r="D22" s="56"/>
      <c r="E22" s="98"/>
      <c r="G22" s="95"/>
    </row>
    <row r="23" spans="1:11">
      <c r="A23" s="29"/>
      <c r="D23" s="96"/>
    </row>
    <row r="24" spans="1:11">
      <c r="C24" s="56">
        <f>C23-C22</f>
        <v>0</v>
      </c>
      <c r="D24" s="130"/>
    </row>
    <row r="25" spans="1:11">
      <c r="C25" s="57"/>
      <c r="D25" s="94"/>
    </row>
    <row r="26" spans="1:11">
      <c r="C26" s="56"/>
      <c r="D26" s="97"/>
      <c r="E26" s="97"/>
    </row>
    <row r="27" spans="1:11">
      <c r="C27" s="57"/>
      <c r="D27" s="131"/>
      <c r="E27" s="131"/>
    </row>
    <row r="28" spans="1:11">
      <c r="C28" s="56"/>
      <c r="D28" s="96"/>
      <c r="E28" s="96"/>
    </row>
    <row r="29" spans="1:11">
      <c r="C29" s="57"/>
      <c r="D29" s="96"/>
      <c r="E29" s="96"/>
    </row>
    <row r="30" spans="1:11">
      <c r="C30" s="57"/>
    </row>
    <row r="31" spans="1:11">
      <c r="C31" s="58"/>
      <c r="D31" s="94"/>
      <c r="E31" s="94"/>
    </row>
    <row r="32" spans="1:11">
      <c r="C32" s="57"/>
    </row>
    <row r="33" spans="3:3">
      <c r="C33" s="57"/>
    </row>
  </sheetData>
  <phoneticPr fontId="8" type="noConversion"/>
  <pageMargins left="0.75" right="0.75" top="1" bottom="1" header="0.5" footer="0.5"/>
  <pageSetup scale="86" fitToHeight="100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view="pageBreakPreview" zoomScaleNormal="100" zoomScaleSheetLayoutView="100" workbookViewId="0">
      <pane ySplit="4" topLeftCell="A5" activePane="bottomLeft" state="frozen"/>
      <selection activeCell="A5" sqref="A5"/>
      <selection pane="bottomLeft" activeCell="D14" sqref="D14"/>
    </sheetView>
  </sheetViews>
  <sheetFormatPr defaultColWidth="9.140625" defaultRowHeight="12.75"/>
  <cols>
    <col min="1" max="1" width="7.85546875" customWidth="1"/>
    <col min="2" max="2" width="28.7109375" bestFit="1" customWidth="1"/>
    <col min="3" max="3" width="42.140625" customWidth="1"/>
    <col min="4" max="4" width="10.7109375" bestFit="1" customWidth="1"/>
    <col min="5" max="5" width="5.7109375" bestFit="1" customWidth="1"/>
    <col min="6" max="6" width="11.85546875" customWidth="1"/>
    <col min="7" max="7" width="15" customWidth="1"/>
    <col min="8" max="8" width="11.85546875" customWidth="1"/>
    <col min="9" max="9" width="15.7109375" customWidth="1"/>
    <col min="10" max="10" width="11.85546875" customWidth="1"/>
    <col min="11" max="11" width="13.28515625" customWidth="1"/>
    <col min="12" max="12" width="11.85546875" customWidth="1"/>
    <col min="13" max="13" width="13.5703125" customWidth="1"/>
    <col min="14" max="14" width="12" customWidth="1"/>
  </cols>
  <sheetData>
    <row r="1" spans="1:14" ht="27.95" customHeight="1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40" customFormat="1" ht="27.95" customHeight="1">
      <c r="A2" s="240" t="s">
        <v>162</v>
      </c>
    </row>
    <row r="3" spans="1:14" ht="15" customHeight="1">
      <c r="A3" s="241" t="s">
        <v>13</v>
      </c>
      <c r="B3" s="241" t="s">
        <v>0</v>
      </c>
      <c r="C3" s="241" t="s">
        <v>1</v>
      </c>
      <c r="D3" s="241" t="s">
        <v>2</v>
      </c>
      <c r="E3" s="241" t="s">
        <v>3</v>
      </c>
      <c r="F3" s="66" t="s">
        <v>4</v>
      </c>
      <c r="G3" s="66"/>
      <c r="H3" s="66" t="s">
        <v>5</v>
      </c>
      <c r="I3" s="66"/>
      <c r="J3" s="66" t="s">
        <v>6</v>
      </c>
      <c r="K3" s="66"/>
      <c r="L3" s="66" t="s">
        <v>7</v>
      </c>
      <c r="M3" s="66"/>
      <c r="N3" s="243" t="s">
        <v>8</v>
      </c>
    </row>
    <row r="4" spans="1:14" ht="15" customHeight="1">
      <c r="A4" s="242"/>
      <c r="B4" s="242"/>
      <c r="C4" s="242"/>
      <c r="D4" s="242"/>
      <c r="E4" s="242"/>
      <c r="F4" s="63" t="s">
        <v>9</v>
      </c>
      <c r="G4" s="63" t="s">
        <v>10</v>
      </c>
      <c r="H4" s="63" t="s">
        <v>9</v>
      </c>
      <c r="I4" s="63" t="s">
        <v>10</v>
      </c>
      <c r="J4" s="63" t="s">
        <v>9</v>
      </c>
      <c r="K4" s="63" t="s">
        <v>10</v>
      </c>
      <c r="L4" s="63" t="s">
        <v>9</v>
      </c>
      <c r="M4" s="63" t="s">
        <v>10</v>
      </c>
      <c r="N4" s="243"/>
    </row>
    <row r="5" spans="1:14" s="70" customFormat="1" ht="30" customHeight="1">
      <c r="A5" s="65" t="s">
        <v>11</v>
      </c>
      <c r="B5" s="65" t="s">
        <v>68</v>
      </c>
      <c r="C5" s="65" t="s">
        <v>11</v>
      </c>
      <c r="D5" s="69">
        <v>0</v>
      </c>
      <c r="E5" s="65" t="s">
        <v>11</v>
      </c>
      <c r="F5" s="93"/>
      <c r="G5" s="93">
        <f>G7+G10+G13</f>
        <v>0</v>
      </c>
      <c r="H5" s="93"/>
      <c r="I5" s="93">
        <f>I7+I10+I13</f>
        <v>0</v>
      </c>
      <c r="J5" s="93"/>
      <c r="K5" s="93">
        <f>K7+K10+K13</f>
        <v>0</v>
      </c>
      <c r="L5" s="93"/>
      <c r="M5" s="93">
        <f>M7+M10+M13</f>
        <v>0</v>
      </c>
      <c r="N5" s="64"/>
    </row>
    <row r="6" spans="1:14" ht="30" customHeight="1">
      <c r="A6" s="72" t="s">
        <v>11</v>
      </c>
      <c r="B6" s="72" t="s">
        <v>11</v>
      </c>
      <c r="C6" s="72"/>
      <c r="D6" s="3">
        <v>0</v>
      </c>
      <c r="E6" s="63" t="s">
        <v>11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63"/>
    </row>
    <row r="7" spans="1:14" s="70" customFormat="1" ht="30" customHeight="1">
      <c r="A7" s="65" t="s">
        <v>20</v>
      </c>
      <c r="B7" s="65" t="s">
        <v>21</v>
      </c>
      <c r="C7" s="65" t="s">
        <v>11</v>
      </c>
      <c r="D7" s="69">
        <v>0</v>
      </c>
      <c r="E7" s="65" t="s">
        <v>11</v>
      </c>
      <c r="F7" s="68">
        <v>0</v>
      </c>
      <c r="G7" s="68">
        <v>0</v>
      </c>
      <c r="H7" s="68">
        <v>0</v>
      </c>
      <c r="I7" s="68">
        <f>SUM(I8:I8)</f>
        <v>0</v>
      </c>
      <c r="J7" s="68">
        <v>0</v>
      </c>
      <c r="K7" s="68"/>
      <c r="L7" s="68">
        <v>0</v>
      </c>
      <c r="M7" s="68">
        <f>SUM(M8)</f>
        <v>0</v>
      </c>
      <c r="N7" s="64"/>
    </row>
    <row r="8" spans="1:14" ht="30" customHeight="1">
      <c r="A8" s="59" t="s">
        <v>11</v>
      </c>
      <c r="B8" s="65" t="s">
        <v>21</v>
      </c>
      <c r="C8" s="59" t="s">
        <v>151</v>
      </c>
      <c r="D8" s="80"/>
      <c r="E8" s="63" t="s">
        <v>64</v>
      </c>
      <c r="F8" s="3">
        <v>0</v>
      </c>
      <c r="G8" s="3">
        <v>0</v>
      </c>
      <c r="H8" s="3">
        <f>단가산출근거!F21</f>
        <v>0</v>
      </c>
      <c r="I8" s="3">
        <f>D8*H8</f>
        <v>0</v>
      </c>
      <c r="J8" s="3">
        <v>0</v>
      </c>
      <c r="K8" s="3">
        <v>0</v>
      </c>
      <c r="L8" s="3">
        <f>F8+H8+J8</f>
        <v>0</v>
      </c>
      <c r="M8" s="3">
        <f>I8</f>
        <v>0</v>
      </c>
      <c r="N8" s="63" t="s">
        <v>149</v>
      </c>
    </row>
    <row r="9" spans="1:14" ht="30" customHeight="1">
      <c r="A9" s="72" t="s">
        <v>11</v>
      </c>
      <c r="B9" s="72" t="s">
        <v>11</v>
      </c>
      <c r="C9" s="59"/>
      <c r="D9" s="80"/>
      <c r="E9" s="63" t="s">
        <v>11</v>
      </c>
      <c r="F9" s="3">
        <v>0</v>
      </c>
      <c r="G9" s="3">
        <v>0</v>
      </c>
      <c r="H9" s="3"/>
      <c r="I9" s="3">
        <v>0</v>
      </c>
      <c r="J9" s="3">
        <v>0</v>
      </c>
      <c r="K9" s="3">
        <v>0</v>
      </c>
      <c r="L9" s="3"/>
      <c r="M9" s="3"/>
      <c r="N9" s="63"/>
    </row>
    <row r="10" spans="1:14" ht="30" customHeight="1">
      <c r="A10" s="59" t="s">
        <v>75</v>
      </c>
      <c r="B10" s="65" t="s">
        <v>30</v>
      </c>
      <c r="C10" s="59"/>
      <c r="D10" s="79"/>
      <c r="E10" s="59" t="s">
        <v>11</v>
      </c>
      <c r="F10" s="68">
        <v>0</v>
      </c>
      <c r="G10" s="68">
        <v>0</v>
      </c>
      <c r="H10" s="68">
        <v>0</v>
      </c>
      <c r="I10" s="68">
        <v>0</v>
      </c>
      <c r="J10" s="68"/>
      <c r="K10" s="68">
        <f>SUM(K11)</f>
        <v>0</v>
      </c>
      <c r="L10" s="68"/>
      <c r="M10" s="68">
        <f>SUM(M11)</f>
        <v>0</v>
      </c>
      <c r="N10" s="64"/>
    </row>
    <row r="11" spans="1:14" ht="30" customHeight="1">
      <c r="A11" s="59"/>
      <c r="B11" s="65" t="s">
        <v>30</v>
      </c>
      <c r="C11" s="59" t="s">
        <v>163</v>
      </c>
      <c r="D11" s="80"/>
      <c r="E11" s="63" t="s">
        <v>64</v>
      </c>
      <c r="F11" s="3"/>
      <c r="G11" s="3"/>
      <c r="H11" s="3"/>
      <c r="I11" s="3"/>
      <c r="J11" s="3">
        <f>단가산출근거!F39</f>
        <v>0</v>
      </c>
      <c r="K11" s="3">
        <f>TRUNC(D11*J11,-1)</f>
        <v>0</v>
      </c>
      <c r="L11" s="3">
        <f t="shared" ref="L11:L12" si="0">F11+H11+J11</f>
        <v>0</v>
      </c>
      <c r="M11" s="3">
        <f t="shared" ref="M11:M13" si="1">G11+I11+K11</f>
        <v>0</v>
      </c>
      <c r="N11" s="63" t="s">
        <v>147</v>
      </c>
    </row>
    <row r="12" spans="1:14" s="70" customFormat="1" ht="30" customHeight="1">
      <c r="A12" s="72" t="s">
        <v>11</v>
      </c>
      <c r="B12" s="72" t="s">
        <v>11</v>
      </c>
      <c r="C12" s="72" t="s">
        <v>11</v>
      </c>
      <c r="D12" s="3">
        <v>0</v>
      </c>
      <c r="E12" s="63" t="s">
        <v>11</v>
      </c>
      <c r="F12" s="3">
        <v>0</v>
      </c>
      <c r="G12" s="3">
        <v>0</v>
      </c>
      <c r="H12" s="3">
        <v>0</v>
      </c>
      <c r="I12" s="3">
        <v>0</v>
      </c>
      <c r="J12" s="3"/>
      <c r="K12" s="3">
        <f>D12*J12</f>
        <v>0</v>
      </c>
      <c r="L12" s="3">
        <f t="shared" si="0"/>
        <v>0</v>
      </c>
      <c r="M12" s="3">
        <f t="shared" si="1"/>
        <v>0</v>
      </c>
      <c r="N12" s="63"/>
    </row>
    <row r="13" spans="1:14" ht="30" customHeight="1">
      <c r="A13" s="65" t="s">
        <v>66</v>
      </c>
      <c r="B13" s="65" t="s">
        <v>67</v>
      </c>
      <c r="C13" s="65" t="s">
        <v>11</v>
      </c>
      <c r="D13" s="69">
        <v>0</v>
      </c>
      <c r="E13" s="65" t="s">
        <v>11</v>
      </c>
      <c r="F13" s="68">
        <v>0</v>
      </c>
      <c r="G13" s="68">
        <f>G14</f>
        <v>0</v>
      </c>
      <c r="H13" s="68">
        <v>0</v>
      </c>
      <c r="I13" s="68">
        <v>0</v>
      </c>
      <c r="J13" s="68"/>
      <c r="K13" s="68"/>
      <c r="L13" s="68"/>
      <c r="M13" s="68">
        <f t="shared" si="1"/>
        <v>0</v>
      </c>
      <c r="N13" s="64"/>
    </row>
    <row r="14" spans="1:14" ht="30" customHeight="1">
      <c r="A14" s="63"/>
      <c r="B14" s="63" t="s">
        <v>76</v>
      </c>
      <c r="C14" s="63" t="s">
        <v>43</v>
      </c>
      <c r="D14" s="133">
        <f>수량산출서!D15</f>
        <v>0</v>
      </c>
      <c r="E14" s="63" t="s">
        <v>65</v>
      </c>
      <c r="F14" s="181">
        <f>수량산출서!L16</f>
        <v>0</v>
      </c>
      <c r="G14" s="3">
        <f>D14*F14</f>
        <v>0</v>
      </c>
      <c r="H14" s="3">
        <v>0</v>
      </c>
      <c r="I14" s="3">
        <v>0</v>
      </c>
      <c r="J14" s="3"/>
      <c r="K14" s="3"/>
      <c r="L14" s="3">
        <f>F14+H14+J14</f>
        <v>0</v>
      </c>
      <c r="M14" s="3">
        <f>G14+I14+K14</f>
        <v>0</v>
      </c>
      <c r="N14" s="63" t="s">
        <v>78</v>
      </c>
    </row>
  </sheetData>
  <mergeCells count="7">
    <mergeCell ref="A2:XFD2"/>
    <mergeCell ref="A3:A4"/>
    <mergeCell ref="N3:N4"/>
    <mergeCell ref="D3:D4"/>
    <mergeCell ref="C3:C4"/>
    <mergeCell ref="E3:E4"/>
    <mergeCell ref="B3:B4"/>
  </mergeCells>
  <phoneticPr fontId="8" type="noConversion"/>
  <pageMargins left="0.75" right="0.75" top="1" bottom="1" header="0.5" footer="0.5"/>
  <pageSetup scale="58" fitToHeight="100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view="pageBreakPreview" zoomScale="85" zoomScaleNormal="100" zoomScaleSheetLayoutView="85" workbookViewId="0">
      <pane ySplit="4" topLeftCell="A32" activePane="bottomLeft" state="frozen"/>
      <selection activeCell="A5" sqref="A5"/>
      <selection pane="bottomLeft" activeCell="H11" sqref="H11"/>
    </sheetView>
  </sheetViews>
  <sheetFormatPr defaultColWidth="9.140625" defaultRowHeight="12.75"/>
  <cols>
    <col min="1" max="1" width="12" customWidth="1"/>
    <col min="2" max="2" width="63.7109375" customWidth="1"/>
    <col min="3" max="6" width="11.85546875" customWidth="1"/>
    <col min="9" max="9" width="10.5703125" bestFit="1" customWidth="1"/>
    <col min="10" max="10" width="16.140625" bestFit="1" customWidth="1"/>
    <col min="12" max="12" width="11.7109375" bestFit="1" customWidth="1"/>
  </cols>
  <sheetData>
    <row r="1" spans="1:19" ht="24" customHeight="1">
      <c r="A1" s="184" t="s">
        <v>136</v>
      </c>
      <c r="B1" s="184"/>
      <c r="C1" s="184"/>
      <c r="D1" s="184"/>
      <c r="E1" s="184"/>
      <c r="F1" s="184"/>
    </row>
    <row r="2" spans="1:19" ht="25.5" customHeight="1">
      <c r="A2" s="185" t="s">
        <v>162</v>
      </c>
      <c r="B2" s="185"/>
      <c r="C2" s="185"/>
      <c r="D2" s="185"/>
      <c r="E2" s="185"/>
      <c r="F2" s="185"/>
    </row>
    <row r="3" spans="1:19" ht="20.100000000000001" customHeight="1">
      <c r="A3" s="186" t="s">
        <v>137</v>
      </c>
      <c r="B3" s="186" t="s">
        <v>138</v>
      </c>
      <c r="C3" s="244" t="s">
        <v>4</v>
      </c>
      <c r="D3" s="244" t="s">
        <v>5</v>
      </c>
      <c r="E3" s="244" t="s">
        <v>6</v>
      </c>
      <c r="F3" s="244" t="s">
        <v>7</v>
      </c>
    </row>
    <row r="4" spans="1:19" ht="20.100000000000001" customHeight="1">
      <c r="A4" s="187" t="s">
        <v>139</v>
      </c>
      <c r="B4" s="188"/>
      <c r="C4" s="245"/>
      <c r="D4" s="245"/>
      <c r="E4" s="245"/>
      <c r="F4" s="245"/>
    </row>
    <row r="5" spans="1:19" ht="20.100000000000001" customHeight="1">
      <c r="A5" s="189" t="s">
        <v>145</v>
      </c>
      <c r="B5" s="190" t="s">
        <v>77</v>
      </c>
      <c r="C5" s="191"/>
      <c r="D5" s="192"/>
      <c r="E5" s="192"/>
      <c r="F5" s="192"/>
    </row>
    <row r="6" spans="1:19" ht="20.100000000000001" customHeight="1">
      <c r="A6" s="193"/>
      <c r="B6" s="194" t="s">
        <v>21</v>
      </c>
      <c r="C6" s="195"/>
      <c r="D6" s="196"/>
      <c r="E6" s="196"/>
      <c r="F6" s="196"/>
    </row>
    <row r="7" spans="1:19" ht="20.100000000000001" customHeight="1">
      <c r="A7" s="195"/>
      <c r="B7" s="194" t="s">
        <v>172</v>
      </c>
      <c r="C7" s="195"/>
      <c r="D7" s="196"/>
      <c r="E7" s="196"/>
      <c r="F7" s="196"/>
    </row>
    <row r="8" spans="1:19" ht="20.100000000000001" customHeight="1">
      <c r="A8" s="193" t="s">
        <v>11</v>
      </c>
      <c r="B8" s="194"/>
      <c r="C8" s="197" t="s">
        <v>11</v>
      </c>
      <c r="D8" s="197" t="s">
        <v>11</v>
      </c>
      <c r="E8" s="197" t="s">
        <v>11</v>
      </c>
      <c r="F8" s="197" t="s">
        <v>11</v>
      </c>
    </row>
    <row r="9" spans="1:19" ht="20.100000000000001" customHeight="1">
      <c r="A9" s="193" t="s">
        <v>11</v>
      </c>
      <c r="B9" s="194" t="s">
        <v>168</v>
      </c>
      <c r="C9" s="197" t="s">
        <v>11</v>
      </c>
      <c r="D9" s="197" t="s">
        <v>11</v>
      </c>
      <c r="E9" s="197" t="s">
        <v>11</v>
      </c>
      <c r="F9" s="197" t="s">
        <v>11</v>
      </c>
    </row>
    <row r="10" spans="1:19" ht="20.100000000000001" customHeight="1">
      <c r="A10" s="193"/>
      <c r="B10" s="194"/>
      <c r="C10" s="197"/>
      <c r="D10" s="197"/>
      <c r="E10" s="197"/>
      <c r="F10" s="197"/>
    </row>
    <row r="11" spans="1:19" ht="20.100000000000001" customHeight="1">
      <c r="A11" s="193"/>
      <c r="B11" s="194" t="s">
        <v>169</v>
      </c>
      <c r="C11" s="197"/>
      <c r="D11" s="197"/>
      <c r="E11" s="197"/>
      <c r="F11" s="197"/>
    </row>
    <row r="12" spans="1:19" ht="20.100000000000001" customHeight="1">
      <c r="A12" s="193"/>
      <c r="B12" s="194"/>
      <c r="C12" s="197"/>
      <c r="D12" s="197"/>
      <c r="E12" s="197"/>
      <c r="F12" s="197"/>
    </row>
    <row r="13" spans="1:19" ht="20.100000000000001" customHeight="1">
      <c r="A13" s="193" t="s">
        <v>11</v>
      </c>
      <c r="B13" s="194" t="s">
        <v>170</v>
      </c>
      <c r="C13" s="197" t="s">
        <v>11</v>
      </c>
      <c r="D13" s="197" t="s">
        <v>11</v>
      </c>
      <c r="E13" s="197" t="s">
        <v>11</v>
      </c>
      <c r="F13" s="197" t="s">
        <v>11</v>
      </c>
    </row>
    <row r="14" spans="1:19" ht="20.100000000000001" customHeight="1">
      <c r="A14" s="193" t="s">
        <v>11</v>
      </c>
      <c r="B14" s="194"/>
      <c r="C14" s="197" t="s">
        <v>11</v>
      </c>
      <c r="D14" s="197" t="s">
        <v>11</v>
      </c>
      <c r="E14" s="197" t="s">
        <v>11</v>
      </c>
      <c r="F14" s="197" t="s">
        <v>11</v>
      </c>
    </row>
    <row r="15" spans="1:19" ht="20.100000000000001" customHeight="1">
      <c r="A15" s="193" t="s">
        <v>11</v>
      </c>
      <c r="B15" s="194" t="s">
        <v>171</v>
      </c>
      <c r="C15" s="197" t="s">
        <v>11</v>
      </c>
      <c r="D15" s="198"/>
      <c r="E15" s="197" t="s">
        <v>11</v>
      </c>
      <c r="F15" s="199">
        <f>D15</f>
        <v>0</v>
      </c>
      <c r="O15">
        <v>8</v>
      </c>
      <c r="P15">
        <v>6</v>
      </c>
      <c r="Q15">
        <f>O15*P15</f>
        <v>48</v>
      </c>
      <c r="S15">
        <f>Q15*L15</f>
        <v>0</v>
      </c>
    </row>
    <row r="16" spans="1:19" ht="20.100000000000001" customHeight="1">
      <c r="A16" s="193" t="s">
        <v>11</v>
      </c>
      <c r="B16" s="194"/>
      <c r="C16" s="197" t="s">
        <v>11</v>
      </c>
      <c r="D16" s="200"/>
      <c r="E16" s="197" t="s">
        <v>11</v>
      </c>
      <c r="F16" s="197" t="s">
        <v>11</v>
      </c>
    </row>
    <row r="17" spans="1:11" ht="20.100000000000001" customHeight="1">
      <c r="A17" s="193" t="s">
        <v>11</v>
      </c>
      <c r="B17" s="194" t="s">
        <v>140</v>
      </c>
      <c r="C17" s="197" t="s">
        <v>11</v>
      </c>
      <c r="D17" s="200"/>
      <c r="E17" s="197" t="s">
        <v>11</v>
      </c>
      <c r="F17" s="197" t="s">
        <v>11</v>
      </c>
    </row>
    <row r="18" spans="1:11" ht="20.100000000000001" customHeight="1">
      <c r="A18" s="193" t="s">
        <v>11</v>
      </c>
      <c r="B18" s="194"/>
      <c r="C18" s="197" t="s">
        <v>11</v>
      </c>
      <c r="D18" s="200"/>
      <c r="E18" s="197" t="s">
        <v>11</v>
      </c>
      <c r="F18" s="197" t="s">
        <v>11</v>
      </c>
    </row>
    <row r="19" spans="1:11" ht="20.100000000000001" customHeight="1">
      <c r="A19" s="193" t="s">
        <v>11</v>
      </c>
      <c r="B19" s="194" t="s">
        <v>173</v>
      </c>
      <c r="C19" s="197" t="s">
        <v>11</v>
      </c>
      <c r="D19" s="198"/>
      <c r="E19" s="197" t="s">
        <v>11</v>
      </c>
      <c r="F19" s="199">
        <f>D19</f>
        <v>0</v>
      </c>
    </row>
    <row r="20" spans="1:11" ht="19.5" customHeight="1">
      <c r="A20" s="193" t="s">
        <v>11</v>
      </c>
      <c r="B20" s="201"/>
      <c r="C20" s="197" t="s">
        <v>11</v>
      </c>
      <c r="D20" s="197" t="s">
        <v>11</v>
      </c>
      <c r="E20" s="197" t="s">
        <v>11</v>
      </c>
      <c r="F20" s="197" t="s">
        <v>11</v>
      </c>
    </row>
    <row r="21" spans="1:11" ht="20.100000000000001" customHeight="1">
      <c r="A21" s="187" t="s">
        <v>141</v>
      </c>
      <c r="B21" s="188"/>
      <c r="C21" s="202">
        <v>0</v>
      </c>
      <c r="D21" s="202">
        <f>SUM(D15,D19)</f>
        <v>0</v>
      </c>
      <c r="E21" s="202"/>
      <c r="F21" s="202">
        <f>F15+F19</f>
        <v>0</v>
      </c>
    </row>
    <row r="22" spans="1:11" ht="20.100000000000001" customHeight="1">
      <c r="A22" s="189" t="s">
        <v>146</v>
      </c>
      <c r="B22" s="190" t="s">
        <v>147</v>
      </c>
      <c r="C22" s="191"/>
      <c r="D22" s="192"/>
      <c r="E22" s="192"/>
      <c r="F22" s="192"/>
      <c r="I22" s="182"/>
    </row>
    <row r="23" spans="1:11" ht="20.100000000000001" customHeight="1">
      <c r="A23" s="193"/>
      <c r="B23" s="194" t="s">
        <v>148</v>
      </c>
      <c r="C23" s="195"/>
      <c r="D23" s="196"/>
      <c r="E23" s="196"/>
      <c r="F23" s="196"/>
      <c r="I23" s="180"/>
      <c r="K23" s="179"/>
    </row>
    <row r="24" spans="1:11" ht="20.100000000000001" customHeight="1">
      <c r="A24" s="193"/>
      <c r="B24" s="194" t="s">
        <v>154</v>
      </c>
      <c r="C24" s="195"/>
      <c r="D24" s="196"/>
      <c r="E24" s="196"/>
      <c r="F24" s="196"/>
      <c r="I24" s="182"/>
      <c r="K24" s="179"/>
    </row>
    <row r="25" spans="1:11" ht="20.100000000000001" customHeight="1">
      <c r="A25" s="193"/>
      <c r="B25" s="194"/>
      <c r="C25" s="195"/>
      <c r="D25" s="196"/>
      <c r="E25" s="196"/>
      <c r="F25" s="196"/>
      <c r="I25" s="182"/>
      <c r="K25" s="179"/>
    </row>
    <row r="26" spans="1:11" ht="20.100000000000001" customHeight="1">
      <c r="A26" s="193"/>
      <c r="B26" s="194" t="s">
        <v>142</v>
      </c>
      <c r="C26" s="195"/>
      <c r="D26" s="196"/>
      <c r="E26" s="196"/>
      <c r="F26" s="196"/>
      <c r="I26" s="182"/>
      <c r="K26" s="179"/>
    </row>
    <row r="27" spans="1:11" ht="20.100000000000001" customHeight="1">
      <c r="A27" s="193"/>
      <c r="B27" s="194" t="s">
        <v>174</v>
      </c>
      <c r="C27" s="195"/>
      <c r="D27" s="196"/>
      <c r="E27" s="196"/>
      <c r="F27" s="196"/>
    </row>
    <row r="28" spans="1:11" ht="20.100000000000001" customHeight="1">
      <c r="A28" s="193"/>
      <c r="B28" s="177"/>
      <c r="C28" s="195"/>
      <c r="D28" s="196"/>
      <c r="E28" s="196"/>
      <c r="F28" s="196"/>
      <c r="I28" s="182"/>
    </row>
    <row r="29" spans="1:11" ht="20.100000000000001" customHeight="1">
      <c r="A29" s="195"/>
      <c r="B29" s="177" t="s">
        <v>174</v>
      </c>
      <c r="C29" s="195"/>
      <c r="D29" s="196"/>
      <c r="E29" s="203"/>
      <c r="F29" s="199">
        <f>E29</f>
        <v>0</v>
      </c>
      <c r="I29" s="180"/>
      <c r="J29" s="179"/>
      <c r="K29" s="179"/>
    </row>
    <row r="30" spans="1:11" ht="20.100000000000001" customHeight="1">
      <c r="A30" s="193" t="s">
        <v>11</v>
      </c>
      <c r="B30" s="194" t="s">
        <v>11</v>
      </c>
      <c r="C30" s="197" t="s">
        <v>11</v>
      </c>
      <c r="D30" s="197" t="s">
        <v>11</v>
      </c>
      <c r="E30" s="197" t="s">
        <v>11</v>
      </c>
      <c r="F30" s="197" t="s">
        <v>11</v>
      </c>
    </row>
    <row r="31" spans="1:11" ht="20.100000000000001" customHeight="1">
      <c r="A31" s="193" t="s">
        <v>11</v>
      </c>
      <c r="B31" s="194" t="s">
        <v>143</v>
      </c>
      <c r="C31" s="197" t="s">
        <v>11</v>
      </c>
      <c r="D31" s="197" t="s">
        <v>11</v>
      </c>
      <c r="E31" s="197" t="s">
        <v>11</v>
      </c>
      <c r="F31" s="197" t="s">
        <v>11</v>
      </c>
    </row>
    <row r="32" spans="1:11" ht="20.100000000000001" customHeight="1">
      <c r="A32" s="193"/>
      <c r="B32" s="194" t="s">
        <v>175</v>
      </c>
      <c r="C32" s="197"/>
      <c r="D32" s="197"/>
      <c r="E32" s="197"/>
      <c r="F32" s="197"/>
    </row>
    <row r="33" spans="1:6" ht="20.100000000000001" customHeight="1">
      <c r="A33" s="193"/>
      <c r="B33" s="177"/>
      <c r="C33" s="197"/>
      <c r="D33" s="197"/>
      <c r="E33" s="197"/>
      <c r="F33" s="197"/>
    </row>
    <row r="34" spans="1:6" ht="20.100000000000001" customHeight="1">
      <c r="A34" s="193"/>
      <c r="B34" s="177" t="s">
        <v>174</v>
      </c>
      <c r="C34" s="197"/>
      <c r="D34" s="197"/>
      <c r="E34" s="203"/>
      <c r="F34" s="199">
        <f>E34</f>
        <v>0</v>
      </c>
    </row>
    <row r="35" spans="1:6" ht="20.100000000000001" customHeight="1">
      <c r="A35" s="193"/>
      <c r="B35" s="194"/>
      <c r="C35" s="197"/>
      <c r="D35" s="197"/>
      <c r="E35" s="197"/>
      <c r="F35" s="197"/>
    </row>
    <row r="36" spans="1:6" ht="20.100000000000001" customHeight="1">
      <c r="A36" s="193" t="s">
        <v>11</v>
      </c>
      <c r="B36" s="194" t="s">
        <v>144</v>
      </c>
      <c r="C36" s="197" t="s">
        <v>11</v>
      </c>
      <c r="D36" s="198"/>
      <c r="E36" s="197" t="s">
        <v>11</v>
      </c>
      <c r="F36" s="197" t="s">
        <v>11</v>
      </c>
    </row>
    <row r="37" spans="1:6" ht="20.100000000000001" customHeight="1">
      <c r="A37" s="193" t="s">
        <v>11</v>
      </c>
      <c r="B37" s="194" t="s">
        <v>175</v>
      </c>
      <c r="C37" s="197" t="s">
        <v>11</v>
      </c>
      <c r="D37" s="200"/>
      <c r="E37" s="197" t="s">
        <v>11</v>
      </c>
      <c r="F37" s="197" t="s">
        <v>11</v>
      </c>
    </row>
    <row r="38" spans="1:6" ht="20.100000000000001" customHeight="1">
      <c r="A38" s="193" t="s">
        <v>11</v>
      </c>
      <c r="B38" s="177" t="s">
        <v>175</v>
      </c>
      <c r="C38" s="197" t="s">
        <v>11</v>
      </c>
      <c r="D38" s="200"/>
      <c r="E38" s="203"/>
      <c r="F38" s="199">
        <f>E38</f>
        <v>0</v>
      </c>
    </row>
    <row r="39" spans="1:6" ht="20.100000000000001" customHeight="1">
      <c r="A39" s="187" t="s">
        <v>141</v>
      </c>
      <c r="B39" s="188"/>
      <c r="C39" s="202">
        <v>0</v>
      </c>
      <c r="D39" s="202"/>
      <c r="E39" s="202">
        <f>E29+E34+E38</f>
        <v>0</v>
      </c>
      <c r="F39" s="202">
        <f>F29+F34+F38</f>
        <v>0</v>
      </c>
    </row>
  </sheetData>
  <mergeCells count="4">
    <mergeCell ref="C3:C4"/>
    <mergeCell ref="D3:D4"/>
    <mergeCell ref="E3:E4"/>
    <mergeCell ref="F3:F4"/>
  </mergeCells>
  <phoneticPr fontId="8" type="noConversion"/>
  <pageMargins left="0.74803149606299213" right="0.74803149606299213" top="0.98425196850393704" bottom="0.98425196850393704" header="0.51181102362204722" footer="0.51181102362204722"/>
  <pageSetup fitToHeight="1000" orientation="landscape" r:id="rId1"/>
  <headerFooter alignWithMargins="0"/>
  <rowBreaks count="1" manualBreakCount="1">
    <brk id="21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view="pageBreakPreview" zoomScale="130" zoomScaleNormal="100" zoomScaleSheetLayoutView="130" workbookViewId="0">
      <pane ySplit="1" topLeftCell="A5" activePane="bottomLeft" state="frozen"/>
      <selection pane="bottomLeft" activeCell="E30" sqref="E30"/>
    </sheetView>
  </sheetViews>
  <sheetFormatPr defaultRowHeight="12.75"/>
  <cols>
    <col min="1" max="1" width="2.7109375" customWidth="1"/>
    <col min="2" max="2" width="7.140625" customWidth="1"/>
    <col min="3" max="3" width="6.85546875" customWidth="1"/>
    <col min="4" max="4" width="7" customWidth="1"/>
    <col min="5" max="5" width="7.140625" customWidth="1"/>
    <col min="6" max="6" width="13.28515625" customWidth="1"/>
    <col min="7" max="10" width="15.7109375" customWidth="1"/>
    <col min="11" max="11" width="9.140625" customWidth="1"/>
    <col min="12" max="12" width="14.5703125" customWidth="1"/>
    <col min="13" max="13" width="12.85546875" customWidth="1"/>
    <col min="14" max="14" width="12.28515625" customWidth="1"/>
  </cols>
  <sheetData>
    <row r="1" spans="2:14" ht="19.5">
      <c r="B1" s="256" t="s">
        <v>85</v>
      </c>
      <c r="C1" s="256"/>
      <c r="D1" s="257"/>
      <c r="E1" s="257"/>
      <c r="F1" s="257"/>
      <c r="G1" s="257"/>
      <c r="H1" s="257"/>
      <c r="I1" s="257"/>
      <c r="J1" s="257"/>
    </row>
    <row r="2" spans="2:14" ht="13.5" thickBot="1">
      <c r="B2" s="258" t="s">
        <v>46</v>
      </c>
      <c r="C2" s="258"/>
      <c r="D2" s="258"/>
      <c r="E2" s="258"/>
      <c r="F2" s="258"/>
      <c r="G2" s="258"/>
      <c r="H2" s="258"/>
      <c r="I2" s="258"/>
      <c r="J2" s="258"/>
      <c r="K2" s="38"/>
    </row>
    <row r="3" spans="2:14" ht="20.100000000000001" customHeight="1">
      <c r="B3" s="259" t="s">
        <v>86</v>
      </c>
      <c r="C3" s="260"/>
      <c r="D3" s="260"/>
      <c r="E3" s="260"/>
      <c r="F3" s="260"/>
      <c r="G3" s="260"/>
      <c r="H3" s="260"/>
      <c r="I3" s="260"/>
      <c r="J3" s="261"/>
      <c r="K3" s="38"/>
    </row>
    <row r="4" spans="2:14" ht="20.100000000000001" customHeight="1">
      <c r="B4" s="35" t="s">
        <v>150</v>
      </c>
      <c r="C4" s="109"/>
      <c r="D4" s="31"/>
      <c r="E4" s="31"/>
      <c r="F4" s="36"/>
      <c r="G4" s="31"/>
      <c r="H4" s="31"/>
      <c r="I4" s="31"/>
      <c r="J4" s="33"/>
    </row>
    <row r="5" spans="2:14" ht="5.0999999999999996" customHeight="1">
      <c r="B5" s="266"/>
      <c r="C5" s="267"/>
      <c r="D5" s="81"/>
      <c r="E5" s="103"/>
      <c r="J5" s="32"/>
      <c r="K5" s="37"/>
      <c r="L5" s="100"/>
    </row>
    <row r="6" spans="2:14" ht="20.100000000000001" customHeight="1">
      <c r="B6" s="262" t="s">
        <v>167</v>
      </c>
      <c r="C6" s="263"/>
      <c r="D6" s="82" t="s">
        <v>176</v>
      </c>
      <c r="E6" s="29"/>
      <c r="F6" s="60"/>
      <c r="G6" s="60"/>
      <c r="H6" s="60"/>
      <c r="I6" s="60"/>
      <c r="J6" s="32"/>
      <c r="L6" s="100"/>
      <c r="M6" s="85"/>
    </row>
    <row r="7" spans="2:14" s="70" customFormat="1" ht="20.100000000000001" customHeight="1">
      <c r="B7" s="264" t="s">
        <v>42</v>
      </c>
      <c r="C7" s="265"/>
      <c r="D7" s="81" t="s">
        <v>177</v>
      </c>
      <c r="E7" s="103"/>
      <c r="F7" s="60"/>
      <c r="G7" s="60"/>
      <c r="H7" s="60"/>
      <c r="I7" s="60"/>
      <c r="J7" s="32"/>
      <c r="L7" s="100"/>
      <c r="M7" s="86"/>
    </row>
    <row r="8" spans="2:14" ht="19.5" customHeight="1">
      <c r="B8" s="112"/>
      <c r="C8" s="113" t="s">
        <v>95</v>
      </c>
      <c r="D8" s="81" t="s">
        <v>178</v>
      </c>
      <c r="E8" s="103"/>
      <c r="F8" s="60"/>
      <c r="G8" s="60"/>
      <c r="H8" s="60"/>
      <c r="I8" s="60"/>
      <c r="J8" s="32"/>
      <c r="L8" s="100"/>
      <c r="M8" s="87"/>
    </row>
    <row r="9" spans="2:14" ht="5.0999999999999996" customHeight="1">
      <c r="B9" s="246"/>
      <c r="C9" s="247"/>
      <c r="D9" s="81"/>
      <c r="E9" s="103"/>
      <c r="J9" s="32"/>
      <c r="K9" s="37"/>
      <c r="L9" s="100"/>
    </row>
    <row r="10" spans="2:14" ht="5.0999999999999996" customHeight="1">
      <c r="B10" s="254"/>
      <c r="C10" s="255"/>
      <c r="D10" s="84"/>
      <c r="E10" s="114"/>
      <c r="F10" s="83"/>
      <c r="G10" s="83"/>
      <c r="H10" s="83"/>
      <c r="I10" s="83"/>
      <c r="J10" s="33"/>
      <c r="L10" s="100"/>
      <c r="M10" s="67"/>
    </row>
    <row r="11" spans="2:14" ht="20.100000000000001" customHeight="1">
      <c r="B11" s="248" t="s">
        <v>90</v>
      </c>
      <c r="C11" s="249"/>
      <c r="D11" s="176"/>
      <c r="E11" s="104" t="s">
        <v>89</v>
      </c>
      <c r="F11" s="104"/>
      <c r="G11" s="61"/>
      <c r="H11" s="61"/>
      <c r="I11" s="61"/>
      <c r="J11" s="32"/>
      <c r="L11" s="105">
        <f>SUM(L5:L9)</f>
        <v>0</v>
      </c>
    </row>
    <row r="12" spans="2:14" ht="20.100000000000001" customHeight="1" thickBot="1">
      <c r="B12" s="250" t="s">
        <v>99</v>
      </c>
      <c r="C12" s="251"/>
      <c r="D12" s="252"/>
      <c r="E12" s="252"/>
      <c r="F12" s="120"/>
      <c r="G12" s="121" t="s">
        <v>94</v>
      </c>
      <c r="H12" s="62"/>
      <c r="I12" s="62"/>
      <c r="J12" s="34"/>
      <c r="L12" s="132"/>
    </row>
    <row r="13" spans="2:14" ht="9" customHeight="1">
      <c r="B13" s="49"/>
      <c r="C13" s="49"/>
      <c r="D13" s="30"/>
      <c r="E13" s="30"/>
      <c r="L13" s="100"/>
    </row>
    <row r="14" spans="2:14" s="70" customFormat="1" ht="20.100000000000001" customHeight="1">
      <c r="B14" s="253" t="s">
        <v>98</v>
      </c>
      <c r="C14" s="253"/>
      <c r="D14" s="117"/>
      <c r="E14" s="118" t="s">
        <v>135</v>
      </c>
      <c r="L14" s="99"/>
    </row>
    <row r="15" spans="2:14" s="70" customFormat="1" ht="20.100000000000001" customHeight="1">
      <c r="B15" s="268" t="s">
        <v>97</v>
      </c>
      <c r="C15" s="268"/>
      <c r="D15" s="119"/>
      <c r="E15" s="118" t="s">
        <v>96</v>
      </c>
      <c r="J15" s="88"/>
      <c r="K15" s="88"/>
      <c r="L15" s="101">
        <f>L12/2</f>
        <v>0</v>
      </c>
      <c r="N15" s="118"/>
    </row>
    <row r="16" spans="2:14" s="70" customFormat="1" ht="20.100000000000001" customHeight="1">
      <c r="B16" s="122"/>
      <c r="C16" s="123"/>
      <c r="D16"/>
      <c r="E16"/>
      <c r="F16"/>
      <c r="G16"/>
      <c r="J16" s="89"/>
      <c r="K16" s="89"/>
      <c r="L16" s="274"/>
      <c r="M16" s="106"/>
    </row>
    <row r="17" spans="2:14" s="70" customFormat="1" ht="20.100000000000001" customHeight="1">
      <c r="L17" s="275"/>
      <c r="M17" s="107"/>
      <c r="N17" s="108"/>
    </row>
    <row r="18" spans="2:14" ht="13.5" thickBot="1">
      <c r="B18" s="258" t="s">
        <v>47</v>
      </c>
      <c r="C18" s="258"/>
      <c r="D18" s="258"/>
      <c r="E18" s="258"/>
      <c r="F18" s="258"/>
      <c r="G18" s="258"/>
      <c r="H18" s="258"/>
      <c r="I18" s="258"/>
      <c r="J18" s="258"/>
    </row>
    <row r="19" spans="2:14" ht="20.100000000000001" customHeight="1">
      <c r="B19" s="271" t="s">
        <v>100</v>
      </c>
      <c r="C19" s="272"/>
      <c r="D19" s="272"/>
      <c r="E19" s="272"/>
      <c r="F19" s="272"/>
      <c r="G19" s="272"/>
      <c r="H19" s="272"/>
      <c r="I19" s="272"/>
      <c r="J19" s="273"/>
      <c r="M19" s="140"/>
    </row>
    <row r="20" spans="2:14">
      <c r="B20" s="50"/>
      <c r="C20" s="110"/>
      <c r="D20" s="269" t="s">
        <v>54</v>
      </c>
      <c r="E20" s="270"/>
      <c r="F20" s="51" t="s">
        <v>60</v>
      </c>
      <c r="G20" s="51" t="s">
        <v>56</v>
      </c>
      <c r="H20" s="51" t="s">
        <v>55</v>
      </c>
      <c r="I20" s="51" t="s">
        <v>57</v>
      </c>
      <c r="J20" s="52" t="s">
        <v>59</v>
      </c>
    </row>
    <row r="21" spans="2:14">
      <c r="B21" s="276" t="s">
        <v>48</v>
      </c>
      <c r="C21" s="277"/>
      <c r="D21" s="278">
        <v>31</v>
      </c>
      <c r="E21" s="279"/>
      <c r="F21" s="40">
        <v>8</v>
      </c>
      <c r="G21" s="40"/>
      <c r="H21" s="40"/>
      <c r="I21" s="40">
        <f t="shared" ref="I21:I25" si="0">D21-F21-G21</f>
        <v>23</v>
      </c>
      <c r="J21" s="42"/>
    </row>
    <row r="22" spans="2:14">
      <c r="B22" s="276" t="s">
        <v>49</v>
      </c>
      <c r="C22" s="277"/>
      <c r="D22" s="278">
        <v>31</v>
      </c>
      <c r="E22" s="279"/>
      <c r="F22" s="40">
        <v>9</v>
      </c>
      <c r="G22" s="40">
        <v>1</v>
      </c>
      <c r="H22" s="40" t="s">
        <v>74</v>
      </c>
      <c r="I22" s="40">
        <f t="shared" si="0"/>
        <v>21</v>
      </c>
      <c r="J22" s="42"/>
      <c r="N22" s="178"/>
    </row>
    <row r="23" spans="2:14">
      <c r="B23" s="276" t="s">
        <v>50</v>
      </c>
      <c r="C23" s="277"/>
      <c r="D23" s="278">
        <v>30</v>
      </c>
      <c r="E23" s="279"/>
      <c r="F23" s="40">
        <v>9</v>
      </c>
      <c r="G23" s="40">
        <v>3</v>
      </c>
      <c r="H23" s="40" t="s">
        <v>91</v>
      </c>
      <c r="I23" s="40">
        <f t="shared" si="0"/>
        <v>18</v>
      </c>
      <c r="J23" s="42"/>
    </row>
    <row r="24" spans="2:14">
      <c r="B24" s="276" t="s">
        <v>51</v>
      </c>
      <c r="C24" s="277"/>
      <c r="D24" s="278">
        <v>31</v>
      </c>
      <c r="E24" s="279"/>
      <c r="F24" s="40">
        <v>8</v>
      </c>
      <c r="G24" s="40">
        <v>2</v>
      </c>
      <c r="H24" s="40" t="s">
        <v>92</v>
      </c>
      <c r="I24" s="40">
        <f>D24-F24-G24</f>
        <v>21</v>
      </c>
      <c r="J24" s="42"/>
    </row>
    <row r="25" spans="2:14">
      <c r="B25" s="276" t="s">
        <v>52</v>
      </c>
      <c r="C25" s="277"/>
      <c r="D25" s="278">
        <v>30</v>
      </c>
      <c r="E25" s="279"/>
      <c r="F25" s="40">
        <v>9</v>
      </c>
      <c r="G25" s="40"/>
      <c r="H25" s="40"/>
      <c r="I25" s="40">
        <f t="shared" si="0"/>
        <v>21</v>
      </c>
      <c r="J25" s="42"/>
    </row>
    <row r="26" spans="2:14" ht="13.5" thickBot="1">
      <c r="B26" s="284" t="s">
        <v>53</v>
      </c>
      <c r="C26" s="285"/>
      <c r="D26" s="287">
        <v>31</v>
      </c>
      <c r="E26" s="288"/>
      <c r="F26" s="41">
        <v>9</v>
      </c>
      <c r="G26" s="41">
        <v>1</v>
      </c>
      <c r="H26" s="41" t="s">
        <v>93</v>
      </c>
      <c r="I26" s="41">
        <f>D26-F26-G26</f>
        <v>21</v>
      </c>
      <c r="J26" s="43"/>
    </row>
    <row r="27" spans="2:14" ht="37.5" thickTop="1" thickBot="1">
      <c r="B27" s="44" t="s">
        <v>58</v>
      </c>
      <c r="C27" s="111"/>
      <c r="D27" s="289">
        <f>SUM(D21:D26)</f>
        <v>184</v>
      </c>
      <c r="E27" s="290"/>
      <c r="F27" s="45">
        <f>SUM(F21:F26)</f>
        <v>52</v>
      </c>
      <c r="G27" s="45">
        <f>SUM(G21:G26)</f>
        <v>7</v>
      </c>
      <c r="H27" s="46"/>
      <c r="I27" s="46">
        <f>D27-F27-G27</f>
        <v>125</v>
      </c>
      <c r="J27" s="55" t="s">
        <v>87</v>
      </c>
    </row>
    <row r="28" spans="2:14" ht="6.75" customHeight="1">
      <c r="D28" s="30"/>
      <c r="E28" s="30"/>
    </row>
    <row r="29" spans="2:14" ht="20.100000000000001" customHeight="1">
      <c r="B29" s="47" t="s">
        <v>63</v>
      </c>
      <c r="C29" s="47"/>
      <c r="D29" s="30"/>
      <c r="E29" s="30"/>
    </row>
    <row r="30" spans="2:14" ht="20.100000000000001" customHeight="1">
      <c r="B30" s="47" t="s">
        <v>101</v>
      </c>
      <c r="C30" s="47"/>
      <c r="D30" s="30"/>
      <c r="E30" s="137" t="s">
        <v>102</v>
      </c>
      <c r="F30" s="134"/>
      <c r="G30" s="135"/>
      <c r="H30" s="134"/>
      <c r="I30" s="134" t="s">
        <v>103</v>
      </c>
      <c r="J30" s="139">
        <f>D30+F30+H30</f>
        <v>0</v>
      </c>
    </row>
    <row r="31" spans="2:14" ht="20.100000000000001" customHeight="1">
      <c r="B31" s="47"/>
      <c r="C31" s="47"/>
      <c r="F31" s="136" t="s">
        <v>104</v>
      </c>
      <c r="H31" s="138"/>
    </row>
    <row r="32" spans="2:14" ht="20.100000000000001" customHeight="1">
      <c r="B32" s="47" t="s">
        <v>105</v>
      </c>
      <c r="C32" s="47"/>
      <c r="D32" s="141">
        <f>J30/7</f>
        <v>0</v>
      </c>
      <c r="E32" s="183"/>
      <c r="J32" s="48"/>
    </row>
    <row r="33" spans="2:10" ht="13.5" customHeight="1" thickBot="1">
      <c r="B33" s="286" t="s">
        <v>61</v>
      </c>
      <c r="C33" s="286"/>
      <c r="D33" s="286"/>
      <c r="E33" s="286"/>
      <c r="F33" s="286"/>
      <c r="G33" s="286"/>
      <c r="H33" s="286"/>
      <c r="I33" s="286"/>
      <c r="J33" s="286"/>
    </row>
    <row r="34" spans="2:10" ht="20.100000000000001" customHeight="1">
      <c r="B34" s="271" t="s">
        <v>88</v>
      </c>
      <c r="C34" s="272"/>
      <c r="D34" s="272"/>
      <c r="E34" s="272"/>
      <c r="F34" s="272"/>
      <c r="G34" s="272"/>
      <c r="H34" s="272"/>
      <c r="I34" s="272"/>
      <c r="J34" s="273"/>
    </row>
    <row r="35" spans="2:10" ht="5.0999999999999996" customHeight="1">
      <c r="B35" s="280" t="s">
        <v>153</v>
      </c>
      <c r="C35" s="281"/>
      <c r="D35" s="124"/>
      <c r="E35" s="48"/>
      <c r="F35" s="48"/>
      <c r="G35" s="48"/>
      <c r="H35" s="125"/>
      <c r="I35" s="48"/>
      <c r="J35" s="39"/>
    </row>
    <row r="36" spans="2:10">
      <c r="B36" s="280"/>
      <c r="C36" s="281"/>
      <c r="D36" s="54" t="s">
        <v>134</v>
      </c>
      <c r="E36" s="115"/>
      <c r="F36" s="48"/>
      <c r="G36" s="48"/>
      <c r="H36" s="48"/>
      <c r="I36" s="48"/>
      <c r="J36" s="39"/>
    </row>
    <row r="37" spans="2:10">
      <c r="B37" s="280"/>
      <c r="C37" s="281"/>
      <c r="D37" s="53" t="s">
        <v>152</v>
      </c>
      <c r="E37" s="116"/>
      <c r="F37" s="48"/>
      <c r="G37" s="48"/>
      <c r="H37" s="48"/>
      <c r="I37" s="48"/>
      <c r="J37" s="39"/>
    </row>
    <row r="38" spans="2:10" ht="5.0999999999999996" customHeight="1" thickBot="1">
      <c r="B38" s="280"/>
      <c r="C38" s="281"/>
      <c r="D38" s="128"/>
      <c r="E38" s="129"/>
      <c r="F38" s="126"/>
      <c r="G38" s="126"/>
      <c r="H38" s="126"/>
      <c r="I38" s="126"/>
      <c r="J38" s="127"/>
    </row>
    <row r="39" spans="2:10" ht="5.0999999999999996" customHeight="1" thickTop="1">
      <c r="B39" s="280"/>
      <c r="C39" s="281"/>
      <c r="D39" s="53"/>
      <c r="E39" s="116"/>
      <c r="F39" s="48"/>
      <c r="G39" s="48"/>
      <c r="H39" s="48"/>
      <c r="I39" s="48"/>
      <c r="J39" s="39"/>
    </row>
    <row r="40" spans="2:10">
      <c r="B40" s="280"/>
      <c r="C40" s="281"/>
      <c r="D40" s="54" t="s">
        <v>160</v>
      </c>
      <c r="E40" s="115"/>
      <c r="F40" s="48"/>
      <c r="G40" s="48"/>
      <c r="H40" s="48"/>
      <c r="I40" s="48"/>
      <c r="J40" s="39"/>
    </row>
    <row r="41" spans="2:10" ht="5.0999999999999996" customHeight="1" thickBot="1">
      <c r="B41" s="282"/>
      <c r="C41" s="283"/>
      <c r="D41" s="92"/>
      <c r="E41" s="91"/>
      <c r="F41" s="91"/>
      <c r="G41" s="91"/>
      <c r="H41" s="91"/>
      <c r="I41" s="91"/>
      <c r="J41" s="90"/>
    </row>
    <row r="42" spans="2:10" ht="6.75" customHeight="1">
      <c r="D42" s="30"/>
      <c r="E42" s="30"/>
    </row>
    <row r="43" spans="2:10" ht="20.100000000000001" customHeight="1">
      <c r="B43" s="47" t="s">
        <v>62</v>
      </c>
      <c r="C43" s="47"/>
    </row>
    <row r="44" spans="2:10" ht="20.100000000000001" customHeight="1">
      <c r="B44" s="47"/>
      <c r="C44" s="47"/>
      <c r="J44" s="48"/>
    </row>
  </sheetData>
  <mergeCells count="33">
    <mergeCell ref="B21:C21"/>
    <mergeCell ref="B22:C22"/>
    <mergeCell ref="D21:E21"/>
    <mergeCell ref="D22:E22"/>
    <mergeCell ref="B35:C41"/>
    <mergeCell ref="B23:C23"/>
    <mergeCell ref="B24:C24"/>
    <mergeCell ref="B25:C25"/>
    <mergeCell ref="B26:C26"/>
    <mergeCell ref="B34:J34"/>
    <mergeCell ref="B33:J33"/>
    <mergeCell ref="D23:E23"/>
    <mergeCell ref="D24:E24"/>
    <mergeCell ref="D25:E25"/>
    <mergeCell ref="D26:E26"/>
    <mergeCell ref="D27:E27"/>
    <mergeCell ref="B15:C15"/>
    <mergeCell ref="D20:E20"/>
    <mergeCell ref="B18:J18"/>
    <mergeCell ref="B19:J19"/>
    <mergeCell ref="L16:L17"/>
    <mergeCell ref="B1:J1"/>
    <mergeCell ref="B2:J2"/>
    <mergeCell ref="B3:J3"/>
    <mergeCell ref="B6:C6"/>
    <mergeCell ref="B7:C7"/>
    <mergeCell ref="B5:C5"/>
    <mergeCell ref="B9:C9"/>
    <mergeCell ref="B11:C11"/>
    <mergeCell ref="B12:C12"/>
    <mergeCell ref="D12:E12"/>
    <mergeCell ref="B14:C14"/>
    <mergeCell ref="B10:C10"/>
  </mergeCells>
  <phoneticPr fontId="8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rowBreaks count="2" manualBreakCount="2">
    <brk id="17" max="8" man="1"/>
    <brk id="3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2"/>
  <sheetViews>
    <sheetView view="pageBreakPreview" zoomScale="115" zoomScaleNormal="115" zoomScaleSheetLayoutView="115" workbookViewId="0">
      <selection activeCell="M28" sqref="M28:T29"/>
    </sheetView>
  </sheetViews>
  <sheetFormatPr defaultColWidth="9.140625" defaultRowHeight="12.75"/>
  <cols>
    <col min="1" max="9" width="9.140625" style="144"/>
    <col min="10" max="10" width="13.42578125" style="144" customWidth="1"/>
    <col min="11" max="16384" width="9.140625" style="144"/>
  </cols>
  <sheetData>
    <row r="1" spans="2:21" ht="15" customHeight="1">
      <c r="B1" s="295" t="s">
        <v>106</v>
      </c>
      <c r="C1" s="296"/>
      <c r="D1" s="296"/>
      <c r="E1" s="142"/>
      <c r="F1" s="142"/>
      <c r="G1" s="142"/>
      <c r="H1" s="142"/>
      <c r="I1" s="142"/>
      <c r="J1" s="142"/>
      <c r="K1" s="143"/>
      <c r="L1" s="299" t="s">
        <v>107</v>
      </c>
      <c r="M1" s="300"/>
      <c r="N1" s="300"/>
      <c r="O1" s="300"/>
      <c r="P1" s="300"/>
      <c r="Q1" s="300"/>
      <c r="R1" s="300"/>
      <c r="S1" s="300"/>
      <c r="T1" s="300"/>
      <c r="U1" s="301"/>
    </row>
    <row r="2" spans="2:21" ht="15" customHeight="1">
      <c r="B2" s="297"/>
      <c r="C2" s="298"/>
      <c r="D2" s="298"/>
      <c r="E2" s="145"/>
      <c r="F2" s="145"/>
      <c r="G2" s="145"/>
      <c r="H2" s="145"/>
      <c r="I2" s="145"/>
      <c r="J2" s="145"/>
      <c r="K2" s="146"/>
      <c r="L2" s="302"/>
      <c r="M2" s="303"/>
      <c r="N2" s="303"/>
      <c r="O2" s="303"/>
      <c r="P2" s="303"/>
      <c r="Q2" s="303"/>
      <c r="R2" s="303"/>
      <c r="S2" s="303"/>
      <c r="T2" s="303"/>
      <c r="U2" s="304"/>
    </row>
    <row r="3" spans="2:21" ht="15" customHeight="1">
      <c r="B3" s="305" t="s">
        <v>157</v>
      </c>
      <c r="C3" s="306"/>
      <c r="D3" s="306"/>
      <c r="E3" s="306"/>
      <c r="F3" s="306"/>
      <c r="G3" s="306"/>
      <c r="H3" s="306"/>
      <c r="K3" s="147"/>
      <c r="L3" s="148" t="s">
        <v>108</v>
      </c>
      <c r="U3" s="147"/>
    </row>
    <row r="4" spans="2:21" ht="15" customHeight="1">
      <c r="B4" s="149"/>
      <c r="D4" s="150"/>
      <c r="E4" s="150"/>
      <c r="F4" s="150"/>
      <c r="G4" s="150"/>
      <c r="H4" s="150"/>
      <c r="I4" s="150"/>
      <c r="J4" s="150"/>
      <c r="K4" s="147"/>
      <c r="L4" s="151"/>
      <c r="M4" s="152"/>
      <c r="N4" s="152"/>
      <c r="O4" s="152"/>
      <c r="P4" s="152"/>
      <c r="Q4" s="152"/>
      <c r="R4" s="152"/>
      <c r="S4" s="152"/>
      <c r="T4" s="152"/>
      <c r="U4" s="153"/>
    </row>
    <row r="5" spans="2:21" ht="15" customHeight="1">
      <c r="B5" s="149"/>
      <c r="C5" s="307" t="s">
        <v>158</v>
      </c>
      <c r="D5" s="307"/>
      <c r="E5" s="307"/>
      <c r="F5" s="307"/>
      <c r="G5" s="307"/>
      <c r="H5" s="307"/>
      <c r="I5" s="307"/>
      <c r="J5" s="307"/>
      <c r="K5" s="147"/>
      <c r="L5" s="154"/>
      <c r="M5" s="308" t="s">
        <v>109</v>
      </c>
      <c r="N5" s="308"/>
      <c r="O5" s="308"/>
      <c r="P5" s="308"/>
      <c r="Q5" s="308"/>
      <c r="R5" s="308"/>
      <c r="S5" s="308"/>
      <c r="T5" s="308"/>
      <c r="U5" s="147"/>
    </row>
    <row r="6" spans="2:21" ht="15" customHeight="1">
      <c r="B6" s="149"/>
      <c r="C6" s="307"/>
      <c r="D6" s="307"/>
      <c r="E6" s="307"/>
      <c r="F6" s="307"/>
      <c r="G6" s="307"/>
      <c r="H6" s="307"/>
      <c r="I6" s="307"/>
      <c r="J6" s="307"/>
      <c r="K6" s="147"/>
      <c r="L6" s="155"/>
      <c r="M6" s="308"/>
      <c r="N6" s="308"/>
      <c r="O6" s="308"/>
      <c r="P6" s="308"/>
      <c r="Q6" s="308"/>
      <c r="R6" s="308"/>
      <c r="S6" s="308"/>
      <c r="T6" s="308"/>
      <c r="U6" s="156"/>
    </row>
    <row r="7" spans="2:21" ht="15" customHeight="1">
      <c r="B7" s="149"/>
      <c r="K7" s="147"/>
      <c r="L7" s="149"/>
      <c r="U7" s="147"/>
    </row>
    <row r="8" spans="2:21" ht="15" customHeight="1">
      <c r="B8" s="149"/>
      <c r="K8" s="147"/>
      <c r="L8" s="157" t="s">
        <v>110</v>
      </c>
      <c r="U8" s="147"/>
    </row>
    <row r="9" spans="2:21" ht="15" customHeight="1">
      <c r="B9" s="149"/>
      <c r="K9" s="147"/>
      <c r="L9" s="291" t="s">
        <v>111</v>
      </c>
      <c r="M9" s="292"/>
      <c r="N9" s="292"/>
      <c r="O9" s="292"/>
      <c r="P9" s="292"/>
      <c r="Q9" s="292"/>
      <c r="R9" s="292"/>
      <c r="S9" s="292"/>
      <c r="T9" s="292"/>
      <c r="U9" s="293"/>
    </row>
    <row r="10" spans="2:21" ht="15" customHeight="1">
      <c r="B10" s="149"/>
      <c r="K10" s="147"/>
      <c r="L10" s="294"/>
      <c r="M10" s="292"/>
      <c r="N10" s="292"/>
      <c r="O10" s="292"/>
      <c r="P10" s="292"/>
      <c r="Q10" s="292"/>
      <c r="R10" s="292"/>
      <c r="S10" s="292"/>
      <c r="T10" s="292"/>
      <c r="U10" s="293"/>
    </row>
    <row r="11" spans="2:21" ht="15" customHeight="1" thickBot="1">
      <c r="B11" s="149"/>
      <c r="K11" s="147"/>
      <c r="L11" s="158"/>
      <c r="M11" s="159"/>
      <c r="N11" s="159"/>
      <c r="O11" s="159"/>
      <c r="P11" s="159"/>
      <c r="Q11" s="159"/>
      <c r="R11" s="159"/>
      <c r="S11" s="159"/>
      <c r="T11" s="159"/>
      <c r="U11" s="160"/>
    </row>
    <row r="12" spans="2:21" ht="15" customHeight="1">
      <c r="B12" s="149"/>
      <c r="K12" s="147"/>
      <c r="L12" s="299" t="s">
        <v>112</v>
      </c>
      <c r="M12" s="300"/>
      <c r="N12" s="300"/>
      <c r="O12" s="300"/>
      <c r="P12" s="300"/>
      <c r="Q12" s="300"/>
      <c r="R12" s="300"/>
      <c r="S12" s="300"/>
      <c r="T12" s="300"/>
      <c r="U12" s="301"/>
    </row>
    <row r="13" spans="2:21" ht="15" customHeight="1">
      <c r="B13" s="149"/>
      <c r="K13" s="147"/>
      <c r="L13" s="302"/>
      <c r="M13" s="303"/>
      <c r="N13" s="303"/>
      <c r="O13" s="303"/>
      <c r="P13" s="303"/>
      <c r="Q13" s="303"/>
      <c r="R13" s="303"/>
      <c r="S13" s="303"/>
      <c r="T13" s="303"/>
      <c r="U13" s="304"/>
    </row>
    <row r="14" spans="2:21" ht="15" customHeight="1">
      <c r="B14" s="149"/>
      <c r="K14" s="147"/>
      <c r="L14" s="148" t="s">
        <v>125</v>
      </c>
      <c r="U14" s="147"/>
    </row>
    <row r="15" spans="2:21" ht="15" customHeight="1">
      <c r="B15" s="149"/>
      <c r="K15" s="147"/>
      <c r="L15" s="149"/>
      <c r="U15" s="147"/>
    </row>
    <row r="16" spans="2:21" ht="15" customHeight="1">
      <c r="B16" s="149"/>
      <c r="K16" s="147"/>
      <c r="L16" s="149"/>
      <c r="M16" s="308" t="s">
        <v>124</v>
      </c>
      <c r="N16" s="308"/>
      <c r="O16" s="308"/>
      <c r="P16" s="308"/>
      <c r="Q16" s="308"/>
      <c r="R16" s="308"/>
      <c r="S16" s="308"/>
      <c r="T16" s="308"/>
      <c r="U16" s="147"/>
    </row>
    <row r="17" spans="2:21" ht="15" customHeight="1">
      <c r="B17" s="149"/>
      <c r="K17" s="147"/>
      <c r="L17" s="149"/>
      <c r="M17" s="308"/>
      <c r="N17" s="308"/>
      <c r="O17" s="308"/>
      <c r="P17" s="308"/>
      <c r="Q17" s="308"/>
      <c r="R17" s="308"/>
      <c r="S17" s="308"/>
      <c r="T17" s="308"/>
      <c r="U17" s="147"/>
    </row>
    <row r="18" spans="2:21" ht="15" customHeight="1">
      <c r="B18" s="149"/>
      <c r="K18" s="147"/>
      <c r="L18" s="149"/>
      <c r="U18" s="147"/>
    </row>
    <row r="19" spans="2:21" ht="15" customHeight="1">
      <c r="B19" s="149"/>
      <c r="K19" s="147"/>
      <c r="L19" s="161" t="s">
        <v>80</v>
      </c>
      <c r="U19" s="147"/>
    </row>
    <row r="20" spans="2:21" ht="15" customHeight="1">
      <c r="B20" s="149"/>
      <c r="K20" s="147"/>
      <c r="L20" s="162" t="s">
        <v>123</v>
      </c>
      <c r="U20" s="147"/>
    </row>
    <row r="21" spans="2:21" ht="15" customHeight="1" thickBot="1">
      <c r="B21" s="149"/>
      <c r="K21" s="147"/>
      <c r="L21" s="158"/>
      <c r="M21" s="159"/>
      <c r="N21" s="159"/>
      <c r="O21" s="159"/>
      <c r="P21" s="159"/>
      <c r="Q21" s="159"/>
      <c r="R21" s="159"/>
      <c r="S21" s="159"/>
      <c r="T21" s="159"/>
      <c r="U21" s="160"/>
    </row>
    <row r="22" spans="2:21" ht="15" customHeight="1">
      <c r="B22" s="149"/>
      <c r="K22" s="147"/>
      <c r="L22" s="299" t="s">
        <v>113</v>
      </c>
      <c r="M22" s="300"/>
      <c r="N22" s="300"/>
      <c r="O22" s="300"/>
      <c r="P22" s="300"/>
      <c r="Q22" s="300"/>
      <c r="R22" s="300"/>
      <c r="S22" s="300"/>
      <c r="T22" s="300"/>
      <c r="U22" s="301"/>
    </row>
    <row r="23" spans="2:21" ht="15" customHeight="1">
      <c r="B23" s="149"/>
      <c r="K23" s="147"/>
      <c r="L23" s="302"/>
      <c r="M23" s="303"/>
      <c r="N23" s="303"/>
      <c r="O23" s="303"/>
      <c r="P23" s="303"/>
      <c r="Q23" s="303"/>
      <c r="R23" s="303"/>
      <c r="S23" s="303"/>
      <c r="T23" s="303"/>
      <c r="U23" s="304"/>
    </row>
    <row r="24" spans="2:21" ht="15" customHeight="1">
      <c r="B24" s="149"/>
      <c r="K24" s="147"/>
      <c r="L24" s="175" t="s">
        <v>126</v>
      </c>
      <c r="M24" s="173"/>
      <c r="N24" s="173"/>
      <c r="O24" s="173"/>
      <c r="P24" s="173"/>
      <c r="Q24" s="173"/>
      <c r="R24" s="173"/>
      <c r="S24" s="173"/>
      <c r="T24" s="173"/>
      <c r="U24" s="174"/>
    </row>
    <row r="25" spans="2:21" ht="15" customHeight="1">
      <c r="B25" s="149"/>
      <c r="K25" s="147"/>
      <c r="L25" s="172"/>
      <c r="M25" s="173"/>
      <c r="N25" s="173"/>
      <c r="O25" s="173"/>
      <c r="P25" s="173"/>
      <c r="Q25" s="173"/>
      <c r="R25" s="173"/>
      <c r="S25" s="173"/>
      <c r="T25" s="173"/>
      <c r="U25" s="174"/>
    </row>
    <row r="26" spans="2:21" ht="15" customHeight="1">
      <c r="B26" s="149"/>
      <c r="K26" s="147"/>
      <c r="L26" s="157" t="s">
        <v>127</v>
      </c>
      <c r="U26" s="147"/>
    </row>
    <row r="27" spans="2:21" ht="15" customHeight="1">
      <c r="B27" s="149"/>
      <c r="K27" s="147"/>
      <c r="L27" s="149" t="s">
        <v>129</v>
      </c>
      <c r="U27" s="147"/>
    </row>
    <row r="28" spans="2:21" ht="15" customHeight="1">
      <c r="B28" s="149"/>
      <c r="L28" s="149"/>
      <c r="M28" s="308" t="s">
        <v>128</v>
      </c>
      <c r="N28" s="308"/>
      <c r="O28" s="308"/>
      <c r="P28" s="308"/>
      <c r="Q28" s="308"/>
      <c r="R28" s="308"/>
      <c r="S28" s="308"/>
      <c r="T28" s="308"/>
      <c r="U28" s="147"/>
    </row>
    <row r="29" spans="2:21" ht="15" customHeight="1">
      <c r="B29" s="149"/>
      <c r="L29" s="149"/>
      <c r="M29" s="308"/>
      <c r="N29" s="308"/>
      <c r="O29" s="308"/>
      <c r="P29" s="308"/>
      <c r="Q29" s="308"/>
      <c r="R29" s="308"/>
      <c r="S29" s="308"/>
      <c r="T29" s="308"/>
      <c r="U29" s="147"/>
    </row>
    <row r="30" spans="2:21" ht="15" customHeight="1" thickBot="1">
      <c r="B30" s="149"/>
      <c r="L30" s="149"/>
      <c r="U30" s="147"/>
    </row>
    <row r="31" spans="2:21" ht="15" customHeight="1">
      <c r="B31" s="149"/>
      <c r="L31" s="299" t="s">
        <v>114</v>
      </c>
      <c r="M31" s="300"/>
      <c r="N31" s="300"/>
      <c r="O31" s="300"/>
      <c r="P31" s="300"/>
      <c r="Q31" s="300"/>
      <c r="R31" s="300"/>
      <c r="S31" s="300"/>
      <c r="T31" s="300"/>
      <c r="U31" s="301"/>
    </row>
    <row r="32" spans="2:21" ht="15" customHeight="1">
      <c r="B32" s="149"/>
      <c r="L32" s="302"/>
      <c r="M32" s="303"/>
      <c r="N32" s="303"/>
      <c r="O32" s="303"/>
      <c r="P32" s="303"/>
      <c r="Q32" s="303"/>
      <c r="R32" s="303"/>
      <c r="S32" s="303"/>
      <c r="T32" s="303"/>
      <c r="U32" s="304"/>
    </row>
    <row r="33" spans="2:21" ht="15" customHeight="1">
      <c r="B33" s="149"/>
      <c r="L33" s="161" t="s">
        <v>131</v>
      </c>
      <c r="M33" s="163"/>
      <c r="N33" s="163"/>
      <c r="O33" s="163"/>
      <c r="P33" s="163"/>
      <c r="Q33" s="163"/>
      <c r="R33" s="163"/>
      <c r="S33" s="163"/>
      <c r="T33" s="163"/>
      <c r="U33" s="147"/>
    </row>
    <row r="34" spans="2:21" ht="15" customHeight="1">
      <c r="B34" s="149"/>
      <c r="L34" s="149"/>
      <c r="U34" s="147"/>
    </row>
    <row r="35" spans="2:21" ht="15" customHeight="1">
      <c r="B35" s="149"/>
      <c r="L35" s="161"/>
      <c r="M35" s="308" t="s">
        <v>115</v>
      </c>
      <c r="N35" s="308"/>
      <c r="O35" s="308"/>
      <c r="P35" s="308"/>
      <c r="Q35" s="308"/>
      <c r="R35" s="308"/>
      <c r="S35" s="308"/>
      <c r="T35" s="308"/>
      <c r="U35" s="147"/>
    </row>
    <row r="36" spans="2:21" ht="15" customHeight="1" thickBot="1">
      <c r="B36" s="149"/>
      <c r="L36" s="162"/>
      <c r="M36" s="308"/>
      <c r="N36" s="308"/>
      <c r="O36" s="308"/>
      <c r="P36" s="308"/>
      <c r="Q36" s="308"/>
      <c r="R36" s="308"/>
      <c r="S36" s="308"/>
      <c r="T36" s="308"/>
      <c r="U36" s="147"/>
    </row>
    <row r="37" spans="2:21" ht="15" customHeight="1">
      <c r="B37" s="309" t="s">
        <v>116</v>
      </c>
      <c r="C37" s="310"/>
      <c r="D37" s="310"/>
      <c r="E37" s="142"/>
      <c r="F37" s="142"/>
      <c r="G37" s="142"/>
      <c r="H37" s="142"/>
      <c r="I37" s="142"/>
      <c r="J37" s="142"/>
      <c r="K37" s="142"/>
      <c r="L37" s="149"/>
      <c r="U37" s="147"/>
    </row>
    <row r="38" spans="2:21" ht="15" customHeight="1">
      <c r="B38" s="311"/>
      <c r="C38" s="312"/>
      <c r="D38" s="312"/>
      <c r="L38" s="164" t="s">
        <v>117</v>
      </c>
      <c r="M38" s="165"/>
      <c r="N38" s="165"/>
      <c r="O38" s="165"/>
      <c r="P38" s="165"/>
      <c r="Q38" s="165"/>
      <c r="R38" s="165"/>
      <c r="S38" s="165"/>
      <c r="T38" s="165"/>
      <c r="U38" s="166"/>
    </row>
    <row r="39" spans="2:21" ht="15" customHeight="1">
      <c r="B39" s="167" t="s">
        <v>118</v>
      </c>
      <c r="L39" s="164" t="s">
        <v>81</v>
      </c>
      <c r="M39" s="165"/>
      <c r="N39" s="165"/>
      <c r="O39" s="165"/>
      <c r="P39" s="165"/>
      <c r="Q39" s="165"/>
      <c r="R39" s="165"/>
      <c r="S39" s="165"/>
      <c r="T39" s="165"/>
      <c r="U39" s="166"/>
    </row>
    <row r="40" spans="2:21" ht="15" customHeight="1">
      <c r="B40" s="162"/>
      <c r="D40" s="163"/>
      <c r="E40" s="163"/>
      <c r="F40" s="163"/>
      <c r="G40" s="163"/>
      <c r="H40" s="163"/>
      <c r="I40" s="163"/>
      <c r="J40" s="163"/>
      <c r="L40" s="157"/>
      <c r="U40" s="147"/>
    </row>
    <row r="41" spans="2:21" ht="15" customHeight="1">
      <c r="B41" s="168"/>
      <c r="C41" s="307" t="s">
        <v>119</v>
      </c>
      <c r="D41" s="307"/>
      <c r="E41" s="307"/>
      <c r="F41" s="307"/>
      <c r="G41" s="307"/>
      <c r="H41" s="307"/>
      <c r="I41" s="307"/>
      <c r="J41" s="307"/>
      <c r="L41" s="149"/>
      <c r="U41" s="147"/>
    </row>
    <row r="42" spans="2:21" ht="15" customHeight="1">
      <c r="B42" s="167"/>
      <c r="C42" s="307"/>
      <c r="D42" s="307"/>
      <c r="E42" s="307"/>
      <c r="F42" s="307"/>
      <c r="G42" s="307"/>
      <c r="H42" s="307"/>
      <c r="I42" s="307"/>
      <c r="J42" s="307"/>
      <c r="L42" s="149"/>
      <c r="M42" s="163"/>
      <c r="N42" s="163"/>
      <c r="O42" s="163"/>
      <c r="P42" s="163"/>
      <c r="Q42" s="163"/>
      <c r="R42" s="163"/>
      <c r="S42" s="163"/>
      <c r="T42" s="163"/>
      <c r="U42" s="147"/>
    </row>
    <row r="43" spans="2:21" ht="15" customHeight="1">
      <c r="B43" s="149"/>
      <c r="L43" s="149"/>
      <c r="M43" s="163"/>
      <c r="N43" s="163"/>
      <c r="O43" s="163"/>
      <c r="P43" s="163"/>
      <c r="Q43" s="163"/>
      <c r="R43" s="163"/>
      <c r="S43" s="163"/>
      <c r="T43" s="163"/>
      <c r="U43" s="147"/>
    </row>
    <row r="44" spans="2:21" ht="15" customHeight="1">
      <c r="B44" s="162" t="s">
        <v>120</v>
      </c>
      <c r="L44" s="149"/>
      <c r="U44" s="147"/>
    </row>
    <row r="45" spans="2:21" ht="15" customHeight="1">
      <c r="B45" s="168" t="s">
        <v>79</v>
      </c>
      <c r="L45" s="149"/>
      <c r="U45" s="147"/>
    </row>
    <row r="46" spans="2:21" ht="15" customHeight="1">
      <c r="B46" s="169" t="s">
        <v>121</v>
      </c>
      <c r="L46" s="149"/>
      <c r="U46" s="147"/>
    </row>
    <row r="47" spans="2:21" ht="15" customHeight="1">
      <c r="B47" s="151"/>
      <c r="C47" s="152"/>
      <c r="D47" s="152"/>
      <c r="E47" s="152"/>
      <c r="F47" s="152"/>
      <c r="G47" s="152"/>
      <c r="H47" s="152"/>
      <c r="I47" s="152"/>
      <c r="J47" s="152"/>
      <c r="K47" s="152"/>
      <c r="L47" s="149"/>
      <c r="U47" s="147"/>
    </row>
    <row r="48" spans="2:21" ht="15" customHeight="1" thickBot="1">
      <c r="B48" s="170" t="s">
        <v>122</v>
      </c>
      <c r="C48" s="159"/>
      <c r="D48" s="159"/>
      <c r="E48" s="159"/>
      <c r="F48" s="159"/>
      <c r="G48" s="159"/>
      <c r="H48" s="159"/>
      <c r="I48" s="159"/>
      <c r="J48" s="159"/>
      <c r="K48" s="159"/>
      <c r="L48" s="158"/>
      <c r="M48" s="159"/>
      <c r="N48" s="159"/>
      <c r="O48" s="159"/>
      <c r="P48" s="159"/>
      <c r="Q48" s="159"/>
      <c r="R48" s="159"/>
      <c r="S48" s="159"/>
      <c r="T48" s="159"/>
      <c r="U48" s="160"/>
    </row>
    <row r="49" spans="4:6" ht="15" customHeight="1"/>
    <row r="50" spans="4:6" ht="15" customHeight="1">
      <c r="D50" s="171"/>
      <c r="E50" s="171"/>
      <c r="F50" s="171"/>
    </row>
    <row r="51" spans="4:6" ht="15" customHeight="1"/>
    <row r="52" spans="4:6" ht="15" customHeight="1"/>
  </sheetData>
  <mergeCells count="14">
    <mergeCell ref="B37:D38"/>
    <mergeCell ref="C41:J42"/>
    <mergeCell ref="L12:U13"/>
    <mergeCell ref="M16:T17"/>
    <mergeCell ref="L22:U23"/>
    <mergeCell ref="M28:T29"/>
    <mergeCell ref="L31:U32"/>
    <mergeCell ref="M35:T36"/>
    <mergeCell ref="L9:U10"/>
    <mergeCell ref="B1:D2"/>
    <mergeCell ref="L1:U2"/>
    <mergeCell ref="B3:H3"/>
    <mergeCell ref="C5:J6"/>
    <mergeCell ref="M5:T6"/>
  </mergeCells>
  <phoneticPr fontId="8" type="noConversion"/>
  <pageMargins left="0.69999998807907104" right="0.69999998807907104" top="0.75" bottom="0.75" header="0.30000001192092896" footer="0.30000001192092896"/>
  <pageSetup paperSize="9" scale="88" orientation="portrait" r:id="rId1"/>
  <colBreaks count="1" manualBreakCount="1">
    <brk id="11" max="4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8</vt:i4>
      </vt:variant>
    </vt:vector>
  </HeadingPairs>
  <TitlesOfParts>
    <vt:vector size="14" baseType="lpstr">
      <vt:lpstr>갑지</vt:lpstr>
      <vt:lpstr>총괄설계내역서</vt:lpstr>
      <vt:lpstr>설계내역서</vt:lpstr>
      <vt:lpstr>단가산출근거</vt:lpstr>
      <vt:lpstr>수량산출서</vt:lpstr>
      <vt:lpstr>보험료율(참고)</vt:lpstr>
      <vt:lpstr>갑지!Print_Area</vt:lpstr>
      <vt:lpstr>단가산출근거!Print_Area</vt:lpstr>
      <vt:lpstr>'보험료율(참고)'!Print_Area</vt:lpstr>
      <vt:lpstr>설계내역서!Print_Area</vt:lpstr>
      <vt:lpstr>수량산출서!Print_Area</vt:lpstr>
      <vt:lpstr>총괄설계내역서!Print_Area</vt:lpstr>
      <vt:lpstr>단가산출근거!Print_Titles</vt:lpstr>
      <vt:lpstr>수량산출서!Print_Titles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2023-12-04T06:16:05Z</cp:lastPrinted>
  <dcterms:created xsi:type="dcterms:W3CDTF">2020-02-12T09:33:55Z</dcterms:created>
  <dcterms:modified xsi:type="dcterms:W3CDTF">2024-05-20T07:45:45Z</dcterms:modified>
</cp:coreProperties>
</file>