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최소현('24.7.15.~)\00.업무관련\01. 안전점검\2024년 하반기 항만시설물 안전점검\1. 발주(2024년 항만시설물 안전점검)\4. 2024년 하반기 속초항 신부두안벽(2) 외 9개소 정기안전점검 용역\"/>
    </mc:Choice>
  </mc:AlternateContent>
  <bookViews>
    <workbookView xWindow="0" yWindow="0" windowWidth="13410" windowHeight="8010" tabRatio="931"/>
  </bookViews>
  <sheets>
    <sheet name="표지" sheetId="36" r:id="rId1"/>
    <sheet name="갑지" sheetId="37" r:id="rId2"/>
    <sheet name="설계내역서" sheetId="1" r:id="rId3"/>
    <sheet name="총괄내역서" sheetId="2" r:id="rId4"/>
    <sheet name="용역량" sheetId="40" r:id="rId5"/>
    <sheet name="내역서(성능평가)" sheetId="32" state="hidden" r:id="rId6"/>
    <sheet name="내역서" sheetId="38" r:id="rId7"/>
    <sheet name="제경비,기술료,직접경비" sheetId="13" r:id="rId8"/>
    <sheet name="항만시설" sheetId="10" r:id="rId9"/>
    <sheet name="수중조사 수량" sheetId="33" state="hidden" r:id="rId10"/>
    <sheet name="총괄표(일위대가)" sheetId="52" state="hidden" r:id="rId11"/>
    <sheet name="일위대가(수심측량)" sheetId="53" state="hidden" r:id="rId12"/>
    <sheet name="지형측량(근거)" sheetId="48" state="hidden" r:id="rId13"/>
    <sheet name="실시설계" sheetId="46" state="hidden" r:id="rId14"/>
    <sheet name="실시설계용역량" sheetId="47" state="hidden" r:id="rId15"/>
    <sheet name="수중조사 일위대가" sheetId="39" state="hidden" r:id="rId16"/>
    <sheet name="수중조사 기준" sheetId="56" state="hidden" r:id="rId17"/>
    <sheet name="인쇄비" sheetId="14" r:id="rId18"/>
    <sheet name="기계경비" sheetId="54" state="hidden" r:id="rId19"/>
    <sheet name="차량운행비" sheetId="15" r:id="rId20"/>
    <sheet name="노임단가" sheetId="42" r:id="rId21"/>
    <sheet name="손해배상보험료" sheetId="43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</externalReferences>
  <definedNames>
    <definedName name="_" localSheetId="5" hidden="1">'[1]본선 토공 분배표'!#REF!</definedName>
    <definedName name="_" localSheetId="12">"="</definedName>
    <definedName name="_" localSheetId="8" hidden="1">'[1]본선 토공 분배표'!#REF!</definedName>
    <definedName name="_" hidden="1">'[1]본선 토공 분배표'!#REF!</definedName>
    <definedName name="_.사급자재대" localSheetId="12">#REF!</definedName>
    <definedName name="_.사급자재대">#REF!</definedName>
    <definedName name="__123Graph_A" localSheetId="5" hidden="1">[2]목표세부명세!#REF!</definedName>
    <definedName name="__123Graph_A" localSheetId="12" hidden="1">[2]목표세부명세!#REF!</definedName>
    <definedName name="__123Graph_A" localSheetId="8" hidden="1">[2]목표세부명세!#REF!</definedName>
    <definedName name="__123Graph_A" hidden="1">[2]목표세부명세!#REF!</definedName>
    <definedName name="__123Graph_B" localSheetId="5" hidden="1">[2]목표세부명세!#REF!</definedName>
    <definedName name="__123Graph_B" localSheetId="12" hidden="1">[2]목표세부명세!#REF!</definedName>
    <definedName name="__123Graph_B" localSheetId="8" hidden="1">[2]목표세부명세!#REF!</definedName>
    <definedName name="__123Graph_B" hidden="1">[2]목표세부명세!#REF!</definedName>
    <definedName name="__a122" localSheetId="12" hidden="1">{#N/A,#N/A,FALSE,"속도"}</definedName>
    <definedName name="__a122" hidden="1">{#N/A,#N/A,FALSE,"속도"}</definedName>
    <definedName name="__IntlFixup" hidden="1">TRUE</definedName>
    <definedName name="__IV65999" localSheetId="12">#REF!</definedName>
    <definedName name="__IV65999">#REF!</definedName>
    <definedName name="__IV66000" localSheetId="12">#REF!</definedName>
    <definedName name="__IV66000">#REF!</definedName>
    <definedName name="__IV69999" localSheetId="12">#REF!</definedName>
    <definedName name="__IV69999">#REF!</definedName>
    <definedName name="__IV70000" localSheetId="12">#REF!</definedName>
    <definedName name="__IV70000">#REF!</definedName>
    <definedName name="__IV99999" localSheetId="12">#REF!</definedName>
    <definedName name="__IV99999">#REF!</definedName>
    <definedName name="__LP1" localSheetId="12">#REF!</definedName>
    <definedName name="__LP1">#REF!</definedName>
    <definedName name="__LP2" localSheetId="12">#REF!</definedName>
    <definedName name="__LP2">#REF!</definedName>
    <definedName name="__LPB1" localSheetId="12">[3]부하계산서!#REF!</definedName>
    <definedName name="__LPB1">[3]부하계산서!#REF!</definedName>
    <definedName name="__LPK1" localSheetId="12">[3]부하계산서!#REF!</definedName>
    <definedName name="__LPK1">[3]부하계산서!#REF!</definedName>
    <definedName name="__LU1" localSheetId="12">'[4]부하(성남)'!#REF!</definedName>
    <definedName name="__LU1">'[4]부하(성남)'!#REF!</definedName>
    <definedName name="__LU2" localSheetId="12">'[4]부하(성남)'!#REF!</definedName>
    <definedName name="__LU2">'[4]부하(성남)'!#REF!</definedName>
    <definedName name="__LV01" localSheetId="12">'[4]부하(성남)'!#REF!</definedName>
    <definedName name="__LV01">'[4]부하(성남)'!#REF!</definedName>
    <definedName name="__UP1" localSheetId="12">[3]부하계산서!#REF!</definedName>
    <definedName name="__UP1">[3]부하계산서!#REF!</definedName>
    <definedName name="__UP2" localSheetId="12">[3]부하계산서!#REF!</definedName>
    <definedName name="__UP2">[3]부하계산서!#REF!</definedName>
    <definedName name="__Zz10137" localSheetId="12">#REF!</definedName>
    <definedName name="__Zz10137">#REF!</definedName>
    <definedName name="__복사비A4">[5]자재단가!$D$31</definedName>
    <definedName name="__용지대A4">[5]자재단가!$D$30</definedName>
    <definedName name="__청사진">[5]자재단가!$D$33</definedName>
    <definedName name="_1">#N/A</definedName>
    <definedName name="_1._PANEL_BD.__LP___1" localSheetId="12">#REF!</definedName>
    <definedName name="_1._PANEL_BD.__LP___1">#REF!</definedName>
    <definedName name="_1._토______공" localSheetId="12">#REF!</definedName>
    <definedName name="_1._토______공">#REF!</definedName>
    <definedName name="_1.토___공" localSheetId="12">#REF!</definedName>
    <definedName name="_1.토___공">#REF!</definedName>
    <definedName name="_1_0_F" localSheetId="5" hidden="1">[6]노임단가!#REF!</definedName>
    <definedName name="_1_0_F" localSheetId="12" hidden="1">[7]노임단가!#REF!</definedName>
    <definedName name="_1_0_F" hidden="1">[6]노임단가!#REF!</definedName>
    <definedName name="_1_0_S" localSheetId="5" hidden="1">'[8]6PILE  (돌출)'!#REF!</definedName>
    <definedName name="_1_0_S" hidden="1">'[8]6PILE  (돌출)'!#REF!</definedName>
    <definedName name="_10">#N/A</definedName>
    <definedName name="_10Á_6È_Ç" localSheetId="12">'[9]일위대가(계측기설치)'!#REF!</definedName>
    <definedName name="_10Á_6È_Ç">'[9]일위대가(계측기설치)'!#REF!</definedName>
    <definedName name="_11">#N/A</definedName>
    <definedName name="_11av1_" localSheetId="12">'[10]공사비예산서(토목분)'!#REF!</definedName>
    <definedName name="_11av1_">'[10]공사비예산서(토목분)'!#REF!</definedName>
    <definedName name="_12">#N/A</definedName>
    <definedName name="_12G_0Extr" localSheetId="12">#REF!</definedName>
    <definedName name="_12G_0Extr">#REF!</definedName>
    <definedName name="_13">#N/A</definedName>
    <definedName name="_13G_0Extract" localSheetId="12">#REF!</definedName>
    <definedName name="_13G_0Extract">#REF!</definedName>
    <definedName name="_14">#N/A</definedName>
    <definedName name="_14Y_0Print_A" localSheetId="12">[7]노임단가!#REF!</definedName>
    <definedName name="_14Y_0Print_A">[7]노임단가!#REF!</definedName>
    <definedName name="_15">#N/A</definedName>
    <definedName name="_15A">[11]금액내역서!$D$3:$D$10</definedName>
    <definedName name="_15Y_0PRINT_AREA" localSheetId="12">[7]노임단가!#REF!</definedName>
    <definedName name="_15Y_0PRINT_AREA">[7]노임단가!#REF!</definedName>
    <definedName name="_16">#N/A</definedName>
    <definedName name="_17">#N/A</definedName>
    <definedName name="_18">#N/A</definedName>
    <definedName name="_19">#N/A</definedName>
    <definedName name="_1B2_">'[12]단면 (2)'!$K$55</definedName>
    <definedName name="_2">#N/A</definedName>
    <definedName name="_2._교___량___공" localSheetId="12">#REF!</definedName>
    <definedName name="_2._교___량___공">#REF!</definedName>
    <definedName name="_2_0_S" localSheetId="5" hidden="1">'[8]6PILE  (돌출)'!#REF!</definedName>
    <definedName name="_2_0_S" hidden="1">'[8]6PILE  (돌출)'!#REF!</definedName>
    <definedName name="_2_2_0_Parse" localSheetId="5" hidden="1">[6]노임단가!#REF!</definedName>
    <definedName name="_2_2_0_Parse" localSheetId="12" hidden="1">[7]노임단가!#REF!</definedName>
    <definedName name="_2_2_0_Parse" hidden="1">[6]노임단가!#REF!</definedName>
    <definedName name="_20">#N/A</definedName>
    <definedName name="_21">#N/A</definedName>
    <definedName name="_22">#N/A</definedName>
    <definedName name="_23">#N/A</definedName>
    <definedName name="_24">#N/A</definedName>
    <definedName name="_25">#N/A</definedName>
    <definedName name="_26">#N/A</definedName>
    <definedName name="_27">#N/A</definedName>
    <definedName name="_28">#N/A</definedName>
    <definedName name="_29">#N/A</definedName>
    <definedName name="_2t3_" localSheetId="12">#REF!</definedName>
    <definedName name="_2t3_">#REF!</definedName>
    <definedName name="_3">#N/A</definedName>
    <definedName name="_3._배__수__공" localSheetId="12">#REF!</definedName>
    <definedName name="_3._배__수__공">#REF!</definedName>
    <definedName name="_3.배수공" localSheetId="12">#REF!</definedName>
    <definedName name="_3.배수공">#REF!</definedName>
    <definedName name="_3.포__장__공" localSheetId="12">#REF!</definedName>
    <definedName name="_3.포__장__공">#REF!</definedName>
    <definedName name="_3_3_0Crite" localSheetId="12">#REF!</definedName>
    <definedName name="_3_3_0Crite">#REF!</definedName>
    <definedName name="_30">#N/A</definedName>
    <definedName name="_31">#N/A</definedName>
    <definedName name="_32">#N/A</definedName>
    <definedName name="_33">#N/A</definedName>
    <definedName name="_34">#N/A</definedName>
    <definedName name="_35">#N/A</definedName>
    <definedName name="_36">#N/A</definedName>
    <definedName name="_36P3_" localSheetId="12" hidden="1">{#N/A,#N/A,TRUE,"대외공문"}</definedName>
    <definedName name="_36P3_" hidden="1">{#N/A,#N/A,TRUE,"대외공문"}</definedName>
    <definedName name="_37">#N/A</definedName>
    <definedName name="_38">#N/A</definedName>
    <definedName name="_39">#N/A</definedName>
    <definedName name="_3T4_" localSheetId="12">#REF!</definedName>
    <definedName name="_3T4_">#REF!</definedName>
    <definedName name="_4">#N/A</definedName>
    <definedName name="_4._구_조_물_공" localSheetId="12">#REF!</definedName>
    <definedName name="_4._구_조_물_공">#REF!</definedName>
    <definedName name="_4.구조물공" localSheetId="12">#REF!</definedName>
    <definedName name="_4.구조물공">#REF!</definedName>
    <definedName name="_4_3_0Criteria" localSheetId="12">#REF!</definedName>
    <definedName name="_4_3_0Criteria">#REF!</definedName>
    <definedName name="_40">#N/A</definedName>
    <definedName name="_41">#N/A</definedName>
    <definedName name="_42">#N/A</definedName>
    <definedName name="_43">#N/A</definedName>
    <definedName name="_44">#N/A</definedName>
    <definedName name="_45">#N/A</definedName>
    <definedName name="_46">#N/A</definedName>
    <definedName name="_47">#N/A</definedName>
    <definedName name="_48">#N/A</definedName>
    <definedName name="_49">#N/A</definedName>
    <definedName name="_5">#N/A</definedName>
    <definedName name="_5._포__장__공" localSheetId="12">#REF!</definedName>
    <definedName name="_5._포__장__공">#REF!</definedName>
    <definedName name="_5.포장공" localSheetId="12">#REF!</definedName>
    <definedName name="_5.포장공">#REF!</definedName>
    <definedName name="_50">#N/A</definedName>
    <definedName name="_51">#N/A</definedName>
    <definedName name="_52">#N/A</definedName>
    <definedName name="_53">#N/A</definedName>
    <definedName name="_54">#N/A</definedName>
    <definedName name="_55">#N/A</definedName>
    <definedName name="_56">#N/A</definedName>
    <definedName name="_57">#N/A</definedName>
    <definedName name="_58">#N/A</definedName>
    <definedName name="_59">#N/A</definedName>
    <definedName name="_5Á_1È_Ç" localSheetId="12">'[9]일위대가(계측기설치)'!#REF!</definedName>
    <definedName name="_5Á_1È_Ç">'[9]일위대가(계측기설치)'!#REF!</definedName>
    <definedName name="_6">#N/A</definedName>
    <definedName name="_6._가_시_설_공" localSheetId="12">#REF!</definedName>
    <definedName name="_6._가_시_설_공">#REF!</definedName>
    <definedName name="_60">#N/A</definedName>
    <definedName name="_61">#N/A</definedName>
    <definedName name="_62">#N/A</definedName>
    <definedName name="_63">#N/A</definedName>
    <definedName name="_64">#N/A</definedName>
    <definedName name="_65">#N/A</definedName>
    <definedName name="_66">#N/A</definedName>
    <definedName name="_67">#N/A</definedName>
    <definedName name="_68">#N/A</definedName>
    <definedName name="_69">#N/A</definedName>
    <definedName name="_6Á_2È_Ç" localSheetId="12">'[9]일위대가(계측기설치)'!#REF!</definedName>
    <definedName name="_6Á_2È_Ç">'[9]일위대가(계측기설치)'!#REF!</definedName>
    <definedName name="_7">#N/A</definedName>
    <definedName name="_7._부__대__공" localSheetId="12">#REF!</definedName>
    <definedName name="_7._부__대__공">#REF!</definedName>
    <definedName name="_7.부대공" localSheetId="12">#REF!</definedName>
    <definedName name="_7.부대공">#REF!</definedName>
    <definedName name="_70">#N/A</definedName>
    <definedName name="_71">#N/A</definedName>
    <definedName name="_72">#N/A</definedName>
    <definedName name="_73">#N/A</definedName>
    <definedName name="_74">#N/A</definedName>
    <definedName name="_75">#N/A</definedName>
    <definedName name="_76">#N/A</definedName>
    <definedName name="_77">#N/A</definedName>
    <definedName name="_78">#N/A</definedName>
    <definedName name="_79">#N/A</definedName>
    <definedName name="_7Á_3È_Ç" localSheetId="12">'[9]일위대가(계측기설치)'!#REF!</definedName>
    <definedName name="_7Á_3È_Ç">'[9]일위대가(계측기설치)'!#REF!</definedName>
    <definedName name="_8">#N/A</definedName>
    <definedName name="_8_0_0_F" localSheetId="5" hidden="1">'[13]본선 토공 분배표'!#REF!</definedName>
    <definedName name="_8_0_0_F" hidden="1">'[13]본선 토공 분배표'!#REF!</definedName>
    <definedName name="_80">#N/A</definedName>
    <definedName name="_81">#N/A</definedName>
    <definedName name="_82">#N/A</definedName>
    <definedName name="_83">#N/A</definedName>
    <definedName name="_84">#N/A</definedName>
    <definedName name="_85">#N/A</definedName>
    <definedName name="_86">#N/A</definedName>
    <definedName name="_87">#N/A</definedName>
    <definedName name="_88">#N/A</definedName>
    <definedName name="_89">#N/A</definedName>
    <definedName name="_8Á_4È_Ç" localSheetId="12">'[9]일위대가(계측기설치)'!#REF!</definedName>
    <definedName name="_8Á_4È_Ç">'[9]일위대가(계측기설치)'!#REF!</definedName>
    <definedName name="_9">#N/A</definedName>
    <definedName name="_9_0_0_F" localSheetId="5" hidden="1">'[14]#REF'!#REF!</definedName>
    <definedName name="_9_0_0_F" hidden="1">'[14]#REF'!#REF!</definedName>
    <definedName name="_90">#N/A</definedName>
    <definedName name="_91">#N/A</definedName>
    <definedName name="_92">#N/A</definedName>
    <definedName name="_93">#N/A</definedName>
    <definedName name="_94">#N/A</definedName>
    <definedName name="_95">#N/A</definedName>
    <definedName name="_96">#N/A</definedName>
    <definedName name="_97">#N/A</definedName>
    <definedName name="_98">#N/A</definedName>
    <definedName name="_99">#N/A</definedName>
    <definedName name="_9Á_5È_Ç" localSheetId="12">'[9]일위대가(계측기설치)'!#REF!</definedName>
    <definedName name="_9Á_5È_Ç">'[9]일위대가(계측기설치)'!#REF!</definedName>
    <definedName name="_A" localSheetId="5">#REF!</definedName>
    <definedName name="_A" localSheetId="12">#REF!</definedName>
    <definedName name="_A">#REF!</definedName>
    <definedName name="_a122" localSheetId="12" hidden="1">{#N/A,#N/A,FALSE,"속도"}</definedName>
    <definedName name="_a122" hidden="1">{#N/A,#N/A,FALSE,"속도"}</definedName>
    <definedName name="_aab42" localSheetId="12">#REF!</definedName>
    <definedName name="_aab42">#REF!</definedName>
    <definedName name="_av1" localSheetId="12">'[15]공사비예산서(토목분)'!#REF!</definedName>
    <definedName name="_av1">'[15]공사비예산서(토목분)'!#REF!</definedName>
    <definedName name="_BFF1" localSheetId="12">[16]SLAB!#REF!</definedName>
    <definedName name="_BFF1">[16]SLAB!#REF!</definedName>
    <definedName name="_BVS1" localSheetId="12">#REF!</definedName>
    <definedName name="_BVS1">#REF!</definedName>
    <definedName name="_BVS2" localSheetId="12">#REF!</definedName>
    <definedName name="_BVS2">#REF!</definedName>
    <definedName name="_c" localSheetId="12">#REF!</definedName>
    <definedName name="_c">#REF!</definedName>
    <definedName name="_Dist_Bin" localSheetId="5" hidden="1">[17]참조!#REF!</definedName>
    <definedName name="_Dist_Bin" localSheetId="12" hidden="1">[18]참조!#REF!</definedName>
    <definedName name="_Dist_Bin" localSheetId="8" hidden="1">[17]참조!#REF!</definedName>
    <definedName name="_Dist_Bin" hidden="1">[17]참조!#REF!</definedName>
    <definedName name="_Dist_Values" localSheetId="5" hidden="1">#REF!</definedName>
    <definedName name="_Dist_Values" localSheetId="12" hidden="1">#REF!</definedName>
    <definedName name="_Dist_Values" localSheetId="8" hidden="1">#REF!</definedName>
    <definedName name="_Dist_Values" hidden="1">#REF!</definedName>
    <definedName name="_Fill" localSheetId="5" hidden="1">#REF!</definedName>
    <definedName name="_Fill" localSheetId="12" hidden="1">#REF!</definedName>
    <definedName name="_Fill" localSheetId="8" hidden="1">#REF!</definedName>
    <definedName name="_Fill" hidden="1">#REF!</definedName>
    <definedName name="_xlnm._FilterDatabase" localSheetId="5" hidden="1">#REF!</definedName>
    <definedName name="_xlnm._FilterDatabase" localSheetId="12" hidden="1">#REF!</definedName>
    <definedName name="_xlnm._FilterDatabase" localSheetId="8" hidden="1">#REF!</definedName>
    <definedName name="_xlnm._FilterDatabase" hidden="1">#REF!</definedName>
    <definedName name="_HSH1" localSheetId="12">#REF!</definedName>
    <definedName name="_HSH1">#REF!</definedName>
    <definedName name="_HSH2" localSheetId="12">#REF!</definedName>
    <definedName name="_HSH2">#REF!</definedName>
    <definedName name="_hun1" localSheetId="12">[19]설계조건!#REF!</definedName>
    <definedName name="_hun1">[19]설계조건!#REF!</definedName>
    <definedName name="_hun2" localSheetId="12">[19]설계조건!#REF!</definedName>
    <definedName name="_hun2">[19]설계조건!#REF!</definedName>
    <definedName name="_IV65999" localSheetId="12">#REF!</definedName>
    <definedName name="_IV65999">#REF!</definedName>
    <definedName name="_IV66000" localSheetId="12">#REF!</definedName>
    <definedName name="_IV66000">#REF!</definedName>
    <definedName name="_IV69999" localSheetId="12">#REF!</definedName>
    <definedName name="_IV69999">#REF!</definedName>
    <definedName name="_IV70000" localSheetId="12">#REF!</definedName>
    <definedName name="_IV70000">#REF!</definedName>
    <definedName name="_IV99999" localSheetId="12">#REF!</definedName>
    <definedName name="_IV99999">#REF!</definedName>
    <definedName name="_JS1" localSheetId="12">#REF!</definedName>
    <definedName name="_JS1">#REF!</definedName>
    <definedName name="_JS2" localSheetId="12">#REF!</definedName>
    <definedName name="_JS2">#REF!</definedName>
    <definedName name="_Key1" localSheetId="5" hidden="1">#REF!</definedName>
    <definedName name="_Key1" localSheetId="12" hidden="1">#REF!</definedName>
    <definedName name="_Key1" localSheetId="8" hidden="1">#REF!</definedName>
    <definedName name="_Key1" hidden="1">#REF!</definedName>
    <definedName name="_Key2" localSheetId="5" hidden="1">#REF!</definedName>
    <definedName name="_Key2" localSheetId="12" hidden="1">#REF!</definedName>
    <definedName name="_Key2" localSheetId="8" hidden="1">#REF!</definedName>
    <definedName name="_Key2" hidden="1">#REF!</definedName>
    <definedName name="_kfkf" localSheetId="5" hidden="1">#REF!</definedName>
    <definedName name="_kfkf" localSheetId="12" hidden="1">#REF!</definedName>
    <definedName name="_kfkf" localSheetId="8" hidden="1">#REF!</definedName>
    <definedName name="_kfkf" hidden="1">#REF!</definedName>
    <definedName name="_LP1" localSheetId="12">#REF!</definedName>
    <definedName name="_LP1">#REF!</definedName>
    <definedName name="_LP2" localSheetId="12">#REF!</definedName>
    <definedName name="_LP2">#REF!</definedName>
    <definedName name="_LPB1" localSheetId="12">[20]부하계산서!#REF!</definedName>
    <definedName name="_LPB1">[20]부하계산서!#REF!</definedName>
    <definedName name="_LPK1" localSheetId="12">[20]부하계산서!#REF!</definedName>
    <definedName name="_LPK1">[20]부하계산서!#REF!</definedName>
    <definedName name="_LS1" localSheetId="12">#REF!</definedName>
    <definedName name="_LS1">#REF!</definedName>
    <definedName name="_LS2" localSheetId="12">#REF!</definedName>
    <definedName name="_LS2">#REF!</definedName>
    <definedName name="_LS3" localSheetId="12">#REF!</definedName>
    <definedName name="_LS3">#REF!</definedName>
    <definedName name="_LS4" localSheetId="12">#REF!</definedName>
    <definedName name="_LS4">#REF!</definedName>
    <definedName name="_LTT1" localSheetId="12">[16]SLAB!#REF!</definedName>
    <definedName name="_LTT1">[16]SLAB!#REF!</definedName>
    <definedName name="_LU1" localSheetId="12">'[3]부하(성남)'!#REF!</definedName>
    <definedName name="_LU1">'[3]부하(성남)'!#REF!</definedName>
    <definedName name="_LU2" localSheetId="12">'[3]부하(성남)'!#REF!</definedName>
    <definedName name="_LU2">'[3]부하(성남)'!#REF!</definedName>
    <definedName name="_LV01" localSheetId="12">'[3]부하(성남)'!#REF!</definedName>
    <definedName name="_LV01">'[3]부하(성남)'!#REF!</definedName>
    <definedName name="_NP1" localSheetId="12">#REF!</definedName>
    <definedName name="_NP1">#REF!</definedName>
    <definedName name="_NP2" localSheetId="12">#REF!</definedName>
    <definedName name="_NP2">#REF!</definedName>
    <definedName name="_NS1" localSheetId="12">#REF!</definedName>
    <definedName name="_NS1">#REF!</definedName>
    <definedName name="_NS2" localSheetId="12">#REF!</definedName>
    <definedName name="_NS2">#REF!</definedName>
    <definedName name="_NS3" localSheetId="12">#REF!</definedName>
    <definedName name="_NS3">#REF!</definedName>
    <definedName name="_NS4" localSheetId="12">#REF!</definedName>
    <definedName name="_NS4">#REF!</definedName>
    <definedName name="_NSH1" localSheetId="12">#REF!</definedName>
    <definedName name="_NSH1">#REF!</definedName>
    <definedName name="_NSH2" localSheetId="12">#REF!</definedName>
    <definedName name="_NSH2">#REF!</definedName>
    <definedName name="_Order1" hidden="1">255</definedName>
    <definedName name="_Order2" hidden="1">255</definedName>
    <definedName name="_P3" localSheetId="12" hidden="1">{#N/A,#N/A,TRUE,"대외공문"}</definedName>
    <definedName name="_P3" localSheetId="8" hidden="1">{#N/A,#N/A,TRUE,"대외공문"}</definedName>
    <definedName name="_P3" hidden="1">{#N/A,#N/A,TRUE,"대외공문"}</definedName>
    <definedName name="_pa1" localSheetId="12">#REF!</definedName>
    <definedName name="_pa1">#REF!</definedName>
    <definedName name="_pa2" localSheetId="12">#REF!</definedName>
    <definedName name="_pa2">#REF!</definedName>
    <definedName name="_Parse_In" localSheetId="5" hidden="1">#REF!</definedName>
    <definedName name="_Parse_In" localSheetId="12" hidden="1">#REF!</definedName>
    <definedName name="_Parse_In" hidden="1">#REF!</definedName>
    <definedName name="_Parse_Out" localSheetId="5" hidden="1">[21]갑지!#REF!</definedName>
    <definedName name="_Parse_Out" localSheetId="12" hidden="1">#REF!</definedName>
    <definedName name="_Parse_Out" localSheetId="8" hidden="1">[21]갑지!#REF!</definedName>
    <definedName name="_Parse_Out" hidden="1">[21]갑지!#REF!</definedName>
    <definedName name="_PG1" localSheetId="12">#REF!</definedName>
    <definedName name="_PG1">#REF!</definedName>
    <definedName name="_PG2" localSheetId="12">#REF!</definedName>
    <definedName name="_PG2">#REF!</definedName>
    <definedName name="_PG3" localSheetId="12">#REF!</definedName>
    <definedName name="_PG3">#REF!</definedName>
    <definedName name="_PG4" localSheetId="12">#REF!</definedName>
    <definedName name="_PG4">#REF!</definedName>
    <definedName name="_pl1" localSheetId="12">#REF!</definedName>
    <definedName name="_pl1">#REF!</definedName>
    <definedName name="_PL2" localSheetId="12">#REF!</definedName>
    <definedName name="_PL2">#REF!</definedName>
    <definedName name="_PL3" localSheetId="12">#REF!</definedName>
    <definedName name="_PL3">#REF!</definedName>
    <definedName name="_PNO10" localSheetId="12">[22]INPUT!#REF!</definedName>
    <definedName name="_PNO10">[22]INPUT!#REF!</definedName>
    <definedName name="_PNO3" localSheetId="12">[22]INPUT!#REF!</definedName>
    <definedName name="_PNO3">[22]INPUT!#REF!</definedName>
    <definedName name="_PNO4" localSheetId="12">[22]INPUT!#REF!</definedName>
    <definedName name="_PNO4">[22]INPUT!#REF!</definedName>
    <definedName name="_PNO5" localSheetId="12">[22]INPUT!#REF!</definedName>
    <definedName name="_PNO5">[22]INPUT!#REF!</definedName>
    <definedName name="_PNO6" localSheetId="12">[22]INPUT!#REF!</definedName>
    <definedName name="_PNO6">[22]INPUT!#REF!</definedName>
    <definedName name="_PNO7" localSheetId="12">[22]INPUT!#REF!</definedName>
    <definedName name="_PNO7">[22]INPUT!#REF!</definedName>
    <definedName name="_PNO8" localSheetId="12">[22]INPUT!#REF!</definedName>
    <definedName name="_PNO8">[22]INPUT!#REF!</definedName>
    <definedName name="_PNO9" localSheetId="12">[22]INPUT!#REF!</definedName>
    <definedName name="_PNO9">[22]INPUT!#REF!</definedName>
    <definedName name="_Q1">'[23]1. 설계조건 2.단면가정 3. 하중계산'!$I$89</definedName>
    <definedName name="_Q5">'[23]1. 설계조건 2.단면가정 3. 하중계산'!$I$97</definedName>
    <definedName name="_QL">'[23]1. 설계조건 2.단면가정 3. 하중계산'!$G$99</definedName>
    <definedName name="_qs1" localSheetId="12">[19]설계조건!#REF!</definedName>
    <definedName name="_qs1">[19]설계조건!#REF!</definedName>
    <definedName name="_qs12" localSheetId="12">[19]설계조건!#REF!</definedName>
    <definedName name="_qs12">[19]설계조건!#REF!</definedName>
    <definedName name="_qs2" localSheetId="12">[19]설계조건!#REF!</definedName>
    <definedName name="_qs2">[19]설계조건!#REF!</definedName>
    <definedName name="_qs22" localSheetId="12">[19]설계조건!#REF!</definedName>
    <definedName name="_qs22">[19]설계조건!#REF!</definedName>
    <definedName name="_r" localSheetId="12">#REF!</definedName>
    <definedName name="_r">#REF!</definedName>
    <definedName name="_Regression_Int" hidden="1">1</definedName>
    <definedName name="_Regression_Out" localSheetId="12" hidden="1">#REF!</definedName>
    <definedName name="_Regression_Out" hidden="1">#REF!</definedName>
    <definedName name="_Regression_X" localSheetId="12" hidden="1">#REF!</definedName>
    <definedName name="_Regression_X" hidden="1">#REF!</definedName>
    <definedName name="_Regression_Y" localSheetId="12" hidden="1">#REF!</definedName>
    <definedName name="_Regression_Y" hidden="1">#REF!</definedName>
    <definedName name="_SA1" localSheetId="12">#REF!</definedName>
    <definedName name="_SA1">#REF!</definedName>
    <definedName name="_SBB1" localSheetId="12">#REF!</definedName>
    <definedName name="_SBB1">#REF!</definedName>
    <definedName name="_SBB2" localSheetId="12">#REF!</definedName>
    <definedName name="_SBB2">#REF!</definedName>
    <definedName name="_SBB3" localSheetId="12">#REF!</definedName>
    <definedName name="_SBB3">#REF!</definedName>
    <definedName name="_SBB4" localSheetId="12">#REF!</definedName>
    <definedName name="_SBB4">#REF!</definedName>
    <definedName name="_SBB5" localSheetId="12">#REF!</definedName>
    <definedName name="_SBB5">#REF!</definedName>
    <definedName name="_SHH1" localSheetId="12">#REF!</definedName>
    <definedName name="_SHH1">#REF!</definedName>
    <definedName name="_SHH2" localSheetId="12">#REF!</definedName>
    <definedName name="_SHH2">#REF!</definedName>
    <definedName name="_SHH3" localSheetId="12">#REF!</definedName>
    <definedName name="_SHH3">#REF!</definedName>
    <definedName name="_SL1" localSheetId="12">[16]SLAB!#REF!</definedName>
    <definedName name="_SL1">[16]SLAB!#REF!</definedName>
    <definedName name="_SL2" localSheetId="12">[16]SLAB!#REF!</definedName>
    <definedName name="_SL2">[16]SLAB!#REF!</definedName>
    <definedName name="_SL3" localSheetId="12">[16]SLAB!#REF!</definedName>
    <definedName name="_SL3">[16]SLAB!#REF!</definedName>
    <definedName name="_SL4" localSheetId="12">[16]SLAB!#REF!</definedName>
    <definedName name="_SL4">[16]SLAB!#REF!</definedName>
    <definedName name="_SL5" localSheetId="12">[16]SLAB!#REF!</definedName>
    <definedName name="_SL5">[16]SLAB!#REF!</definedName>
    <definedName name="_SL6" localSheetId="12">[16]SLAB!#REF!</definedName>
    <definedName name="_SL6">[16]SLAB!#REF!</definedName>
    <definedName name="_Sort" localSheetId="5" hidden="1">#REF!</definedName>
    <definedName name="_Sort" localSheetId="12" hidden="1">#REF!</definedName>
    <definedName name="_Sort" localSheetId="8" hidden="1">#REF!</definedName>
    <definedName name="_Sort" hidden="1">#REF!</definedName>
    <definedName name="_SS1" localSheetId="12">#REF!</definedName>
    <definedName name="_SS1">#REF!</definedName>
    <definedName name="_SS2" localSheetId="12">#REF!</definedName>
    <definedName name="_SS2">#REF!</definedName>
    <definedName name="_ST1" localSheetId="12">#REF!</definedName>
    <definedName name="_ST1">#REF!</definedName>
    <definedName name="_ST2" localSheetId="12">#REF!</definedName>
    <definedName name="_ST2">#REF!</definedName>
    <definedName name="_SUB11" localSheetId="12">'[24]타견적(을)'!#REF!</definedName>
    <definedName name="_SUB11">'[24]타견적(을)'!#REF!</definedName>
    <definedName name="_SUB112" localSheetId="12">'[24]타견적(을)'!#REF!</definedName>
    <definedName name="_SUB112">'[24]타견적(을)'!#REF!</definedName>
    <definedName name="_SUB12" localSheetId="12">'[24]타견적(을)'!#REF!</definedName>
    <definedName name="_SUB12">'[24]타견적(을)'!#REF!</definedName>
    <definedName name="_SUB122" localSheetId="12">'[24]타견적(을)'!#REF!</definedName>
    <definedName name="_SUB122">'[24]타견적(을)'!#REF!</definedName>
    <definedName name="_SUB13" localSheetId="12">'[24]타견적(을)'!#REF!</definedName>
    <definedName name="_SUB13">'[24]타견적(을)'!#REF!</definedName>
    <definedName name="_SUB131" localSheetId="12">'[24]타견적(을)'!#REF!</definedName>
    <definedName name="_SUB131">'[24]타견적(을)'!#REF!</definedName>
    <definedName name="_SUB132" localSheetId="12">'[24]타견적(을)'!#REF!</definedName>
    <definedName name="_SUB132">'[24]타견적(을)'!#REF!</definedName>
    <definedName name="_SUB14" localSheetId="12">'[24]타견적(을)'!#REF!</definedName>
    <definedName name="_SUB14">'[24]타견적(을)'!#REF!</definedName>
    <definedName name="_SUB21" localSheetId="12">'[24]타견적(을)'!#REF!</definedName>
    <definedName name="_SUB21">'[24]타견적(을)'!#REF!</definedName>
    <definedName name="_SUB22" localSheetId="12">'[24]타견적(을)'!#REF!</definedName>
    <definedName name="_SUB22">'[24]타견적(을)'!#REF!</definedName>
    <definedName name="_SUB23" localSheetId="12">'[24]타견적(을)'!#REF!</definedName>
    <definedName name="_SUB23">'[24]타견적(을)'!#REF!</definedName>
    <definedName name="_SUB24" localSheetId="12">'[24]타견적(을)'!#REF!</definedName>
    <definedName name="_SUB24">'[24]타견적(을)'!#REF!</definedName>
    <definedName name="_SUB31" localSheetId="12">'[24]타견적(을)'!#REF!</definedName>
    <definedName name="_SUB31">'[24]타견적(을)'!#REF!</definedName>
    <definedName name="_SUB32" localSheetId="12">'[24]타견적(을)'!#REF!</definedName>
    <definedName name="_SUB32">'[24]타견적(을)'!#REF!</definedName>
    <definedName name="_SUB33" localSheetId="12">'[24]타견적(을)'!#REF!</definedName>
    <definedName name="_SUB33">'[24]타견적(을)'!#REF!</definedName>
    <definedName name="_SUB34" localSheetId="12">'[24]타견적(을)'!#REF!</definedName>
    <definedName name="_SUB34">'[24]타견적(을)'!#REF!</definedName>
    <definedName name="_Table1_In1" localSheetId="12" hidden="1">#REF!</definedName>
    <definedName name="_Table1_In1" hidden="1">#REF!</definedName>
    <definedName name="_Table1_Out" localSheetId="12" hidden="1">#REF!</definedName>
    <definedName name="_Table1_Out" hidden="1">#REF!</definedName>
    <definedName name="_TC1" localSheetId="12">#REF!</definedName>
    <definedName name="_TC1">#REF!</definedName>
    <definedName name="_TC2" localSheetId="12">#REF!</definedName>
    <definedName name="_TC2">#REF!</definedName>
    <definedName name="_Ted1" localSheetId="12">#REF!</definedName>
    <definedName name="_Ted1">#REF!</definedName>
    <definedName name="_Ts1" localSheetId="12">#REF!</definedName>
    <definedName name="_Ts1">#REF!</definedName>
    <definedName name="_TW1" localSheetId="12">#REF!</definedName>
    <definedName name="_TW1">#REF!</definedName>
    <definedName name="_TW2" localSheetId="12">#REF!</definedName>
    <definedName name="_TW2">#REF!</definedName>
    <definedName name="_UP1" localSheetId="12">[20]부하계산서!#REF!</definedName>
    <definedName name="_UP1">[20]부하계산서!#REF!</definedName>
    <definedName name="_UP2" localSheetId="12">[20]부하계산서!#REF!</definedName>
    <definedName name="_UP2">[20]부하계산서!#REF!</definedName>
    <definedName name="_UTT1" localSheetId="12">[16]SLAB!#REF!</definedName>
    <definedName name="_UTT1">[16]SLAB!#REF!</definedName>
    <definedName name="_WC1" localSheetId="12">#REF!</definedName>
    <definedName name="_WC1">#REF!</definedName>
    <definedName name="_wd1" localSheetId="12">[19]설계조건!#REF!</definedName>
    <definedName name="_wd1">[19]설계조건!#REF!</definedName>
    <definedName name="_wd2" localSheetId="12">[19]설계조건!#REF!</definedName>
    <definedName name="_wd2">[19]설계조건!#REF!</definedName>
    <definedName name="_WHH1" localSheetId="12">[16]SLAB!#REF!</definedName>
    <definedName name="_WHH1">[16]SLAB!#REF!</definedName>
    <definedName name="_woogi" localSheetId="5" hidden="1">#REF!</definedName>
    <definedName name="_woogi" localSheetId="12" hidden="1">#REF!</definedName>
    <definedName name="_woogi" localSheetId="8" hidden="1">#REF!</definedName>
    <definedName name="_woogi" hidden="1">#REF!</definedName>
    <definedName name="_woogi2" localSheetId="5" hidden="1">#REF!</definedName>
    <definedName name="_woogi2" localSheetId="12" hidden="1">#REF!</definedName>
    <definedName name="_woogi2" localSheetId="8" hidden="1">#REF!</definedName>
    <definedName name="_woogi2" hidden="1">#REF!</definedName>
    <definedName name="_woogi24" localSheetId="5" hidden="1">#REF!</definedName>
    <definedName name="_woogi24" localSheetId="12" hidden="1">#REF!</definedName>
    <definedName name="_woogi24" localSheetId="8" hidden="1">#REF!</definedName>
    <definedName name="_woogi24" hidden="1">#REF!</definedName>
    <definedName name="_woogi3" localSheetId="5" hidden="1">#REF!</definedName>
    <definedName name="_woogi3" localSheetId="12" hidden="1">#REF!</definedName>
    <definedName name="_woogi3" localSheetId="8" hidden="1">#REF!</definedName>
    <definedName name="_woogi3" hidden="1">#REF!</definedName>
    <definedName name="_WTT1" localSheetId="12">[16]SLAB!#REF!</definedName>
    <definedName name="_WTT1">[16]SLAB!#REF!</definedName>
    <definedName name="_Zz10137" localSheetId="12">#REF!</definedName>
    <definedName name="_Zz10137">#REF!</definedName>
    <definedName name="_재ㅐ햐" localSheetId="5" hidden="1">#REF!</definedName>
    <definedName name="_재ㅐ햐" localSheetId="12" hidden="1">#REF!</definedName>
    <definedName name="_재ㅐ햐" localSheetId="8" hidden="1">#REF!</definedName>
    <definedName name="_재ㅐ햐" hidden="1">#REF!</definedName>
    <definedName name="¤±8529" localSheetId="12">'[25]일위대가(가설)'!#REF!</definedName>
    <definedName name="¤±8529">'[25]일위대가(가설)'!#REF!</definedName>
    <definedName name="\\O" localSheetId="12">'[26]1단계'!#REF!</definedName>
    <definedName name="\\O">'[26]1단계'!#REF!</definedName>
    <definedName name="\0" localSheetId="12">#REF!</definedName>
    <definedName name="\0">#REF!</definedName>
    <definedName name="\a" localSheetId="12">#REF!</definedName>
    <definedName name="\a">#REF!</definedName>
    <definedName name="\A1A">#N/A</definedName>
    <definedName name="\b" localSheetId="12">#REF!</definedName>
    <definedName name="\b">#REF!</definedName>
    <definedName name="\c" localSheetId="12">#REF!</definedName>
    <definedName name="\c">#REF!</definedName>
    <definedName name="\d" localSheetId="12">#REF!</definedName>
    <definedName name="\d">#REF!</definedName>
    <definedName name="\DD">#N/A</definedName>
    <definedName name="\DE">#N/A</definedName>
    <definedName name="\DF">#N/A</definedName>
    <definedName name="\e" localSheetId="12">#REF!</definedName>
    <definedName name="\e">#REF!</definedName>
    <definedName name="\ER">#N/A</definedName>
    <definedName name="\f" localSheetId="12">#REF!</definedName>
    <definedName name="\f">#REF!</definedName>
    <definedName name="\g" localSheetId="12">#REF!</definedName>
    <definedName name="\g">#REF!</definedName>
    <definedName name="\GG" localSheetId="12">[27]TOTAL3!#REF!</definedName>
    <definedName name="\GG">[27]TOTAL3!#REF!</definedName>
    <definedName name="\h" localSheetId="12">'[26]1단계'!#REF!</definedName>
    <definedName name="\h">'[26]1단계'!#REF!</definedName>
    <definedName name="\i">#N/A</definedName>
    <definedName name="\j" localSheetId="12">[28]약품설비!#REF!</definedName>
    <definedName name="\j">[28]약품설비!#REF!</definedName>
    <definedName name="\k" localSheetId="12">[29]약품공급2!#REF!</definedName>
    <definedName name="\k">[29]약품공급2!#REF!</definedName>
    <definedName name="\l" localSheetId="12">#REF!</definedName>
    <definedName name="\l">#REF!</definedName>
    <definedName name="\M" localSheetId="12">#REF!</definedName>
    <definedName name="\M">#REF!</definedName>
    <definedName name="\n" localSheetId="12">[28]약품설비!#REF!</definedName>
    <definedName name="\n">[28]약품설비!#REF!</definedName>
    <definedName name="\o" localSheetId="12">'[26]1단계'!#REF!</definedName>
    <definedName name="\o">'[26]1단계'!#REF!</definedName>
    <definedName name="\p" localSheetId="12">#REF!</definedName>
    <definedName name="\p">#REF!</definedName>
    <definedName name="\P1" localSheetId="12">#REF!</definedName>
    <definedName name="\P1">#REF!</definedName>
    <definedName name="\q" localSheetId="12">#REF!</definedName>
    <definedName name="\q">#REF!</definedName>
    <definedName name="\r" localSheetId="12">'[26]1단계'!#REF!</definedName>
    <definedName name="\r">'[26]1단계'!#REF!</definedName>
    <definedName name="\s" localSheetId="12">'[26]1단계'!#REF!</definedName>
    <definedName name="\s">'[26]1단계'!#REF!</definedName>
    <definedName name="\t" localSheetId="12">#REF!</definedName>
    <definedName name="\t">#REF!</definedName>
    <definedName name="\u" localSheetId="12">[28]약품설비!#REF!</definedName>
    <definedName name="\u">[28]약품설비!#REF!</definedName>
    <definedName name="\v" localSheetId="12">'[26]1단계'!#REF!</definedName>
    <definedName name="\v">'[26]1단계'!#REF!</definedName>
    <definedName name="\w" localSheetId="12">'[26]1단계'!#REF!</definedName>
    <definedName name="\w">'[26]1단계'!#REF!</definedName>
    <definedName name="\x" localSheetId="12">#REF!</definedName>
    <definedName name="\x">#REF!</definedName>
    <definedName name="\y" localSheetId="12">#REF!</definedName>
    <definedName name="\y">#REF!</definedName>
    <definedName name="\z" localSheetId="12">#REF!</definedName>
    <definedName name="\z">#REF!</definedName>
    <definedName name="A" localSheetId="5">#REF!</definedName>
    <definedName name="a" localSheetId="12">BlankMacro1</definedName>
    <definedName name="A">#REF!</definedName>
    <definedName name="A1000000000000000" localSheetId="12">#REF!</definedName>
    <definedName name="A1000000000000000">#REF!</definedName>
    <definedName name="A10B1L" localSheetId="12">[22]INPUT!#REF!</definedName>
    <definedName name="A10B1L">[22]INPUT!#REF!</definedName>
    <definedName name="A10B1R" localSheetId="12">[22]INPUT!#REF!</definedName>
    <definedName name="A10B1R">[22]INPUT!#REF!</definedName>
    <definedName name="A10B2L" localSheetId="12">[22]INPUT!#REF!</definedName>
    <definedName name="A10B2L">[22]INPUT!#REF!</definedName>
    <definedName name="A10B2R" localSheetId="12">[22]INPUT!#REF!</definedName>
    <definedName name="A10B2R">[22]INPUT!#REF!</definedName>
    <definedName name="A10B3L" localSheetId="12">[22]INPUT!#REF!</definedName>
    <definedName name="A10B3L">[22]INPUT!#REF!</definedName>
    <definedName name="A10B3R" localSheetId="12">[22]INPUT!#REF!</definedName>
    <definedName name="A10B3R">[22]INPUT!#REF!</definedName>
    <definedName name="A10B4L" localSheetId="12">[22]INPUT!#REF!</definedName>
    <definedName name="A10B4L">[22]INPUT!#REF!</definedName>
    <definedName name="A10B4R" localSheetId="12">[22]INPUT!#REF!</definedName>
    <definedName name="A10B4R">[22]INPUT!#REF!</definedName>
    <definedName name="A10BFL" localSheetId="12">[22]INPUT!#REF!</definedName>
    <definedName name="A10BFL">[22]INPUT!#REF!</definedName>
    <definedName name="A10BFR" localSheetId="12">[22]INPUT!#REF!</definedName>
    <definedName name="A10BFR">[22]INPUT!#REF!</definedName>
    <definedName name="A10BQL" localSheetId="12">[22]INPUT!#REF!</definedName>
    <definedName name="A10BQL">[22]INPUT!#REF!</definedName>
    <definedName name="A10BQR" localSheetId="12">[22]INPUT!#REF!</definedName>
    <definedName name="A10BQR">[22]INPUT!#REF!</definedName>
    <definedName name="A10L1L" localSheetId="12">[22]INPUT!#REF!</definedName>
    <definedName name="A10L1L">[22]INPUT!#REF!</definedName>
    <definedName name="A10L1R" localSheetId="12">[22]INPUT!#REF!</definedName>
    <definedName name="A10L1R">[22]INPUT!#REF!</definedName>
    <definedName name="A10L2L" localSheetId="12">[22]INPUT!#REF!</definedName>
    <definedName name="A10L2L">[22]INPUT!#REF!</definedName>
    <definedName name="A10L2R" localSheetId="12">[22]INPUT!#REF!</definedName>
    <definedName name="A10L2R">[22]INPUT!#REF!</definedName>
    <definedName name="A10L3L" localSheetId="12">[22]INPUT!#REF!</definedName>
    <definedName name="A10L3L">[22]INPUT!#REF!</definedName>
    <definedName name="A10L3R" localSheetId="12">[22]INPUT!#REF!</definedName>
    <definedName name="A10L3R">[22]INPUT!#REF!</definedName>
    <definedName name="A10L4L" localSheetId="12">[22]INPUT!#REF!</definedName>
    <definedName name="A10L4L">[22]INPUT!#REF!</definedName>
    <definedName name="A10L4R" localSheetId="12">[22]INPUT!#REF!</definedName>
    <definedName name="A10L4R">[22]INPUT!#REF!</definedName>
    <definedName name="A10LFL" localSheetId="12">[22]INPUT!#REF!</definedName>
    <definedName name="A10LFL">[22]INPUT!#REF!</definedName>
    <definedName name="A10LFR" localSheetId="12">[22]INPUT!#REF!</definedName>
    <definedName name="A10LFR">[22]INPUT!#REF!</definedName>
    <definedName name="A10LQL" localSheetId="12">[22]INPUT!#REF!</definedName>
    <definedName name="A10LQL">[22]INPUT!#REF!</definedName>
    <definedName name="A10LQR" localSheetId="12">[22]INPUT!#REF!</definedName>
    <definedName name="A10LQR">[22]INPUT!#REF!</definedName>
    <definedName name="A1C1" localSheetId="12" hidden="1">#REF!</definedName>
    <definedName name="A1C1" hidden="1">#REF!</definedName>
    <definedName name="A3B1L" localSheetId="12">[22]INPUT!#REF!</definedName>
    <definedName name="A3B1L">[22]INPUT!#REF!</definedName>
    <definedName name="A3B1R" localSheetId="12">[22]INPUT!#REF!</definedName>
    <definedName name="A3B1R">[22]INPUT!#REF!</definedName>
    <definedName name="A3B2L" localSheetId="12">[22]INPUT!#REF!</definedName>
    <definedName name="A3B2L">[22]INPUT!#REF!</definedName>
    <definedName name="A3B2R" localSheetId="12">[22]INPUT!#REF!</definedName>
    <definedName name="A3B2R">[22]INPUT!#REF!</definedName>
    <definedName name="A3B3L" localSheetId="12">[22]INPUT!#REF!</definedName>
    <definedName name="A3B3L">[22]INPUT!#REF!</definedName>
    <definedName name="A3B3R" localSheetId="12">[22]INPUT!#REF!</definedName>
    <definedName name="A3B3R">[22]INPUT!#REF!</definedName>
    <definedName name="A3B4L" localSheetId="12">[22]INPUT!#REF!</definedName>
    <definedName name="A3B4L">[22]INPUT!#REF!</definedName>
    <definedName name="A3B4R" localSheetId="12">[22]INPUT!#REF!</definedName>
    <definedName name="A3B4R">[22]INPUT!#REF!</definedName>
    <definedName name="A3BFL" localSheetId="12">[22]INPUT!#REF!</definedName>
    <definedName name="A3BFL">[22]INPUT!#REF!</definedName>
    <definedName name="A3BFR" localSheetId="12">[22]INPUT!#REF!</definedName>
    <definedName name="A3BFR">[22]INPUT!#REF!</definedName>
    <definedName name="A3BQL" localSheetId="12">[22]INPUT!#REF!</definedName>
    <definedName name="A3BQL">[22]INPUT!#REF!</definedName>
    <definedName name="A3BQR" localSheetId="12">[22]INPUT!#REF!</definedName>
    <definedName name="A3BQR">[22]INPUT!#REF!</definedName>
    <definedName name="A3L1L" localSheetId="12">[22]INPUT!#REF!</definedName>
    <definedName name="A3L1L">[22]INPUT!#REF!</definedName>
    <definedName name="A3L1R" localSheetId="12">[22]INPUT!#REF!</definedName>
    <definedName name="A3L1R">[22]INPUT!#REF!</definedName>
    <definedName name="A3L2L" localSheetId="12">[22]INPUT!#REF!</definedName>
    <definedName name="A3L2L">[22]INPUT!#REF!</definedName>
    <definedName name="A3L2R" localSheetId="12">[22]INPUT!#REF!</definedName>
    <definedName name="A3L2R">[22]INPUT!#REF!</definedName>
    <definedName name="A3L3L" localSheetId="12">[22]INPUT!#REF!</definedName>
    <definedName name="A3L3L">[22]INPUT!#REF!</definedName>
    <definedName name="A3L3R" localSheetId="12">[22]INPUT!#REF!</definedName>
    <definedName name="A3L3R">[22]INPUT!#REF!</definedName>
    <definedName name="A3L4L" localSheetId="12">[22]INPUT!#REF!</definedName>
    <definedName name="A3L4L">[22]INPUT!#REF!</definedName>
    <definedName name="A3L4R" localSheetId="12">[22]INPUT!#REF!</definedName>
    <definedName name="A3L4R">[22]INPUT!#REF!</definedName>
    <definedName name="A3LFL" localSheetId="12">[22]INPUT!#REF!</definedName>
    <definedName name="A3LFL">[22]INPUT!#REF!</definedName>
    <definedName name="A3LFR" localSheetId="12">[22]INPUT!#REF!</definedName>
    <definedName name="A3LFR">[22]INPUT!#REF!</definedName>
    <definedName name="A3LQL" localSheetId="12">[22]INPUT!#REF!</definedName>
    <definedName name="A3LQL">[22]INPUT!#REF!</definedName>
    <definedName name="A3LQR" localSheetId="12">[22]INPUT!#REF!</definedName>
    <definedName name="A3LQR">[22]INPUT!#REF!</definedName>
    <definedName name="A4B1L" localSheetId="12">[22]INPUT!#REF!</definedName>
    <definedName name="A4B1L">[22]INPUT!#REF!</definedName>
    <definedName name="A4B1R" localSheetId="12">[22]INPUT!#REF!</definedName>
    <definedName name="A4B1R">[22]INPUT!#REF!</definedName>
    <definedName name="A4B2L" localSheetId="12">[22]INPUT!#REF!</definedName>
    <definedName name="A4B2L">[22]INPUT!#REF!</definedName>
    <definedName name="A4B2R" localSheetId="12">[22]INPUT!#REF!</definedName>
    <definedName name="A4B2R">[22]INPUT!#REF!</definedName>
    <definedName name="A4B3L" localSheetId="12">[22]INPUT!#REF!</definedName>
    <definedName name="A4B3L">[22]INPUT!#REF!</definedName>
    <definedName name="A4B3R" localSheetId="12">[22]INPUT!#REF!</definedName>
    <definedName name="A4B3R">[22]INPUT!#REF!</definedName>
    <definedName name="A4B4L" localSheetId="12">[22]INPUT!#REF!</definedName>
    <definedName name="A4B4L">[22]INPUT!#REF!</definedName>
    <definedName name="A4B4R" localSheetId="12">[22]INPUT!#REF!</definedName>
    <definedName name="A4B4R">[22]INPUT!#REF!</definedName>
    <definedName name="A4BFL" localSheetId="12">[22]INPUT!#REF!</definedName>
    <definedName name="A4BFL">[22]INPUT!#REF!</definedName>
    <definedName name="A4BFR" localSheetId="12">[22]INPUT!#REF!</definedName>
    <definedName name="A4BFR">[22]INPUT!#REF!</definedName>
    <definedName name="A4BQL" localSheetId="12">[22]INPUT!#REF!</definedName>
    <definedName name="A4BQL">[22]INPUT!#REF!</definedName>
    <definedName name="A4BQR" localSheetId="12">[22]INPUT!#REF!</definedName>
    <definedName name="A4BQR">[22]INPUT!#REF!</definedName>
    <definedName name="A4L1L" localSheetId="12">[22]INPUT!#REF!</definedName>
    <definedName name="A4L1L">[22]INPUT!#REF!</definedName>
    <definedName name="A4L1R" localSheetId="12">[22]INPUT!#REF!</definedName>
    <definedName name="A4L1R">[22]INPUT!#REF!</definedName>
    <definedName name="A4L2L" localSheetId="12">[22]INPUT!#REF!</definedName>
    <definedName name="A4L2L">[22]INPUT!#REF!</definedName>
    <definedName name="A4L2R" localSheetId="12">[22]INPUT!#REF!</definedName>
    <definedName name="A4L2R">[22]INPUT!#REF!</definedName>
    <definedName name="A4L3L" localSheetId="12">[22]INPUT!#REF!</definedName>
    <definedName name="A4L3L">[22]INPUT!#REF!</definedName>
    <definedName name="A4L3R" localSheetId="12">[22]INPUT!#REF!</definedName>
    <definedName name="A4L3R">[22]INPUT!#REF!</definedName>
    <definedName name="A4L4L" localSheetId="12">[22]INPUT!#REF!</definedName>
    <definedName name="A4L4L">[22]INPUT!#REF!</definedName>
    <definedName name="A4L4R" localSheetId="12">[22]INPUT!#REF!</definedName>
    <definedName name="A4L4R">[22]INPUT!#REF!</definedName>
    <definedName name="A4LFL" localSheetId="12">[22]INPUT!#REF!</definedName>
    <definedName name="A4LFL">[22]INPUT!#REF!</definedName>
    <definedName name="A4LFR" localSheetId="12">[22]INPUT!#REF!</definedName>
    <definedName name="A4LFR">[22]INPUT!#REF!</definedName>
    <definedName name="A4LQL" localSheetId="12">[22]INPUT!#REF!</definedName>
    <definedName name="A4LQL">[22]INPUT!#REF!</definedName>
    <definedName name="A4LQR" localSheetId="12">[22]INPUT!#REF!</definedName>
    <definedName name="A4LQR">[22]INPUT!#REF!</definedName>
    <definedName name="A5B1L" localSheetId="12">[22]INPUT!#REF!</definedName>
    <definedName name="A5B1L">[22]INPUT!#REF!</definedName>
    <definedName name="A5B1R" localSheetId="12">[22]INPUT!#REF!</definedName>
    <definedName name="A5B1R">[22]INPUT!#REF!</definedName>
    <definedName name="A5B2L" localSheetId="12">[22]INPUT!#REF!</definedName>
    <definedName name="A5B2L">[22]INPUT!#REF!</definedName>
    <definedName name="A5B2R" localSheetId="12">[22]INPUT!#REF!</definedName>
    <definedName name="A5B2R">[22]INPUT!#REF!</definedName>
    <definedName name="A5B3L" localSheetId="12">[22]INPUT!#REF!</definedName>
    <definedName name="A5B3L">[22]INPUT!#REF!</definedName>
    <definedName name="A5B3R" localSheetId="12">[22]INPUT!#REF!</definedName>
    <definedName name="A5B3R">[22]INPUT!#REF!</definedName>
    <definedName name="A5B4L" localSheetId="12">[22]INPUT!#REF!</definedName>
    <definedName name="A5B4L">[22]INPUT!#REF!</definedName>
    <definedName name="A5B4R" localSheetId="12">[22]INPUT!#REF!</definedName>
    <definedName name="A5B4R">[22]INPUT!#REF!</definedName>
    <definedName name="A5BFL" localSheetId="12">[22]INPUT!#REF!</definedName>
    <definedName name="A5BFL">[22]INPUT!#REF!</definedName>
    <definedName name="A5BFR" localSheetId="12">[22]INPUT!#REF!</definedName>
    <definedName name="A5BFR">[22]INPUT!#REF!</definedName>
    <definedName name="A5BQL" localSheetId="12">[22]INPUT!#REF!</definedName>
    <definedName name="A5BQL">[22]INPUT!#REF!</definedName>
    <definedName name="A5BQR" localSheetId="12">[22]INPUT!#REF!</definedName>
    <definedName name="A5BQR">[22]INPUT!#REF!</definedName>
    <definedName name="A5L1L" localSheetId="12">[22]INPUT!#REF!</definedName>
    <definedName name="A5L1L">[22]INPUT!#REF!</definedName>
    <definedName name="A5L1R" localSheetId="12">[22]INPUT!#REF!</definedName>
    <definedName name="A5L1R">[22]INPUT!#REF!</definedName>
    <definedName name="A5L2L" localSheetId="12">[22]INPUT!#REF!</definedName>
    <definedName name="A5L2L">[22]INPUT!#REF!</definedName>
    <definedName name="A5L2R" localSheetId="12">[22]INPUT!#REF!</definedName>
    <definedName name="A5L2R">[22]INPUT!#REF!</definedName>
    <definedName name="A5L3L" localSheetId="12">[22]INPUT!#REF!</definedName>
    <definedName name="A5L3L">[22]INPUT!#REF!</definedName>
    <definedName name="A5L3R" localSheetId="12">[22]INPUT!#REF!</definedName>
    <definedName name="A5L3R">[22]INPUT!#REF!</definedName>
    <definedName name="A5L4L" localSheetId="12">[22]INPUT!#REF!</definedName>
    <definedName name="A5L4L">[22]INPUT!#REF!</definedName>
    <definedName name="A5L4R" localSheetId="12">[22]INPUT!#REF!</definedName>
    <definedName name="A5L4R">[22]INPUT!#REF!</definedName>
    <definedName name="A5LFL" localSheetId="12">[22]INPUT!#REF!</definedName>
    <definedName name="A5LFL">[22]INPUT!#REF!</definedName>
    <definedName name="A5LFR" localSheetId="12">[22]INPUT!#REF!</definedName>
    <definedName name="A5LFR">[22]INPUT!#REF!</definedName>
    <definedName name="A5LQL" localSheetId="12">[22]INPUT!#REF!</definedName>
    <definedName name="A5LQL">[22]INPUT!#REF!</definedName>
    <definedName name="A5LQR" localSheetId="12">[22]INPUT!#REF!</definedName>
    <definedName name="A5LQR">[22]INPUT!#REF!</definedName>
    <definedName name="A6B1L" localSheetId="12">[22]INPUT!#REF!</definedName>
    <definedName name="A6B1L">[22]INPUT!#REF!</definedName>
    <definedName name="A6B1R" localSheetId="12">[22]INPUT!#REF!</definedName>
    <definedName name="A6B1R">[22]INPUT!#REF!</definedName>
    <definedName name="A6B2L" localSheetId="12">[22]INPUT!#REF!</definedName>
    <definedName name="A6B2L">[22]INPUT!#REF!</definedName>
    <definedName name="A6B2R" localSheetId="12">[22]INPUT!#REF!</definedName>
    <definedName name="A6B2R">[22]INPUT!#REF!</definedName>
    <definedName name="A6B3L" localSheetId="12">[22]INPUT!#REF!</definedName>
    <definedName name="A6B3L">[22]INPUT!#REF!</definedName>
    <definedName name="A6B3R" localSheetId="12">[22]INPUT!#REF!</definedName>
    <definedName name="A6B3R">[22]INPUT!#REF!</definedName>
    <definedName name="A6B4L" localSheetId="12">[22]INPUT!#REF!</definedName>
    <definedName name="A6B4L">[22]INPUT!#REF!</definedName>
    <definedName name="A6B4R" localSheetId="12">[22]INPUT!#REF!</definedName>
    <definedName name="A6B4R">[22]INPUT!#REF!</definedName>
    <definedName name="A6BFL" localSheetId="12">[22]INPUT!#REF!</definedName>
    <definedName name="A6BFL">[22]INPUT!#REF!</definedName>
    <definedName name="A6BFR" localSheetId="12">[22]INPUT!#REF!</definedName>
    <definedName name="A6BFR">[22]INPUT!#REF!</definedName>
    <definedName name="A6BQL" localSheetId="12">[22]INPUT!#REF!</definedName>
    <definedName name="A6BQL">[22]INPUT!#REF!</definedName>
    <definedName name="A6BQR" localSheetId="12">[22]INPUT!#REF!</definedName>
    <definedName name="A6BQR">[22]INPUT!#REF!</definedName>
    <definedName name="A6L1L" localSheetId="12">[22]INPUT!#REF!</definedName>
    <definedName name="A6L1L">[22]INPUT!#REF!</definedName>
    <definedName name="A6L1R" localSheetId="12">[22]INPUT!#REF!</definedName>
    <definedName name="A6L1R">[22]INPUT!#REF!</definedName>
    <definedName name="A6L2L" localSheetId="12">[22]INPUT!#REF!</definedName>
    <definedName name="A6L2L">[22]INPUT!#REF!</definedName>
    <definedName name="A6L2R" localSheetId="12">[22]INPUT!#REF!</definedName>
    <definedName name="A6L2R">[22]INPUT!#REF!</definedName>
    <definedName name="A6L3L" localSheetId="12">[22]INPUT!#REF!</definedName>
    <definedName name="A6L3L">[22]INPUT!#REF!</definedName>
    <definedName name="A6L3R" localSheetId="12">[22]INPUT!#REF!</definedName>
    <definedName name="A6L3R">[22]INPUT!#REF!</definedName>
    <definedName name="A6L4L" localSheetId="12">[22]INPUT!#REF!</definedName>
    <definedName name="A6L4L">[22]INPUT!#REF!</definedName>
    <definedName name="A6L4R" localSheetId="12">[22]INPUT!#REF!</definedName>
    <definedName name="A6L4R">[22]INPUT!#REF!</definedName>
    <definedName name="A6LFL" localSheetId="12">[22]INPUT!#REF!</definedName>
    <definedName name="A6LFL">[22]INPUT!#REF!</definedName>
    <definedName name="A6LFR" localSheetId="12">[22]INPUT!#REF!</definedName>
    <definedName name="A6LFR">[22]INPUT!#REF!</definedName>
    <definedName name="A6LQL" localSheetId="12">[22]INPUT!#REF!</definedName>
    <definedName name="A6LQL">[22]INPUT!#REF!</definedName>
    <definedName name="A6LQR" localSheetId="12">[22]INPUT!#REF!</definedName>
    <definedName name="A6LQR">[22]INPUT!#REF!</definedName>
    <definedName name="A7B1L" localSheetId="12">[22]INPUT!#REF!</definedName>
    <definedName name="A7B1L">[22]INPUT!#REF!</definedName>
    <definedName name="A7B1LLL" localSheetId="12">[22]INPUT!#REF!</definedName>
    <definedName name="A7B1LLL">[22]INPUT!#REF!</definedName>
    <definedName name="A7B1R" localSheetId="12">[22]INPUT!#REF!</definedName>
    <definedName name="A7B1R">[22]INPUT!#REF!</definedName>
    <definedName name="A7B2L" localSheetId="12">[22]INPUT!#REF!</definedName>
    <definedName name="A7B2L">[22]INPUT!#REF!</definedName>
    <definedName name="A7B2R" localSheetId="12">[22]INPUT!#REF!</definedName>
    <definedName name="A7B2R">[22]INPUT!#REF!</definedName>
    <definedName name="A7B3L" localSheetId="12">[22]INPUT!#REF!</definedName>
    <definedName name="A7B3L">[22]INPUT!#REF!</definedName>
    <definedName name="A7B3R" localSheetId="12">[22]INPUT!#REF!</definedName>
    <definedName name="A7B3R">[22]INPUT!#REF!</definedName>
    <definedName name="A7B4L" localSheetId="12">[22]INPUT!#REF!</definedName>
    <definedName name="A7B4L">[22]INPUT!#REF!</definedName>
    <definedName name="A7B4R" localSheetId="12">[22]INPUT!#REF!</definedName>
    <definedName name="A7B4R">[22]INPUT!#REF!</definedName>
    <definedName name="A7BFL" localSheetId="12">[22]INPUT!#REF!</definedName>
    <definedName name="A7BFL">[22]INPUT!#REF!</definedName>
    <definedName name="A7BFR" localSheetId="12">[22]INPUT!#REF!</definedName>
    <definedName name="A7BFR">[22]INPUT!#REF!</definedName>
    <definedName name="A7BQL" localSheetId="12">[22]INPUT!#REF!</definedName>
    <definedName name="A7BQL">[22]INPUT!#REF!</definedName>
    <definedName name="A7BQR" localSheetId="12">[22]INPUT!#REF!</definedName>
    <definedName name="A7BQR">[22]INPUT!#REF!</definedName>
    <definedName name="A7L1L" localSheetId="12">[22]INPUT!#REF!</definedName>
    <definedName name="A7L1L">[22]INPUT!#REF!</definedName>
    <definedName name="A7L1R" localSheetId="12">[22]INPUT!#REF!</definedName>
    <definedName name="A7L1R">[22]INPUT!#REF!</definedName>
    <definedName name="A7L2L" localSheetId="12">[22]INPUT!#REF!</definedName>
    <definedName name="A7L2L">[22]INPUT!#REF!</definedName>
    <definedName name="A7L2R" localSheetId="12">[22]INPUT!#REF!</definedName>
    <definedName name="A7L2R">[22]INPUT!#REF!</definedName>
    <definedName name="A7L3L" localSheetId="12">[22]INPUT!#REF!</definedName>
    <definedName name="A7L3L">[22]INPUT!#REF!</definedName>
    <definedName name="A7L3R" localSheetId="12">[22]INPUT!#REF!</definedName>
    <definedName name="A7L3R">[22]INPUT!#REF!</definedName>
    <definedName name="A7L4L" localSheetId="12">[22]INPUT!#REF!</definedName>
    <definedName name="A7L4L">[22]INPUT!#REF!</definedName>
    <definedName name="A7L4R" localSheetId="12">[22]INPUT!#REF!</definedName>
    <definedName name="A7L4R">[22]INPUT!#REF!</definedName>
    <definedName name="A7LFL" localSheetId="12">[22]INPUT!#REF!</definedName>
    <definedName name="A7LFL">[22]INPUT!#REF!</definedName>
    <definedName name="A7LFR" localSheetId="12">[22]INPUT!#REF!</definedName>
    <definedName name="A7LFR">[22]INPUT!#REF!</definedName>
    <definedName name="A7LQL" localSheetId="12">[22]INPUT!#REF!</definedName>
    <definedName name="A7LQL">[22]INPUT!#REF!</definedName>
    <definedName name="A7LQR" localSheetId="12">[22]INPUT!#REF!</definedName>
    <definedName name="A7LQR">[22]INPUT!#REF!</definedName>
    <definedName name="A8B1L" localSheetId="12">[22]INPUT!#REF!</definedName>
    <definedName name="A8B1L">[22]INPUT!#REF!</definedName>
    <definedName name="A8B1R" localSheetId="12">[22]INPUT!#REF!</definedName>
    <definedName name="A8B1R">[22]INPUT!#REF!</definedName>
    <definedName name="A8B2L" localSheetId="12">[22]INPUT!#REF!</definedName>
    <definedName name="A8B2L">[22]INPUT!#REF!</definedName>
    <definedName name="A8B2R" localSheetId="12">[22]INPUT!#REF!</definedName>
    <definedName name="A8B2R">[22]INPUT!#REF!</definedName>
    <definedName name="A8B3L" localSheetId="12">[22]INPUT!#REF!</definedName>
    <definedName name="A8B3L">[22]INPUT!#REF!</definedName>
    <definedName name="A8B3R" localSheetId="12">[22]INPUT!#REF!</definedName>
    <definedName name="A8B3R">[22]INPUT!#REF!</definedName>
    <definedName name="A8B4L" localSheetId="12">[22]INPUT!#REF!</definedName>
    <definedName name="A8B4L">[22]INPUT!#REF!</definedName>
    <definedName name="A8B4R" localSheetId="12">[22]INPUT!#REF!</definedName>
    <definedName name="A8B4R">[22]INPUT!#REF!</definedName>
    <definedName name="A8BFL" localSheetId="12">[22]INPUT!#REF!</definedName>
    <definedName name="A8BFL">[22]INPUT!#REF!</definedName>
    <definedName name="A8BFR" localSheetId="12">[22]INPUT!#REF!</definedName>
    <definedName name="A8BFR">[22]INPUT!#REF!</definedName>
    <definedName name="A8BQL" localSheetId="12">[22]INPUT!#REF!</definedName>
    <definedName name="A8BQL">[22]INPUT!#REF!</definedName>
    <definedName name="A8BQR" localSheetId="12">[22]INPUT!#REF!</definedName>
    <definedName name="A8BQR">[22]INPUT!#REF!</definedName>
    <definedName name="A8L1L" localSheetId="12">[22]INPUT!#REF!</definedName>
    <definedName name="A8L1L">[22]INPUT!#REF!</definedName>
    <definedName name="A8L1R" localSheetId="12">[22]INPUT!#REF!</definedName>
    <definedName name="A8L1R">[22]INPUT!#REF!</definedName>
    <definedName name="A8L2L" localSheetId="12">[22]INPUT!#REF!</definedName>
    <definedName name="A8L2L">[22]INPUT!#REF!</definedName>
    <definedName name="A8L2R" localSheetId="12">[22]INPUT!#REF!</definedName>
    <definedName name="A8L2R">[22]INPUT!#REF!</definedName>
    <definedName name="A8L3L" localSheetId="12">[22]INPUT!#REF!</definedName>
    <definedName name="A8L3L">[22]INPUT!#REF!</definedName>
    <definedName name="A8L3R" localSheetId="12">[22]INPUT!#REF!</definedName>
    <definedName name="A8L3R">[22]INPUT!#REF!</definedName>
    <definedName name="A8L4L" localSheetId="12">[22]INPUT!#REF!</definedName>
    <definedName name="A8L4L">[22]INPUT!#REF!</definedName>
    <definedName name="A8L4R" localSheetId="12">[22]INPUT!#REF!</definedName>
    <definedName name="A8L4R">[22]INPUT!#REF!</definedName>
    <definedName name="A8LFL" localSheetId="12">[22]INPUT!#REF!</definedName>
    <definedName name="A8LFL">[22]INPUT!#REF!</definedName>
    <definedName name="A8LFR" localSheetId="12">[22]INPUT!#REF!</definedName>
    <definedName name="A8LFR">[22]INPUT!#REF!</definedName>
    <definedName name="A8LQL" localSheetId="12">[22]INPUT!#REF!</definedName>
    <definedName name="A8LQL">[22]INPUT!#REF!</definedName>
    <definedName name="A8LQR" localSheetId="12">[22]INPUT!#REF!</definedName>
    <definedName name="A8LQR">[22]INPUT!#REF!</definedName>
    <definedName name="A9B1L" localSheetId="12">[22]INPUT!#REF!</definedName>
    <definedName name="A9B1L">[22]INPUT!#REF!</definedName>
    <definedName name="A9B1R" localSheetId="12">[22]INPUT!#REF!</definedName>
    <definedName name="A9B1R">[22]INPUT!#REF!</definedName>
    <definedName name="A9B2L" localSheetId="12">[22]INPUT!#REF!</definedName>
    <definedName name="A9B2L">[22]INPUT!#REF!</definedName>
    <definedName name="A9B2R" localSheetId="12">[22]INPUT!#REF!</definedName>
    <definedName name="A9B2R">[22]INPUT!#REF!</definedName>
    <definedName name="A9B3L" localSheetId="12">[22]INPUT!#REF!</definedName>
    <definedName name="A9B3L">[22]INPUT!#REF!</definedName>
    <definedName name="A9B3R" localSheetId="12">[22]INPUT!#REF!</definedName>
    <definedName name="A9B3R">[22]INPUT!#REF!</definedName>
    <definedName name="A9B4L" localSheetId="12">[22]INPUT!#REF!</definedName>
    <definedName name="A9B4L">[22]INPUT!#REF!</definedName>
    <definedName name="A9B4R" localSheetId="12">[22]INPUT!#REF!</definedName>
    <definedName name="A9B4R">[22]INPUT!#REF!</definedName>
    <definedName name="A9BFL" localSheetId="12">[22]INPUT!#REF!</definedName>
    <definedName name="A9BFL">[22]INPUT!#REF!</definedName>
    <definedName name="A9BFR" localSheetId="12">[22]INPUT!#REF!</definedName>
    <definedName name="A9BFR">[22]INPUT!#REF!</definedName>
    <definedName name="A9BQL" localSheetId="12">[22]INPUT!#REF!</definedName>
    <definedName name="A9BQL">[22]INPUT!#REF!</definedName>
    <definedName name="A9BQR" localSheetId="12">[22]INPUT!#REF!</definedName>
    <definedName name="A9BQR">[22]INPUT!#REF!</definedName>
    <definedName name="A9L1L" localSheetId="12">[22]INPUT!#REF!</definedName>
    <definedName name="A9L1L">[22]INPUT!#REF!</definedName>
    <definedName name="A9L1R" localSheetId="12">[22]INPUT!#REF!</definedName>
    <definedName name="A9L1R">[22]INPUT!#REF!</definedName>
    <definedName name="A9L2L" localSheetId="12">[22]INPUT!#REF!</definedName>
    <definedName name="A9L2L">[22]INPUT!#REF!</definedName>
    <definedName name="A9L2R" localSheetId="12">[22]INPUT!#REF!</definedName>
    <definedName name="A9L2R">[22]INPUT!#REF!</definedName>
    <definedName name="A9L3L" localSheetId="12">[22]INPUT!#REF!</definedName>
    <definedName name="A9L3L">[22]INPUT!#REF!</definedName>
    <definedName name="A9L3R" localSheetId="12">[22]INPUT!#REF!</definedName>
    <definedName name="A9L3R">[22]INPUT!#REF!</definedName>
    <definedName name="A9L4L" localSheetId="12">[22]INPUT!#REF!</definedName>
    <definedName name="A9L4L">[22]INPUT!#REF!</definedName>
    <definedName name="A9L4R" localSheetId="12">[22]INPUT!#REF!</definedName>
    <definedName name="A9L4R">[22]INPUT!#REF!</definedName>
    <definedName name="A9LFL" localSheetId="12">[22]INPUT!#REF!</definedName>
    <definedName name="A9LFL">[22]INPUT!#REF!</definedName>
    <definedName name="A9LFR" localSheetId="12">[22]INPUT!#REF!</definedName>
    <definedName name="A9LFR">[22]INPUT!#REF!</definedName>
    <definedName name="A9LQL" localSheetId="12">[22]INPUT!#REF!</definedName>
    <definedName name="A9LQL">[22]INPUT!#REF!</definedName>
    <definedName name="A9LQR" localSheetId="12">[22]INPUT!#REF!</definedName>
    <definedName name="A9LQR">[22]INPUT!#REF!</definedName>
    <definedName name="aa" localSheetId="12">#REF!</definedName>
    <definedName name="aa">#REF!</definedName>
    <definedName name="aaa" localSheetId="12">BlankMacro1</definedName>
    <definedName name="aaa">BlankMacro1</definedName>
    <definedName name="aaaaa" localSheetId="12">#REF!</definedName>
    <definedName name="aaaaa">#REF!</definedName>
    <definedName name="AAAAAAA" localSheetId="12">#REF!</definedName>
    <definedName name="AAAAAAA">#REF!</definedName>
    <definedName name="aalssdfsaf3ooadfoaposjpdofpoasdfasdfas" localSheetId="12">#REF!</definedName>
    <definedName name="aalssdfsaf3ooadfoaposjpdofpoasdfasdfas">#REF!</definedName>
    <definedName name="ab" localSheetId="12">#REF!</definedName>
    <definedName name="ab">#REF!</definedName>
    <definedName name="ac">[30]표층포설및다짐!$O$34</definedName>
    <definedName name="Access_Button" hidden="1">"함양영업소_공사비증감내역__2__List"</definedName>
    <definedName name="AccessDatabase" hidden="1">"C:\MSOffice\Excel\여건보고\함양영업소.mdb"</definedName>
    <definedName name="ACD10L" localSheetId="12">[31]INPUT!#REF!</definedName>
    <definedName name="ACD10L">[31]INPUT!#REF!</definedName>
    <definedName name="ACD10R" localSheetId="12">[31]INPUT!#REF!</definedName>
    <definedName name="ACD10R">[31]INPUT!#REF!</definedName>
    <definedName name="ACD3L" localSheetId="12">[31]INPUT!#REF!</definedName>
    <definedName name="ACD3L">[31]INPUT!#REF!</definedName>
    <definedName name="ACD3R" localSheetId="12">[31]INPUT!#REF!</definedName>
    <definedName name="ACD3R">[31]INPUT!#REF!</definedName>
    <definedName name="ACD4L" localSheetId="12">[31]INPUT!#REF!</definedName>
    <definedName name="ACD4L">[31]INPUT!#REF!</definedName>
    <definedName name="ACD4R" localSheetId="12">[31]INPUT!#REF!</definedName>
    <definedName name="ACD4R">[31]INPUT!#REF!</definedName>
    <definedName name="ACD5L" localSheetId="12">[31]INPUT!#REF!</definedName>
    <definedName name="ACD5L">[31]INPUT!#REF!</definedName>
    <definedName name="ACD5R" localSheetId="12">[31]INPUT!#REF!</definedName>
    <definedName name="ACD5R">[31]INPUT!#REF!</definedName>
    <definedName name="ACD6L" localSheetId="12">[31]INPUT!#REF!</definedName>
    <definedName name="ACD6L">[31]INPUT!#REF!</definedName>
    <definedName name="ACD6R" localSheetId="12">[31]INPUT!#REF!</definedName>
    <definedName name="ACD6R">[31]INPUT!#REF!</definedName>
    <definedName name="ACD7L" localSheetId="12">[31]INPUT!#REF!</definedName>
    <definedName name="ACD7L">[31]INPUT!#REF!</definedName>
    <definedName name="ACD7R" localSheetId="12">[31]INPUT!#REF!</definedName>
    <definedName name="ACD7R">[31]INPUT!#REF!</definedName>
    <definedName name="ACD8L" localSheetId="12">[31]INPUT!#REF!</definedName>
    <definedName name="ACD8L">[31]INPUT!#REF!</definedName>
    <definedName name="ACD8R" localSheetId="12">[31]INPUT!#REF!</definedName>
    <definedName name="ACD8R">[31]INPUT!#REF!</definedName>
    <definedName name="ACD9L" localSheetId="12">[31]INPUT!#REF!</definedName>
    <definedName name="ACD9L">[31]INPUT!#REF!</definedName>
    <definedName name="ACD9R" localSheetId="12">[31]INPUT!#REF!</definedName>
    <definedName name="ACD9R">[31]INPUT!#REF!</definedName>
    <definedName name="ACE10L" localSheetId="12">[31]INPUT!#REF!</definedName>
    <definedName name="ACE10L">[31]INPUT!#REF!</definedName>
    <definedName name="ACE10R" localSheetId="12">[31]INPUT!#REF!</definedName>
    <definedName name="ACE10R">[31]INPUT!#REF!</definedName>
    <definedName name="ACE3L" localSheetId="12">[31]INPUT!#REF!</definedName>
    <definedName name="ACE3L">[31]INPUT!#REF!</definedName>
    <definedName name="ACE3R" localSheetId="12">[31]INPUT!#REF!</definedName>
    <definedName name="ACE3R">[31]INPUT!#REF!</definedName>
    <definedName name="ACE4L" localSheetId="12">[31]INPUT!#REF!</definedName>
    <definedName name="ACE4L">[31]INPUT!#REF!</definedName>
    <definedName name="ACE4R" localSheetId="12">[31]INPUT!#REF!</definedName>
    <definedName name="ACE4R">[31]INPUT!#REF!</definedName>
    <definedName name="ACE5L" localSheetId="12">[31]INPUT!#REF!</definedName>
    <definedName name="ACE5L">[31]INPUT!#REF!</definedName>
    <definedName name="ACE5R" localSheetId="12">[31]INPUT!#REF!</definedName>
    <definedName name="ACE5R">[31]INPUT!#REF!</definedName>
    <definedName name="ACE6L" localSheetId="12">[31]INPUT!#REF!</definedName>
    <definedName name="ACE6L">[31]INPUT!#REF!</definedName>
    <definedName name="ACE6R" localSheetId="12">[31]INPUT!#REF!</definedName>
    <definedName name="ACE6R">[31]INPUT!#REF!</definedName>
    <definedName name="ACE7L" localSheetId="12">[31]INPUT!#REF!</definedName>
    <definedName name="ACE7L">[31]INPUT!#REF!</definedName>
    <definedName name="ACE7R" localSheetId="12">[31]INPUT!#REF!</definedName>
    <definedName name="ACE7R">[31]INPUT!#REF!</definedName>
    <definedName name="ACE8L" localSheetId="12">[31]INPUT!#REF!</definedName>
    <definedName name="ACE8L">[31]INPUT!#REF!</definedName>
    <definedName name="ACE8R" localSheetId="12">[31]INPUT!#REF!</definedName>
    <definedName name="ACE8R">[31]INPUT!#REF!</definedName>
    <definedName name="ACE9L" localSheetId="12">[31]INPUT!#REF!</definedName>
    <definedName name="ACE9L">[31]INPUT!#REF!</definedName>
    <definedName name="ACE9R" localSheetId="12">[31]INPUT!#REF!</definedName>
    <definedName name="ACE9R">[31]INPUT!#REF!</definedName>
    <definedName name="ACH10L" localSheetId="12">[31]INPUT!#REF!</definedName>
    <definedName name="ACH10L">[31]INPUT!#REF!</definedName>
    <definedName name="ACH10R" localSheetId="12">[31]INPUT!#REF!</definedName>
    <definedName name="ACH10R">[31]INPUT!#REF!</definedName>
    <definedName name="ACH3L" localSheetId="12">[31]INPUT!#REF!</definedName>
    <definedName name="ACH3L">[31]INPUT!#REF!</definedName>
    <definedName name="ACH3R" localSheetId="12">[31]INPUT!#REF!</definedName>
    <definedName name="ACH3R">[31]INPUT!#REF!</definedName>
    <definedName name="ACH4L" localSheetId="12">[31]INPUT!#REF!</definedName>
    <definedName name="ACH4L">[31]INPUT!#REF!</definedName>
    <definedName name="ACH4R" localSheetId="12">[31]INPUT!#REF!</definedName>
    <definedName name="ACH4R">[31]INPUT!#REF!</definedName>
    <definedName name="ACH5L" localSheetId="12">[31]INPUT!#REF!</definedName>
    <definedName name="ACH5L">[31]INPUT!#REF!</definedName>
    <definedName name="ACH5R" localSheetId="12">[31]INPUT!#REF!</definedName>
    <definedName name="ACH5R">[31]INPUT!#REF!</definedName>
    <definedName name="ACH6L" localSheetId="12">[31]INPUT!#REF!</definedName>
    <definedName name="ACH6L">[31]INPUT!#REF!</definedName>
    <definedName name="ACH6R" localSheetId="12">[31]INPUT!#REF!</definedName>
    <definedName name="ACH6R">[31]INPUT!#REF!</definedName>
    <definedName name="ACH7L" localSheetId="12">[31]INPUT!#REF!</definedName>
    <definedName name="ACH7L">[31]INPUT!#REF!</definedName>
    <definedName name="ACH7R" localSheetId="12">[31]INPUT!#REF!</definedName>
    <definedName name="ACH7R">[31]INPUT!#REF!</definedName>
    <definedName name="ACH8L" localSheetId="12">[31]INPUT!#REF!</definedName>
    <definedName name="ACH8L">[31]INPUT!#REF!</definedName>
    <definedName name="ACH8R" localSheetId="12">[31]INPUT!#REF!</definedName>
    <definedName name="ACH8R">[31]INPUT!#REF!</definedName>
    <definedName name="ACH9L" localSheetId="12">[31]INPUT!#REF!</definedName>
    <definedName name="ACH9L">[31]INPUT!#REF!</definedName>
    <definedName name="ACH9R" localSheetId="12">[31]INPUT!#REF!</definedName>
    <definedName name="ACH9R">[31]INPUT!#REF!</definedName>
    <definedName name="ad">[30]표층포설및다짐!$K$39</definedName>
    <definedName name="adad" localSheetId="12">#REF!</definedName>
    <definedName name="adad">#REF!</definedName>
    <definedName name="adstgfhrfgsdfgsergsergs" localSheetId="12">#REF!</definedName>
    <definedName name="adstgfhrfgsdfgsergsergs">#REF!</definedName>
    <definedName name="afasd" localSheetId="12" hidden="1">{#N/A,#N/A,FALSE,"단가표지"}</definedName>
    <definedName name="afasd" hidden="1">{#N/A,#N/A,FALSE,"단가표지"}</definedName>
    <definedName name="afd" localSheetId="12" hidden="1">{#N/A,#N/A,FALSE,"운반시간"}</definedName>
    <definedName name="afd" hidden="1">{#N/A,#N/A,FALSE,"운반시간"}</definedName>
    <definedName name="ag" localSheetId="12">#REF!</definedName>
    <definedName name="ag">#REF!</definedName>
    <definedName name="AH" localSheetId="12">[32]산출근거!#REF!</definedName>
    <definedName name="AH">[32]산출근거!#REF!</definedName>
    <definedName name="anscount" hidden="1">1</definedName>
    <definedName name="ap_s_t" localSheetId="12">#REF!</definedName>
    <definedName name="ap_s_t">#REF!</definedName>
    <definedName name="AREA0002" localSheetId="12" hidden="1">#REF!</definedName>
    <definedName name="AREA0002" hidden="1">#REF!</definedName>
    <definedName name="as" localSheetId="12">#REF!</definedName>
    <definedName name="as">#REF!</definedName>
    <definedName name="asb">[33]노임단가!$Q$23</definedName>
    <definedName name="ASC" localSheetId="12">#REF!</definedName>
    <definedName name="ASC">#REF!</definedName>
    <definedName name="ASCO" localSheetId="12">#REF!</definedName>
    <definedName name="ASCO">#REF!</definedName>
    <definedName name="asd" localSheetId="12">'[34]6-1. 관개량조서'!#REF!</definedName>
    <definedName name="asd">'[34]6-1. 관개량조서'!#REF!</definedName>
    <definedName name="ASDA" localSheetId="5" hidden="1">#REF!</definedName>
    <definedName name="ASDA" localSheetId="12" hidden="1">#REF!</definedName>
    <definedName name="ASDA" localSheetId="8" hidden="1">#REF!</definedName>
    <definedName name="ASDA" hidden="1">#REF!</definedName>
    <definedName name="asdfadfa" localSheetId="12">#REF!</definedName>
    <definedName name="asdfadfa">#REF!</definedName>
    <definedName name="asdfasdf">#N/A</definedName>
    <definedName name="asfas" localSheetId="12" hidden="1">{#N/A,#N/A,FALSE,"표지목차"}</definedName>
    <definedName name="asfas" hidden="1">{#N/A,#N/A,FALSE,"표지목차"}</definedName>
    <definedName name="ASGJL" localSheetId="12">'지형측량(근거)'!ASGJL</definedName>
    <definedName name="ASGJL">[0]!ASGJL</definedName>
    <definedName name="ash">[33]노임단가!$Q$19</definedName>
    <definedName name="asm">[33]노임단가!$Q$21</definedName>
    <definedName name="ASP" localSheetId="12">#REF!</definedName>
    <definedName name="ASP">#REF!</definedName>
    <definedName name="ASPHALT">[35]진주방향!$AS$348</definedName>
    <definedName name="ASPO" localSheetId="12">#REF!</definedName>
    <definedName name="ASPO">#REF!</definedName>
    <definedName name="asp두께">0.15</definedName>
    <definedName name="ASS" localSheetId="12">#REF!</definedName>
    <definedName name="ASS">#REF!</definedName>
    <definedName name="ASSS" localSheetId="5" hidden="1">[36]Sheet1!#REF!</definedName>
    <definedName name="ASSS" localSheetId="12" hidden="1">[37]Sheet1!#REF!</definedName>
    <definedName name="ASSS" localSheetId="8" hidden="1">[36]Sheet1!#REF!</definedName>
    <definedName name="ASSS" hidden="1">[36]Sheet1!#REF!</definedName>
    <definedName name="atb">[33]노임단가!$Q$17</definedName>
    <definedName name="ath">[33]노임단가!$Q$13</definedName>
    <definedName name="atm">[33]노임단가!$Q$15</definedName>
    <definedName name="atp">[33]노임단가!$Q$9</definedName>
    <definedName name="ats">[33]노임단가!$Q$11</definedName>
    <definedName name="AV" localSheetId="12">#REF!</definedName>
    <definedName name="AV">#REF!</definedName>
    <definedName name="AX" localSheetId="12">#REF!</definedName>
    <definedName name="AX">#REF!</definedName>
    <definedName name="AY" localSheetId="12">#REF!</definedName>
    <definedName name="AY">#REF!</definedName>
    <definedName name="AZ" localSheetId="12">#REF!</definedName>
    <definedName name="AZ">#REF!</definedName>
    <definedName name="A삼" localSheetId="12">#REF!</definedName>
    <definedName name="A삼">#REF!</definedName>
    <definedName name="A이" localSheetId="12">#REF!</definedName>
    <definedName name="A이">#REF!</definedName>
    <definedName name="A일" localSheetId="12">#REF!</definedName>
    <definedName name="A일">#REF!</definedName>
    <definedName name="b" localSheetId="12">#REF!</definedName>
    <definedName name="b">#REF!</definedName>
    <definedName name="b10a2p">[38]INPUT!$I$36</definedName>
    <definedName name="b11a2p">[38]INPUT!$I$37</definedName>
    <definedName name="B16A2P">[38]INPUT!$I$43</definedName>
    <definedName name="B1A" localSheetId="12">#REF!</definedName>
    <definedName name="B1A">#REF!</definedName>
    <definedName name="B1B" localSheetId="12">#REF!</definedName>
    <definedName name="B1B">#REF!</definedName>
    <definedName name="B1WL" localSheetId="12">#REF!</definedName>
    <definedName name="B1WL">#REF!</definedName>
    <definedName name="B1WR" localSheetId="12">#REF!</definedName>
    <definedName name="B1WR">#REF!</definedName>
    <definedName name="B2A" localSheetId="12">#REF!</definedName>
    <definedName name="B2A">#REF!</definedName>
    <definedName name="b2a2p">[38]INPUT!$I$28</definedName>
    <definedName name="B2B" localSheetId="12">#REF!</definedName>
    <definedName name="B2B">#REF!</definedName>
    <definedName name="B2WL" localSheetId="12">#REF!</definedName>
    <definedName name="B2WL">#REF!</definedName>
    <definedName name="B2WR" localSheetId="12">#REF!</definedName>
    <definedName name="B2WR">#REF!</definedName>
    <definedName name="B3A" localSheetId="12">#REF!</definedName>
    <definedName name="B3A">#REF!</definedName>
    <definedName name="B3B" localSheetId="12">#REF!</definedName>
    <definedName name="B3B">#REF!</definedName>
    <definedName name="B4A" localSheetId="12">#REF!</definedName>
    <definedName name="B4A">#REF!</definedName>
    <definedName name="B4B" localSheetId="12">#REF!</definedName>
    <definedName name="B4B">#REF!</definedName>
    <definedName name="B5A" localSheetId="12">#REF!</definedName>
    <definedName name="B5A">#REF!</definedName>
    <definedName name="B5B" localSheetId="12">#REF!</definedName>
    <definedName name="B5B">#REF!</definedName>
    <definedName name="B6A" localSheetId="12">#REF!</definedName>
    <definedName name="B6A">#REF!</definedName>
    <definedName name="B6B" localSheetId="12">#REF!</definedName>
    <definedName name="B6B">#REF!</definedName>
    <definedName name="B7A" localSheetId="12">#REF!</definedName>
    <definedName name="B7A">#REF!</definedName>
    <definedName name="B7B" localSheetId="12">#REF!</definedName>
    <definedName name="B7B">#REF!</definedName>
    <definedName name="B8A" localSheetId="12">#REF!</definedName>
    <definedName name="B8A">#REF!</definedName>
    <definedName name="BA" localSheetId="12">[32]산출근거!#REF!</definedName>
    <definedName name="BA">[32]산출근거!#REF!</definedName>
    <definedName name="ba2p">[38]INPUT!$I$26</definedName>
    <definedName name="BaloonText" localSheetId="12">#REF!</definedName>
    <definedName name="BaloonText">#REF!</definedName>
    <definedName name="BASE_0" localSheetId="12">#REF!</definedName>
    <definedName name="BASE_0">#REF!</definedName>
    <definedName name="BASE05" localSheetId="12">#REF!</definedName>
    <definedName name="BASE05">#REF!</definedName>
    <definedName name="BASE29" localSheetId="12">#REF!</definedName>
    <definedName name="BASE29">#REF!</definedName>
    <definedName name="BASE29_1" localSheetId="12">[39]B부대공!#REF!</definedName>
    <definedName name="BASE29_1">[39]B부대공!#REF!</definedName>
    <definedName name="BB" localSheetId="12">[32]산출근거!#REF!</definedName>
    <definedName name="BB">[32]산출근거!#REF!</definedName>
    <definedName name="bbbbb" localSheetId="12">#REF!</definedName>
    <definedName name="bbbbb">#REF!</definedName>
    <definedName name="BBC" localSheetId="12" hidden="1">[40]중기비!#REF!</definedName>
    <definedName name="BBC" hidden="1">[40]중기비!#REF!</definedName>
    <definedName name="Bbf" localSheetId="12">#REF!</definedName>
    <definedName name="Bbf">#REF!</definedName>
    <definedName name="BC">'[23]DATA 입력란'!$D$39</definedName>
    <definedName name="BCF" localSheetId="12">#REF!</definedName>
    <definedName name="BCF">#REF!</definedName>
    <definedName name="Bcv" localSheetId="12">#REF!</definedName>
    <definedName name="Bcv">#REF!</definedName>
    <definedName name="BD" localSheetId="12">#REF!</definedName>
    <definedName name="BD">#REF!</definedName>
    <definedName name="BE" localSheetId="12">#REF!</definedName>
    <definedName name="BE">#REF!</definedName>
    <definedName name="begin">[40]버스운행안내!$F$6</definedName>
    <definedName name="BF" localSheetId="12">#REF!</definedName>
    <definedName name="BF">#REF!</definedName>
    <definedName name="BFB" localSheetId="12">[16]SLAB!#REF!</definedName>
    <definedName name="BFB">[16]SLAB!#REF!</definedName>
    <definedName name="BFF" localSheetId="12">[16]SLAB!#REF!</definedName>
    <definedName name="BFF">[16]SLAB!#REF!</definedName>
    <definedName name="BG" localSheetId="12">#REF!</definedName>
    <definedName name="BG">#REF!</definedName>
    <definedName name="BH" localSheetId="12">#REF!</definedName>
    <definedName name="BH">#REF!</definedName>
    <definedName name="BHS" localSheetId="12">#REF!</definedName>
    <definedName name="BHS">#REF!</definedName>
    <definedName name="BHU" localSheetId="12">#REF!</definedName>
    <definedName name="BHU">#REF!</definedName>
    <definedName name="BI" localSheetId="12">#REF!</definedName>
    <definedName name="BI">#REF!</definedName>
    <definedName name="birthday">[40]예방접종계획!$H$2</definedName>
    <definedName name="BJ" localSheetId="12">#REF!</definedName>
    <definedName name="BJ">#REF!</definedName>
    <definedName name="BK" localSheetId="12">#REF!</definedName>
    <definedName name="BK">#REF!</definedName>
    <definedName name="BL" localSheetId="12">#REF!</definedName>
    <definedName name="BL">#REF!</definedName>
    <definedName name="BM" localSheetId="12">#REF!</definedName>
    <definedName name="BM">#REF!</definedName>
    <definedName name="BMM" localSheetId="12">#REF!</definedName>
    <definedName name="BMM">#REF!</definedName>
    <definedName name="BMO" localSheetId="12">#REF!</definedName>
    <definedName name="BMO">#REF!</definedName>
    <definedName name="BN" localSheetId="12">#REF!</definedName>
    <definedName name="BN">#REF!</definedName>
    <definedName name="BO">'[23]DATA 입력란'!$D$38</definedName>
    <definedName name="BOH10L" localSheetId="12">[31]INPUT!#REF!</definedName>
    <definedName name="BOH10L">[31]INPUT!#REF!</definedName>
    <definedName name="BOH10R" localSheetId="12">[31]INPUT!#REF!</definedName>
    <definedName name="BOH10R">[31]INPUT!#REF!</definedName>
    <definedName name="BOH3L" localSheetId="12">[31]INPUT!#REF!</definedName>
    <definedName name="BOH3L">[31]INPUT!#REF!</definedName>
    <definedName name="BOH3R" localSheetId="12">[31]INPUT!#REF!</definedName>
    <definedName name="BOH3R">[31]INPUT!#REF!</definedName>
    <definedName name="BOH4L" localSheetId="12">[31]INPUT!#REF!</definedName>
    <definedName name="BOH4L">[31]INPUT!#REF!</definedName>
    <definedName name="BOH4R" localSheetId="12">[31]INPUT!#REF!</definedName>
    <definedName name="BOH4R">[31]INPUT!#REF!</definedName>
    <definedName name="BOH5L" localSheetId="12">[31]INPUT!#REF!</definedName>
    <definedName name="BOH5L">[31]INPUT!#REF!</definedName>
    <definedName name="BOH5R" localSheetId="12">[31]INPUT!#REF!</definedName>
    <definedName name="BOH5R">[31]INPUT!#REF!</definedName>
    <definedName name="BOH6L" localSheetId="12">[31]INPUT!#REF!</definedName>
    <definedName name="BOH6L">[31]INPUT!#REF!</definedName>
    <definedName name="BOH6R" localSheetId="12">[31]INPUT!#REF!</definedName>
    <definedName name="BOH6R">[31]INPUT!#REF!</definedName>
    <definedName name="BOH7L" localSheetId="12">[31]INPUT!#REF!</definedName>
    <definedName name="BOH7L">[31]INPUT!#REF!</definedName>
    <definedName name="BOH7R" localSheetId="12">[31]INPUT!#REF!</definedName>
    <definedName name="BOH7R">[31]INPUT!#REF!</definedName>
    <definedName name="BOH8L" localSheetId="12">[31]INPUT!#REF!</definedName>
    <definedName name="BOH8L">[31]INPUT!#REF!</definedName>
    <definedName name="BOH8R" localSheetId="12">[31]INPUT!#REF!</definedName>
    <definedName name="BOH8R">[31]INPUT!#REF!</definedName>
    <definedName name="BOH9L" localSheetId="12">[31]INPUT!#REF!</definedName>
    <definedName name="BOH9L">[31]INPUT!#REF!</definedName>
    <definedName name="BOH9R" localSheetId="12">[31]INPUT!#REF!</definedName>
    <definedName name="BOH9R">[31]INPUT!#REF!</definedName>
    <definedName name="BOK10L" localSheetId="12">[31]INPUT!#REF!</definedName>
    <definedName name="BOK10L">[31]INPUT!#REF!</definedName>
    <definedName name="BOK10R" localSheetId="12">[31]INPUT!#REF!</definedName>
    <definedName name="BOK10R">[31]INPUT!#REF!</definedName>
    <definedName name="BOK3L" localSheetId="12">[31]INPUT!#REF!</definedName>
    <definedName name="BOK3L">[31]INPUT!#REF!</definedName>
    <definedName name="BOK3R" localSheetId="12">[31]INPUT!#REF!</definedName>
    <definedName name="BOK3R">[31]INPUT!#REF!</definedName>
    <definedName name="BOK4L" localSheetId="12">[31]INPUT!#REF!</definedName>
    <definedName name="BOK4L">[31]INPUT!#REF!</definedName>
    <definedName name="BOK4R" localSheetId="12">[31]INPUT!#REF!</definedName>
    <definedName name="BOK4R">[31]INPUT!#REF!</definedName>
    <definedName name="BOK5L" localSheetId="12">[31]INPUT!#REF!</definedName>
    <definedName name="BOK5L">[31]INPUT!#REF!</definedName>
    <definedName name="BOK5R" localSheetId="12">[31]INPUT!#REF!</definedName>
    <definedName name="BOK5R">[31]INPUT!#REF!</definedName>
    <definedName name="BOK6L" localSheetId="12">[31]INPUT!#REF!</definedName>
    <definedName name="BOK6L">[31]INPUT!#REF!</definedName>
    <definedName name="BOK6R" localSheetId="12">[31]INPUT!#REF!</definedName>
    <definedName name="BOK6R">[31]INPUT!#REF!</definedName>
    <definedName name="BOK7L" localSheetId="12">[31]INPUT!#REF!</definedName>
    <definedName name="BOK7L">[31]INPUT!#REF!</definedName>
    <definedName name="BOK7R" localSheetId="12">[31]INPUT!#REF!</definedName>
    <definedName name="BOK7R">[31]INPUT!#REF!</definedName>
    <definedName name="BOK8L" localSheetId="12">[31]INPUT!#REF!</definedName>
    <definedName name="BOK8L">[31]INPUT!#REF!</definedName>
    <definedName name="BOK8R" localSheetId="12">[31]INPUT!#REF!</definedName>
    <definedName name="BOK8R">[31]INPUT!#REF!</definedName>
    <definedName name="BOK9L" localSheetId="12">[31]INPUT!#REF!</definedName>
    <definedName name="BOK9L">[31]INPUT!#REF!</definedName>
    <definedName name="BOK9R" localSheetId="12">[31]INPUT!#REF!</definedName>
    <definedName name="BOK9R">[31]INPUT!#REF!</definedName>
    <definedName name="BP" localSheetId="12">#REF!</definedName>
    <definedName name="BP">#REF!</definedName>
    <definedName name="BQ" localSheetId="12">#REF!</definedName>
    <definedName name="BQ">#REF!</definedName>
    <definedName name="BR" localSheetId="12">#REF!</definedName>
    <definedName name="BR">#REF!</definedName>
    <definedName name="BS" localSheetId="12">#REF!</definedName>
    <definedName name="BS">#REF!</definedName>
    <definedName name="BSH" localSheetId="12">#REF!</definedName>
    <definedName name="BSH">#REF!</definedName>
    <definedName name="BSS" localSheetId="12">#REF!</definedName>
    <definedName name="BSS">#REF!</definedName>
    <definedName name="BST" localSheetId="12">#REF!</definedName>
    <definedName name="BST">#REF!</definedName>
    <definedName name="BSV" localSheetId="12">#REF!</definedName>
    <definedName name="BSV">#REF!</definedName>
    <definedName name="BT" localSheetId="12">[32]산출근거!#REF!</definedName>
    <definedName name="BT">[32]산출근거!#REF!</definedName>
    <definedName name="BU" localSheetId="12">#REF!</definedName>
    <definedName name="BU">#REF!</definedName>
    <definedName name="BUF" localSheetId="12">#REF!</definedName>
    <definedName name="BUF">#REF!</definedName>
    <definedName name="BV" localSheetId="12">#REF!</definedName>
    <definedName name="BV">#REF!</definedName>
    <definedName name="BW" localSheetId="12">#REF!</definedName>
    <definedName name="BW">#REF!</definedName>
    <definedName name="BWC" localSheetId="12">#REF!</definedName>
    <definedName name="BWC">#REF!</definedName>
    <definedName name="BWD" localSheetId="12">#REF!</definedName>
    <definedName name="BWD">#REF!</definedName>
    <definedName name="BX" localSheetId="12">#REF!</definedName>
    <definedName name="BX">#REF!</definedName>
    <definedName name="BY" localSheetId="12">#REF!</definedName>
    <definedName name="BY">#REF!</definedName>
    <definedName name="BZ" localSheetId="12">#REF!</definedName>
    <definedName name="BZ">#REF!</definedName>
    <definedName name="B이" localSheetId="12">#REF!</definedName>
    <definedName name="B이">#REF!</definedName>
    <definedName name="B일" localSheetId="12">#REF!</definedName>
    <definedName name="B일">#REF!</definedName>
    <definedName name="B제로" localSheetId="12">#REF!</definedName>
    <definedName name="B제로">#REF!</definedName>
    <definedName name="C_" localSheetId="12">#REF!</definedName>
    <definedName name="C_">#REF!</definedName>
    <definedName name="c1.a2p">[38]INPUT!$F$44</definedName>
    <definedName name="c2.a2p">[38]INPUT!$F$45</definedName>
    <definedName name="CA" localSheetId="12">#REF!</definedName>
    <definedName name="CA">#REF!</definedName>
    <definedName name="CA10L" localSheetId="12">[22]INPUT!#REF!</definedName>
    <definedName name="CA10L">[22]INPUT!#REF!</definedName>
    <definedName name="CA10R" localSheetId="12">[22]INPUT!#REF!</definedName>
    <definedName name="CA10R">[22]INPUT!#REF!</definedName>
    <definedName name="CA3L" localSheetId="12">[22]INPUT!#REF!</definedName>
    <definedName name="CA3L">[22]INPUT!#REF!</definedName>
    <definedName name="CA3R" localSheetId="12">[22]INPUT!#REF!</definedName>
    <definedName name="CA3R">[22]INPUT!#REF!</definedName>
    <definedName name="CA4L" localSheetId="12">[22]INPUT!#REF!</definedName>
    <definedName name="CA4L">[22]INPUT!#REF!</definedName>
    <definedName name="CA4R" localSheetId="12">[22]INPUT!#REF!</definedName>
    <definedName name="CA4R">[22]INPUT!#REF!</definedName>
    <definedName name="CA5L" localSheetId="12">[22]INPUT!#REF!</definedName>
    <definedName name="CA5L">[22]INPUT!#REF!</definedName>
    <definedName name="CA5R" localSheetId="12">[22]INPUT!#REF!</definedName>
    <definedName name="CA5R">[22]INPUT!#REF!</definedName>
    <definedName name="CA6L" localSheetId="12">[22]INPUT!#REF!</definedName>
    <definedName name="CA6L">[22]INPUT!#REF!</definedName>
    <definedName name="CA6R" localSheetId="12">[22]INPUT!#REF!</definedName>
    <definedName name="CA6R">[22]INPUT!#REF!</definedName>
    <definedName name="CA7L" localSheetId="12">[22]INPUT!#REF!</definedName>
    <definedName name="CA7L">[22]INPUT!#REF!</definedName>
    <definedName name="CA7R" localSheetId="12">[22]INPUT!#REF!</definedName>
    <definedName name="CA7R">[22]INPUT!#REF!</definedName>
    <definedName name="CA8L" localSheetId="12">[22]INPUT!#REF!</definedName>
    <definedName name="CA8L">[22]INPUT!#REF!</definedName>
    <definedName name="CA8R" localSheetId="12">[22]INPUT!#REF!</definedName>
    <definedName name="CA8R">[22]INPUT!#REF!</definedName>
    <definedName name="CA9L" localSheetId="12">[22]INPUT!#REF!</definedName>
    <definedName name="CA9L">[22]INPUT!#REF!</definedName>
    <definedName name="CA9R" localSheetId="12">[22]INPUT!#REF!</definedName>
    <definedName name="CA9R">[22]INPUT!#REF!</definedName>
    <definedName name="camberWork" localSheetId="12">'지형측량(근거)'!camberWork</definedName>
    <definedName name="camberWork">[0]!camberWork</definedName>
    <definedName name="CB" localSheetId="12">#REF!</definedName>
    <definedName name="CB">#REF!</definedName>
    <definedName name="CC">#N/A</definedName>
    <definedName name="CCB" localSheetId="12" hidden="1">[40]중기비!#REF!</definedName>
    <definedName name="CCB" hidden="1">[40]중기비!#REF!</definedName>
    <definedName name="CCC" localSheetId="12">#REF!</definedName>
    <definedName name="CCC">#REF!</definedName>
    <definedName name="CD" localSheetId="12">#REF!</definedName>
    <definedName name="CD">#REF!</definedName>
    <definedName name="CE" localSheetId="12">#REF!</definedName>
    <definedName name="CE">#REF!</definedName>
    <definedName name="CF" localSheetId="12">#REF!</definedName>
    <definedName name="CF">#REF!</definedName>
    <definedName name="CG" localSheetId="12">#REF!</definedName>
    <definedName name="CG">#REF!</definedName>
    <definedName name="cgmh" hidden="1">{"'용역비'!$A$4:$C$8"}</definedName>
    <definedName name="CH" localSheetId="12">#REF!</definedName>
    <definedName name="CH">#REF!</definedName>
    <definedName name="chk" localSheetId="12" hidden="1">{"SJ - 기본 보기",#N/A,FALSE,"공사별 외주견적"}</definedName>
    <definedName name="chk" hidden="1">{"SJ - 기본 보기",#N/A,FALSE,"공사별 외주견적"}</definedName>
    <definedName name="CHN10L" localSheetId="12">[31]INPUT!#REF!</definedName>
    <definedName name="CHN10L">[31]INPUT!#REF!</definedName>
    <definedName name="CHN10R" localSheetId="12">[31]INPUT!#REF!</definedName>
    <definedName name="CHN10R">[31]INPUT!#REF!</definedName>
    <definedName name="CHN3L" localSheetId="12">[31]INPUT!#REF!</definedName>
    <definedName name="CHN3L">[31]INPUT!#REF!</definedName>
    <definedName name="CHN3R" localSheetId="12">[31]INPUT!#REF!</definedName>
    <definedName name="CHN3R">[31]INPUT!#REF!</definedName>
    <definedName name="CHN4L" localSheetId="12">[31]INPUT!#REF!</definedName>
    <definedName name="CHN4L">[31]INPUT!#REF!</definedName>
    <definedName name="CHN4R" localSheetId="12">[31]INPUT!#REF!</definedName>
    <definedName name="CHN4R">[31]INPUT!#REF!</definedName>
    <definedName name="CHN5L" localSheetId="12">[31]INPUT!#REF!</definedName>
    <definedName name="CHN5L">[31]INPUT!#REF!</definedName>
    <definedName name="CHN5R" localSheetId="12">[31]INPUT!#REF!</definedName>
    <definedName name="CHN5R">[31]INPUT!#REF!</definedName>
    <definedName name="CHN6L" localSheetId="12">[31]INPUT!#REF!</definedName>
    <definedName name="CHN6L">[31]INPUT!#REF!</definedName>
    <definedName name="CHN6R" localSheetId="12">[31]INPUT!#REF!</definedName>
    <definedName name="CHN6R">[31]INPUT!#REF!</definedName>
    <definedName name="CHN7L" localSheetId="12">[31]INPUT!#REF!</definedName>
    <definedName name="CHN7L">[31]INPUT!#REF!</definedName>
    <definedName name="CHN7R" localSheetId="12">[31]INPUT!#REF!</definedName>
    <definedName name="CHN7R">[31]INPUT!#REF!</definedName>
    <definedName name="CHN8L" localSheetId="12">[31]INPUT!#REF!</definedName>
    <definedName name="CHN8L">[31]INPUT!#REF!</definedName>
    <definedName name="CHN8R" localSheetId="12">[31]INPUT!#REF!</definedName>
    <definedName name="CHN8R">[31]INPUT!#REF!</definedName>
    <definedName name="CHN9L" localSheetId="12">[31]INPUT!#REF!</definedName>
    <definedName name="CHN9L">[31]INPUT!#REF!</definedName>
    <definedName name="CHN9R" localSheetId="12">[31]INPUT!#REF!</definedName>
    <definedName name="CHN9R">[31]INPUT!#REF!</definedName>
    <definedName name="CHO10L" localSheetId="12">[31]INPUT!#REF!</definedName>
    <definedName name="CHO10L">[31]INPUT!#REF!</definedName>
    <definedName name="CHO10R" localSheetId="12">[31]INPUT!#REF!</definedName>
    <definedName name="CHO10R">[31]INPUT!#REF!</definedName>
    <definedName name="CHO3L" localSheetId="12">[31]INPUT!#REF!</definedName>
    <definedName name="CHO3L">[31]INPUT!#REF!</definedName>
    <definedName name="CHO3R" localSheetId="12">[31]INPUT!#REF!</definedName>
    <definedName name="CHO3R">[31]INPUT!#REF!</definedName>
    <definedName name="CHO4L" localSheetId="12">[31]INPUT!#REF!</definedName>
    <definedName name="CHO4L">[31]INPUT!#REF!</definedName>
    <definedName name="CHO4R" localSheetId="12">[31]INPUT!#REF!</definedName>
    <definedName name="CHO4R">[31]INPUT!#REF!</definedName>
    <definedName name="CHO5L" localSheetId="12">[31]INPUT!#REF!</definedName>
    <definedName name="CHO5L">[31]INPUT!#REF!</definedName>
    <definedName name="CHO5R" localSheetId="12">[31]INPUT!#REF!</definedName>
    <definedName name="CHO5R">[31]INPUT!#REF!</definedName>
    <definedName name="CHO6L" localSheetId="12">[31]INPUT!#REF!</definedName>
    <definedName name="CHO6L">[31]INPUT!#REF!</definedName>
    <definedName name="CHO6R" localSheetId="12">[31]INPUT!#REF!</definedName>
    <definedName name="CHO6R">[31]INPUT!#REF!</definedName>
    <definedName name="CHO7L" localSheetId="12">[31]INPUT!#REF!</definedName>
    <definedName name="CHO7L">[31]INPUT!#REF!</definedName>
    <definedName name="CHO7R" localSheetId="12">[31]INPUT!#REF!</definedName>
    <definedName name="CHO7R">[31]INPUT!#REF!</definedName>
    <definedName name="CHO8L" localSheetId="12">[31]INPUT!#REF!</definedName>
    <definedName name="CHO8L">[31]INPUT!#REF!</definedName>
    <definedName name="CHO8R" localSheetId="12">[31]INPUT!#REF!</definedName>
    <definedName name="CHO8R">[31]INPUT!#REF!</definedName>
    <definedName name="CHO9L" localSheetId="12">[31]INPUT!#REF!</definedName>
    <definedName name="CHO9L">[31]INPUT!#REF!</definedName>
    <definedName name="CHO9R" localSheetId="12">[31]INPUT!#REF!</definedName>
    <definedName name="CHO9R">[31]INPUT!#REF!</definedName>
    <definedName name="CHP10L" localSheetId="12">[31]INPUT!#REF!</definedName>
    <definedName name="CHP10L">[31]INPUT!#REF!</definedName>
    <definedName name="CHP10R" localSheetId="12">[31]INPUT!#REF!</definedName>
    <definedName name="CHP10R">[31]INPUT!#REF!</definedName>
    <definedName name="CHP3L" localSheetId="12">[31]INPUT!#REF!</definedName>
    <definedName name="CHP3L">[31]INPUT!#REF!</definedName>
    <definedName name="CHP3R" localSheetId="12">[31]INPUT!#REF!</definedName>
    <definedName name="CHP3R">[31]INPUT!#REF!</definedName>
    <definedName name="CHP4L" localSheetId="12">[31]INPUT!#REF!</definedName>
    <definedName name="CHP4L">[31]INPUT!#REF!</definedName>
    <definedName name="CHP4R" localSheetId="12">[31]INPUT!#REF!</definedName>
    <definedName name="CHP4R">[31]INPUT!#REF!</definedName>
    <definedName name="CHP5L" localSheetId="12">[31]INPUT!#REF!</definedName>
    <definedName name="CHP5L">[31]INPUT!#REF!</definedName>
    <definedName name="CHP5R" localSheetId="12">[31]INPUT!#REF!</definedName>
    <definedName name="CHP5R">[31]INPUT!#REF!</definedName>
    <definedName name="CHP6L" localSheetId="12">[31]INPUT!#REF!</definedName>
    <definedName name="CHP6L">[31]INPUT!#REF!</definedName>
    <definedName name="CHP6R" localSheetId="12">[31]INPUT!#REF!</definedName>
    <definedName name="CHP6R">[31]INPUT!#REF!</definedName>
    <definedName name="CHP7L" localSheetId="12">[31]INPUT!#REF!</definedName>
    <definedName name="CHP7L">[31]INPUT!#REF!</definedName>
    <definedName name="CHP7R" localSheetId="12">[31]INPUT!#REF!</definedName>
    <definedName name="CHP7R">[31]INPUT!#REF!</definedName>
    <definedName name="CHP8L" localSheetId="12">[31]INPUT!#REF!</definedName>
    <definedName name="CHP8L">[31]INPUT!#REF!</definedName>
    <definedName name="CHP8R" localSheetId="12">[31]INPUT!#REF!</definedName>
    <definedName name="CHP8R">[31]INPUT!#REF!</definedName>
    <definedName name="CHP9L" localSheetId="12">[31]INPUT!#REF!</definedName>
    <definedName name="CHP9L">[31]INPUT!#REF!</definedName>
    <definedName name="CHP9R" localSheetId="12">[31]INPUT!#REF!</definedName>
    <definedName name="CHP9R">[31]INPUT!#REF!</definedName>
    <definedName name="CHQ10L" localSheetId="12">[31]INPUT!#REF!</definedName>
    <definedName name="CHQ10L">[31]INPUT!#REF!</definedName>
    <definedName name="CHQ10R" localSheetId="12">[31]INPUT!#REF!</definedName>
    <definedName name="CHQ10R">[31]INPUT!#REF!</definedName>
    <definedName name="CHQ3L" localSheetId="12">[31]INPUT!#REF!</definedName>
    <definedName name="CHQ3L">[31]INPUT!#REF!</definedName>
    <definedName name="CHQ3R" localSheetId="12">[31]INPUT!#REF!</definedName>
    <definedName name="CHQ3R">[31]INPUT!#REF!</definedName>
    <definedName name="CHQ4L" localSheetId="12">[31]INPUT!#REF!</definedName>
    <definedName name="CHQ4L">[31]INPUT!#REF!</definedName>
    <definedName name="CHQ4R" localSheetId="12">[31]INPUT!#REF!</definedName>
    <definedName name="CHQ4R">[31]INPUT!#REF!</definedName>
    <definedName name="CHQ5L" localSheetId="12">[31]INPUT!#REF!</definedName>
    <definedName name="CHQ5L">[31]INPUT!#REF!</definedName>
    <definedName name="CHQ5R" localSheetId="12">[31]INPUT!#REF!</definedName>
    <definedName name="CHQ5R">[31]INPUT!#REF!</definedName>
    <definedName name="CHQ6L" localSheetId="12">[31]INPUT!#REF!</definedName>
    <definedName name="CHQ6L">[31]INPUT!#REF!</definedName>
    <definedName name="CHQ6R" localSheetId="12">[31]INPUT!#REF!</definedName>
    <definedName name="CHQ6R">[31]INPUT!#REF!</definedName>
    <definedName name="CHQ7L" localSheetId="12">[31]INPUT!#REF!</definedName>
    <definedName name="CHQ7L">[31]INPUT!#REF!</definedName>
    <definedName name="CHQ7R" localSheetId="12">[31]INPUT!#REF!</definedName>
    <definedName name="CHQ7R">[31]INPUT!#REF!</definedName>
    <definedName name="CHQ8L" localSheetId="12">[31]INPUT!#REF!</definedName>
    <definedName name="CHQ8L">[31]INPUT!#REF!</definedName>
    <definedName name="CHQ8R" localSheetId="12">[31]INPUT!#REF!</definedName>
    <definedName name="CHQ8R">[31]INPUT!#REF!</definedName>
    <definedName name="CHQ9L" localSheetId="12">[31]INPUT!#REF!</definedName>
    <definedName name="CHQ9L">[31]INPUT!#REF!</definedName>
    <definedName name="CHQ9R" localSheetId="12">[31]INPUT!#REF!</definedName>
    <definedName name="CHQ9R">[31]INPUT!#REF!</definedName>
    <definedName name="CHR10L" localSheetId="12">[31]INPUT!#REF!</definedName>
    <definedName name="CHR10L">[31]INPUT!#REF!</definedName>
    <definedName name="CHR10R" localSheetId="12">[31]INPUT!#REF!</definedName>
    <definedName name="CHR10R">[31]INPUT!#REF!</definedName>
    <definedName name="CHR3L" localSheetId="12">[31]INPUT!#REF!</definedName>
    <definedName name="CHR3L">[31]INPUT!#REF!</definedName>
    <definedName name="CHR3R" localSheetId="12">[31]INPUT!#REF!</definedName>
    <definedName name="CHR3R">[31]INPUT!#REF!</definedName>
    <definedName name="CHR4L" localSheetId="12">[31]INPUT!#REF!</definedName>
    <definedName name="CHR4L">[31]INPUT!#REF!</definedName>
    <definedName name="CHR4R" localSheetId="12">[31]INPUT!#REF!</definedName>
    <definedName name="CHR4R">[31]INPUT!#REF!</definedName>
    <definedName name="CHR5L" localSheetId="12">[31]INPUT!#REF!</definedName>
    <definedName name="CHR5L">[31]INPUT!#REF!</definedName>
    <definedName name="CHR5R" localSheetId="12">[31]INPUT!#REF!</definedName>
    <definedName name="CHR5R">[31]INPUT!#REF!</definedName>
    <definedName name="CHR6L" localSheetId="12">[31]INPUT!#REF!</definedName>
    <definedName name="CHR6L">[31]INPUT!#REF!</definedName>
    <definedName name="CHR6R" localSheetId="12">[31]INPUT!#REF!</definedName>
    <definedName name="CHR6R">[31]INPUT!#REF!</definedName>
    <definedName name="CHR7L" localSheetId="12">[31]INPUT!#REF!</definedName>
    <definedName name="CHR7L">[31]INPUT!#REF!</definedName>
    <definedName name="CHR7R" localSheetId="12">[31]INPUT!#REF!</definedName>
    <definedName name="CHR7R">[31]INPUT!#REF!</definedName>
    <definedName name="CHR8L" localSheetId="12">[31]INPUT!#REF!</definedName>
    <definedName name="CHR8L">[31]INPUT!#REF!</definedName>
    <definedName name="CHR8R" localSheetId="12">[31]INPUT!#REF!</definedName>
    <definedName name="CHR8R">[31]INPUT!#REF!</definedName>
    <definedName name="CHR9L" localSheetId="12">[31]INPUT!#REF!</definedName>
    <definedName name="CHR9L">[31]INPUT!#REF!</definedName>
    <definedName name="CHR9R" localSheetId="12">[31]INPUT!#REF!</definedName>
    <definedName name="CHR9R">[31]INPUT!#REF!</definedName>
    <definedName name="CHSUM10L" localSheetId="12">[31]INPUT!#REF!</definedName>
    <definedName name="CHSUM10L">[31]INPUT!#REF!</definedName>
    <definedName name="CHSUM10R" localSheetId="12">[31]INPUT!#REF!</definedName>
    <definedName name="CHSUM10R">[31]INPUT!#REF!</definedName>
    <definedName name="CHSUM3L" localSheetId="12">[31]INPUT!#REF!</definedName>
    <definedName name="CHSUM3L">[31]INPUT!#REF!</definedName>
    <definedName name="CHSUM3R" localSheetId="12">[31]INPUT!#REF!</definedName>
    <definedName name="CHSUM3R">[31]INPUT!#REF!</definedName>
    <definedName name="CHSUM4L" localSheetId="12">[31]INPUT!#REF!</definedName>
    <definedName name="CHSUM4L">[31]INPUT!#REF!</definedName>
    <definedName name="CHSUM4R" localSheetId="12">[31]INPUT!#REF!</definedName>
    <definedName name="CHSUM4R">[31]INPUT!#REF!</definedName>
    <definedName name="CHSUM5L" localSheetId="12">[31]INPUT!#REF!</definedName>
    <definedName name="CHSUM5L">[31]INPUT!#REF!</definedName>
    <definedName name="CHSUM5R" localSheetId="12">[31]INPUT!#REF!</definedName>
    <definedName name="CHSUM5R">[31]INPUT!#REF!</definedName>
    <definedName name="CHSUM6L" localSheetId="12">[31]INPUT!#REF!</definedName>
    <definedName name="CHSUM6L">[31]INPUT!#REF!</definedName>
    <definedName name="CHSUM6R" localSheetId="12">[31]INPUT!#REF!</definedName>
    <definedName name="CHSUM6R">[31]INPUT!#REF!</definedName>
    <definedName name="CHSUM7L" localSheetId="12">[31]INPUT!#REF!</definedName>
    <definedName name="CHSUM7L">[31]INPUT!#REF!</definedName>
    <definedName name="CHSUM7R" localSheetId="12">[31]INPUT!#REF!</definedName>
    <definedName name="CHSUM7R">[31]INPUT!#REF!</definedName>
    <definedName name="CHSUM8L" localSheetId="12">[31]INPUT!#REF!</definedName>
    <definedName name="CHSUM8L">[31]INPUT!#REF!</definedName>
    <definedName name="CHSUM8R" localSheetId="12">[31]INPUT!#REF!</definedName>
    <definedName name="CHSUM8R">[31]INPUT!#REF!</definedName>
    <definedName name="CHSUM9L" localSheetId="12">[31]INPUT!#REF!</definedName>
    <definedName name="CHSUM9L">[31]INPUT!#REF!</definedName>
    <definedName name="CHSUM9R" localSheetId="12">[31]INPUT!#REF!</definedName>
    <definedName name="CHSUM9R">[31]INPUT!#REF!</definedName>
    <definedName name="CI" localSheetId="12">#REF!</definedName>
    <definedName name="CI">#REF!</definedName>
    <definedName name="CJ" localSheetId="12">#REF!</definedName>
    <definedName name="CJ">#REF!</definedName>
    <definedName name="CJFRHD">[41]물가자료!$C$21</definedName>
    <definedName name="CK" localSheetId="12">#REF!</definedName>
    <definedName name="CK">#REF!</definedName>
    <definedName name="CL" localSheetId="12">#REF!</definedName>
    <definedName name="CL">#REF!</definedName>
    <definedName name="cm" localSheetId="12">#REF!</definedName>
    <definedName name="cm">#REF!</definedName>
    <definedName name="CN" localSheetId="12">#REF!</definedName>
    <definedName name="CN">#REF!</definedName>
    <definedName name="CN10TL" localSheetId="12">[31]INPUT!#REF!</definedName>
    <definedName name="CN10TL">[31]INPUT!#REF!</definedName>
    <definedName name="CN10TR" localSheetId="12">[31]INPUT!#REF!</definedName>
    <definedName name="CN10TR">[31]INPUT!#REF!</definedName>
    <definedName name="CN3TL" localSheetId="12">[31]INPUT!#REF!</definedName>
    <definedName name="CN3TL">[31]INPUT!#REF!</definedName>
    <definedName name="CN3TR" localSheetId="12">[31]INPUT!#REF!</definedName>
    <definedName name="CN3TR">[31]INPUT!#REF!</definedName>
    <definedName name="CN4TL" localSheetId="12">[31]INPUT!#REF!</definedName>
    <definedName name="CN4TL">[31]INPUT!#REF!</definedName>
    <definedName name="CN4TR" localSheetId="12">[31]INPUT!#REF!</definedName>
    <definedName name="CN4TR">[31]INPUT!#REF!</definedName>
    <definedName name="CN5TL" localSheetId="12">[31]INPUT!#REF!</definedName>
    <definedName name="CN5TL">[31]INPUT!#REF!</definedName>
    <definedName name="CN5TR" localSheetId="12">[31]INPUT!#REF!</definedName>
    <definedName name="CN5TR">[31]INPUT!#REF!</definedName>
    <definedName name="CN6TL" localSheetId="12">[31]INPUT!#REF!</definedName>
    <definedName name="CN6TL">[31]INPUT!#REF!</definedName>
    <definedName name="CN6TR" localSheetId="12">[31]INPUT!#REF!</definedName>
    <definedName name="CN6TR">[31]INPUT!#REF!</definedName>
    <definedName name="CN7TL" localSheetId="12">[31]INPUT!#REF!</definedName>
    <definedName name="CN7TL">[31]INPUT!#REF!</definedName>
    <definedName name="CN7TR" localSheetId="12">[31]INPUT!#REF!</definedName>
    <definedName name="CN7TR">[31]INPUT!#REF!</definedName>
    <definedName name="CN8TL" localSheetId="12">[31]INPUT!#REF!</definedName>
    <definedName name="CN8TL">[31]INPUT!#REF!</definedName>
    <definedName name="CN8TR" localSheetId="12">[31]INPUT!#REF!</definedName>
    <definedName name="CN8TR">[31]INPUT!#REF!</definedName>
    <definedName name="CN9TL" localSheetId="12">[31]INPUT!#REF!</definedName>
    <definedName name="CN9TL">[31]INPUT!#REF!</definedName>
    <definedName name="CN9TR" localSheetId="12">[31]INPUT!#REF!</definedName>
    <definedName name="CN9TR">[31]INPUT!#REF!</definedName>
    <definedName name="CO" localSheetId="12">[42]직공비!#REF!</definedName>
    <definedName name="CO">[42]직공비!#REF!</definedName>
    <definedName name="COLUMN_A" localSheetId="12">#REF!</definedName>
    <definedName name="COLUMN_A">#REF!</definedName>
    <definedName name="COPING_L" localSheetId="12">[43]COPING!#REF!</definedName>
    <definedName name="COPING_L">[43]COPING!#REF!</definedName>
    <definedName name="COPING_W" localSheetId="12">'[44]SLAB"1"'!#REF!</definedName>
    <definedName name="COPING_W">'[44]SLAB"1"'!#REF!</definedName>
    <definedName name="COPY" localSheetId="12">[42]직공비!#REF!</definedName>
    <definedName name="COPY">[42]직공비!#REF!</definedName>
    <definedName name="CP" localSheetId="12">#REF!</definedName>
    <definedName name="CP">#REF!</definedName>
    <definedName name="CQ" localSheetId="12">#REF!</definedName>
    <definedName name="CQ">#REF!</definedName>
    <definedName name="CR" localSheetId="12">#REF!</definedName>
    <definedName name="CR">#REF!</definedName>
    <definedName name="_xlnm.Criteria" localSheetId="12">#REF!</definedName>
    <definedName name="_xlnm.Criteria">#REF!</definedName>
    <definedName name="Criteria_MI" localSheetId="12">[45]내역!#REF!</definedName>
    <definedName name="Criteria_MI">[45]내역!#REF!</definedName>
    <definedName name="CS" localSheetId="12">#REF!</definedName>
    <definedName name="CS">#REF!</definedName>
    <definedName name="csb">[33]노임단가!$I$23</definedName>
    <definedName name="CSCS" localSheetId="12">'[46]11.우각부 보강'!#REF!</definedName>
    <definedName name="CSCS">'[46]11.우각부 보강'!#REF!</definedName>
    <definedName name="csh">[33]노임단가!$I$19</definedName>
    <definedName name="csm">[47]노임단가!$I$21</definedName>
    <definedName name="CT" localSheetId="12">#REF!</definedName>
    <definedName name="CT">#REF!</definedName>
    <definedName name="ctb">[47]노임단가!$I$17</definedName>
    <definedName name="CTC" localSheetId="12">[19]설계조건!#REF!</definedName>
    <definedName name="CTC">[19]설계조건!#REF!</definedName>
    <definedName name="cth">[47]노임단가!$I$13</definedName>
    <definedName name="CTL" localSheetId="12">#REF!</definedName>
    <definedName name="CTL">#REF!</definedName>
    <definedName name="ctm">[47]노임단가!$I$15</definedName>
    <definedName name="CTO" localSheetId="12">#REF!</definedName>
    <definedName name="CTO">#REF!</definedName>
    <definedName name="ctp">[47]노임단가!$I$9</definedName>
    <definedName name="CTR" localSheetId="12">#REF!</definedName>
    <definedName name="CTR">#REF!</definedName>
    <definedName name="cts">[47]노임단가!$I$11</definedName>
    <definedName name="CU" localSheetId="12">#REF!</definedName>
    <definedName name="CU">#REF!</definedName>
    <definedName name="CUT10L" localSheetId="12">[31]INPUT!#REF!</definedName>
    <definedName name="CUT10L">[31]INPUT!#REF!</definedName>
    <definedName name="CUT10R" localSheetId="12">[31]INPUT!#REF!</definedName>
    <definedName name="CUT10R">[31]INPUT!#REF!</definedName>
    <definedName name="CUT3L" localSheetId="12">[31]INPUT!#REF!</definedName>
    <definedName name="CUT3L">[31]INPUT!#REF!</definedName>
    <definedName name="CUT3R" localSheetId="12">[31]INPUT!#REF!</definedName>
    <definedName name="CUT3R">[31]INPUT!#REF!</definedName>
    <definedName name="CUT4L" localSheetId="12">[31]INPUT!#REF!</definedName>
    <definedName name="CUT4L">[31]INPUT!#REF!</definedName>
    <definedName name="CUT4R" localSheetId="12">[31]INPUT!#REF!</definedName>
    <definedName name="CUT4R">[31]INPUT!#REF!</definedName>
    <definedName name="CUT5L" localSheetId="12">[31]INPUT!#REF!</definedName>
    <definedName name="CUT5L">[31]INPUT!#REF!</definedName>
    <definedName name="CUT5R" localSheetId="12">[31]INPUT!#REF!</definedName>
    <definedName name="CUT5R">[31]INPUT!#REF!</definedName>
    <definedName name="CUT6L" localSheetId="12">[31]INPUT!#REF!</definedName>
    <definedName name="CUT6L">[31]INPUT!#REF!</definedName>
    <definedName name="CUT6R" localSheetId="12">[31]INPUT!#REF!</definedName>
    <definedName name="CUT6R">[31]INPUT!#REF!</definedName>
    <definedName name="CUT7L" localSheetId="12">[31]INPUT!#REF!</definedName>
    <definedName name="CUT7L">[31]INPUT!#REF!</definedName>
    <definedName name="CUT7R" localSheetId="12">[31]INPUT!#REF!</definedName>
    <definedName name="CUT7R">[31]INPUT!#REF!</definedName>
    <definedName name="CUT8L" localSheetId="12">[31]INPUT!#REF!</definedName>
    <definedName name="CUT8L">[31]INPUT!#REF!</definedName>
    <definedName name="CUT8R" localSheetId="12">[31]INPUT!#REF!</definedName>
    <definedName name="CUT8R">[31]INPUT!#REF!</definedName>
    <definedName name="CUT9L" localSheetId="12">[31]INPUT!#REF!</definedName>
    <definedName name="CUT9L">[31]INPUT!#REF!</definedName>
    <definedName name="CUT9R" localSheetId="12">[31]INPUT!#REF!</definedName>
    <definedName name="CUT9R">[31]INPUT!#REF!</definedName>
    <definedName name="CV" localSheetId="12">#REF!</definedName>
    <definedName name="CV">#REF!</definedName>
    <definedName name="CW" localSheetId="12">#REF!</definedName>
    <definedName name="CW">#REF!</definedName>
    <definedName name="CX" localSheetId="12">#REF!</definedName>
    <definedName name="CX">#REF!</definedName>
    <definedName name="CX10L" localSheetId="12">[31]INPUT!#REF!</definedName>
    <definedName name="CX10L">[31]INPUT!#REF!</definedName>
    <definedName name="CX10R" localSheetId="12">[31]INPUT!#REF!</definedName>
    <definedName name="CX10R">[31]INPUT!#REF!</definedName>
    <definedName name="CX3L" localSheetId="12">[31]INPUT!#REF!</definedName>
    <definedName name="CX3L">[31]INPUT!#REF!</definedName>
    <definedName name="CX3R" localSheetId="12">[31]INPUT!#REF!</definedName>
    <definedName name="CX3R">[31]INPUT!#REF!</definedName>
    <definedName name="CX4L" localSheetId="12">[31]INPUT!#REF!</definedName>
    <definedName name="CX4L">[31]INPUT!#REF!</definedName>
    <definedName name="CX4R" localSheetId="12">[31]INPUT!#REF!</definedName>
    <definedName name="CX4R">[31]INPUT!#REF!</definedName>
    <definedName name="CX5L" localSheetId="12">[31]INPUT!#REF!</definedName>
    <definedName name="CX5L">[31]INPUT!#REF!</definedName>
    <definedName name="CX5R" localSheetId="12">[31]INPUT!#REF!</definedName>
    <definedName name="CX5R">[31]INPUT!#REF!</definedName>
    <definedName name="CX6L" localSheetId="12">[31]INPUT!#REF!</definedName>
    <definedName name="CX6L">[31]INPUT!#REF!</definedName>
    <definedName name="CX6R" localSheetId="12">[31]INPUT!#REF!</definedName>
    <definedName name="CX6R">[31]INPUT!#REF!</definedName>
    <definedName name="CX7L" localSheetId="12">[31]INPUT!#REF!</definedName>
    <definedName name="CX7L">[31]INPUT!#REF!</definedName>
    <definedName name="CX7R" localSheetId="12">[31]INPUT!#REF!</definedName>
    <definedName name="CX7R">[31]INPUT!#REF!</definedName>
    <definedName name="CX8L" localSheetId="12">[31]INPUT!#REF!</definedName>
    <definedName name="CX8L">[31]INPUT!#REF!</definedName>
    <definedName name="CX8R" localSheetId="12">[31]INPUT!#REF!</definedName>
    <definedName name="CX8R">[31]INPUT!#REF!</definedName>
    <definedName name="CX9L" localSheetId="12">[31]INPUT!#REF!</definedName>
    <definedName name="CX9L">[31]INPUT!#REF!</definedName>
    <definedName name="CX9R" localSheetId="12">[31]INPUT!#REF!</definedName>
    <definedName name="CX9R">[31]INPUT!#REF!</definedName>
    <definedName name="CY" localSheetId="12">#REF!</definedName>
    <definedName name="CY">#REF!</definedName>
    <definedName name="CY10L" localSheetId="12">[31]INPUT!#REF!</definedName>
    <definedName name="CY10L">[31]INPUT!#REF!</definedName>
    <definedName name="CY10R" localSheetId="12">[31]INPUT!#REF!</definedName>
    <definedName name="CY10R">[31]INPUT!#REF!</definedName>
    <definedName name="CY3L" localSheetId="12">[31]INPUT!#REF!</definedName>
    <definedName name="CY3L">[31]INPUT!#REF!</definedName>
    <definedName name="CY3R" localSheetId="12">[31]INPUT!#REF!</definedName>
    <definedName name="CY3R">[31]INPUT!#REF!</definedName>
    <definedName name="CY4L" localSheetId="12">[31]INPUT!#REF!</definedName>
    <definedName name="CY4L">[31]INPUT!#REF!</definedName>
    <definedName name="CY4R" localSheetId="12">[31]INPUT!#REF!</definedName>
    <definedName name="CY4R">[31]INPUT!#REF!</definedName>
    <definedName name="CY5L" localSheetId="12">[31]INPUT!#REF!</definedName>
    <definedName name="CY5L">[31]INPUT!#REF!</definedName>
    <definedName name="CY5R" localSheetId="12">[31]INPUT!#REF!</definedName>
    <definedName name="CY5R">[31]INPUT!#REF!</definedName>
    <definedName name="CY6L" localSheetId="12">[31]INPUT!#REF!</definedName>
    <definedName name="CY6L">[31]INPUT!#REF!</definedName>
    <definedName name="CY6R" localSheetId="12">[31]INPUT!#REF!</definedName>
    <definedName name="CY6R">[31]INPUT!#REF!</definedName>
    <definedName name="CY7L" localSheetId="12">[31]INPUT!#REF!</definedName>
    <definedName name="CY7L">[31]INPUT!#REF!</definedName>
    <definedName name="CY7R" localSheetId="12">[31]INPUT!#REF!</definedName>
    <definedName name="CY7R">[31]INPUT!#REF!</definedName>
    <definedName name="CY8L" localSheetId="12">[31]INPUT!#REF!</definedName>
    <definedName name="CY8L">[31]INPUT!#REF!</definedName>
    <definedName name="CY8R" localSheetId="12">[31]INPUT!#REF!</definedName>
    <definedName name="CY8R">[31]INPUT!#REF!</definedName>
    <definedName name="CY9L" localSheetId="12">[31]INPUT!#REF!</definedName>
    <definedName name="CY9L">[31]INPUT!#REF!</definedName>
    <definedName name="CY9R" localSheetId="12">[31]INPUT!#REF!</definedName>
    <definedName name="CY9R">[31]INPUT!#REF!</definedName>
    <definedName name="CYA10L" localSheetId="12">[31]INPUT!#REF!</definedName>
    <definedName name="CYA10L">[31]INPUT!#REF!</definedName>
    <definedName name="CYA10R" localSheetId="12">[31]INPUT!#REF!</definedName>
    <definedName name="CYA10R">[31]INPUT!#REF!</definedName>
    <definedName name="CYA3L" localSheetId="12">[31]INPUT!#REF!</definedName>
    <definedName name="CYA3L">[31]INPUT!#REF!</definedName>
    <definedName name="CYA3R" localSheetId="12">[31]INPUT!#REF!</definedName>
    <definedName name="CYA3R">[31]INPUT!#REF!</definedName>
    <definedName name="CYA4L" localSheetId="12">[31]INPUT!#REF!</definedName>
    <definedName name="CYA4L">[31]INPUT!#REF!</definedName>
    <definedName name="CYA4R" localSheetId="12">[31]INPUT!#REF!</definedName>
    <definedName name="CYA4R">[31]INPUT!#REF!</definedName>
    <definedName name="CYA5L" localSheetId="12">[31]INPUT!#REF!</definedName>
    <definedName name="CYA5L">[31]INPUT!#REF!</definedName>
    <definedName name="CYA5R" localSheetId="12">[31]INPUT!#REF!</definedName>
    <definedName name="CYA5R">[31]INPUT!#REF!</definedName>
    <definedName name="CYA6L" localSheetId="12">[31]INPUT!#REF!</definedName>
    <definedName name="CYA6L">[31]INPUT!#REF!</definedName>
    <definedName name="CYA6R" localSheetId="12">[31]INPUT!#REF!</definedName>
    <definedName name="CYA6R">[31]INPUT!#REF!</definedName>
    <definedName name="CYA7L" localSheetId="12">[31]INPUT!#REF!</definedName>
    <definedName name="CYA7L">[31]INPUT!#REF!</definedName>
    <definedName name="CYA7R" localSheetId="12">[31]INPUT!#REF!</definedName>
    <definedName name="CYA7R">[31]INPUT!#REF!</definedName>
    <definedName name="CYA8L" localSheetId="12">[31]INPUT!#REF!</definedName>
    <definedName name="CYA8L">[31]INPUT!#REF!</definedName>
    <definedName name="CYA8R" localSheetId="12">[31]INPUT!#REF!</definedName>
    <definedName name="CYA8R">[31]INPUT!#REF!</definedName>
    <definedName name="CYA9L" localSheetId="12">[31]INPUT!#REF!</definedName>
    <definedName name="CYA9L">[31]INPUT!#REF!</definedName>
    <definedName name="CYA9R" localSheetId="12">[31]INPUT!#REF!</definedName>
    <definedName name="CYA9R">[31]INPUT!#REF!</definedName>
    <definedName name="CYB10L" localSheetId="12">[31]INPUT!#REF!</definedName>
    <definedName name="CYB10L">[31]INPUT!#REF!</definedName>
    <definedName name="CYB10R" localSheetId="12">[31]INPUT!#REF!</definedName>
    <definedName name="CYB10R">[31]INPUT!#REF!</definedName>
    <definedName name="CYB3L" localSheetId="12">[31]INPUT!#REF!</definedName>
    <definedName name="CYB3L">[31]INPUT!#REF!</definedName>
    <definedName name="CYB3R" localSheetId="12">[31]INPUT!#REF!</definedName>
    <definedName name="CYB3R">[31]INPUT!#REF!</definedName>
    <definedName name="CYB4L" localSheetId="12">[31]INPUT!#REF!</definedName>
    <definedName name="CYB4L">[31]INPUT!#REF!</definedName>
    <definedName name="CYB4R" localSheetId="12">[31]INPUT!#REF!</definedName>
    <definedName name="CYB4R">[31]INPUT!#REF!</definedName>
    <definedName name="CYB5L" localSheetId="12">[31]INPUT!#REF!</definedName>
    <definedName name="CYB5L">[31]INPUT!#REF!</definedName>
    <definedName name="CYB5R" localSheetId="12">[31]INPUT!#REF!</definedName>
    <definedName name="CYB5R">[31]INPUT!#REF!</definedName>
    <definedName name="CYB6L" localSheetId="12">[31]INPUT!#REF!</definedName>
    <definedName name="CYB6L">[31]INPUT!#REF!</definedName>
    <definedName name="CYB6R" localSheetId="12">[31]INPUT!#REF!</definedName>
    <definedName name="CYB6R">[31]INPUT!#REF!</definedName>
    <definedName name="CYB7L" localSheetId="12">[31]INPUT!#REF!</definedName>
    <definedName name="CYB7L">[31]INPUT!#REF!</definedName>
    <definedName name="CYB7R" localSheetId="12">[31]INPUT!#REF!</definedName>
    <definedName name="CYB7R">[31]INPUT!#REF!</definedName>
    <definedName name="CYB8L" localSheetId="12">[31]INPUT!#REF!</definedName>
    <definedName name="CYB8L">[31]INPUT!#REF!</definedName>
    <definedName name="CYB8R" localSheetId="12">[31]INPUT!#REF!</definedName>
    <definedName name="CYB8R">[31]INPUT!#REF!</definedName>
    <definedName name="CYB9L" localSheetId="12">[31]INPUT!#REF!</definedName>
    <definedName name="CYB9L">[31]INPUT!#REF!</definedName>
    <definedName name="CYB9R" localSheetId="12">[31]INPUT!#REF!</definedName>
    <definedName name="CYB9R">[31]INPUT!#REF!</definedName>
    <definedName name="CYC10L" localSheetId="12">[31]INPUT!#REF!</definedName>
    <definedName name="CYC10L">[31]INPUT!#REF!</definedName>
    <definedName name="CYC10R" localSheetId="12">[31]INPUT!#REF!</definedName>
    <definedName name="CYC10R">[31]INPUT!#REF!</definedName>
    <definedName name="CYC3L" localSheetId="12">[31]INPUT!#REF!</definedName>
    <definedName name="CYC3L">[31]INPUT!#REF!</definedName>
    <definedName name="CYC3R" localSheetId="12">[31]INPUT!#REF!</definedName>
    <definedName name="CYC3R">[31]INPUT!#REF!</definedName>
    <definedName name="CYC4L" localSheetId="12">[31]INPUT!#REF!</definedName>
    <definedName name="CYC4L">[31]INPUT!#REF!</definedName>
    <definedName name="CYC4R" localSheetId="12">[31]INPUT!#REF!</definedName>
    <definedName name="CYC4R">[31]INPUT!#REF!</definedName>
    <definedName name="CYC5L" localSheetId="12">[31]INPUT!#REF!</definedName>
    <definedName name="CYC5L">[31]INPUT!#REF!</definedName>
    <definedName name="CYC5R" localSheetId="12">[31]INPUT!#REF!</definedName>
    <definedName name="CYC5R">[31]INPUT!#REF!</definedName>
    <definedName name="CYC6L" localSheetId="12">[31]INPUT!#REF!</definedName>
    <definedName name="CYC6L">[31]INPUT!#REF!</definedName>
    <definedName name="CYC6R" localSheetId="12">[31]INPUT!#REF!</definedName>
    <definedName name="CYC6R">[31]INPUT!#REF!</definedName>
    <definedName name="CYC7L" localSheetId="12">[31]INPUT!#REF!</definedName>
    <definedName name="CYC7L">[31]INPUT!#REF!</definedName>
    <definedName name="CYC7R" localSheetId="12">[31]INPUT!#REF!</definedName>
    <definedName name="CYC7R">[31]INPUT!#REF!</definedName>
    <definedName name="CYC8L" localSheetId="12">[31]INPUT!#REF!</definedName>
    <definedName name="CYC8L">[31]INPUT!#REF!</definedName>
    <definedName name="CYC8R" localSheetId="12">[31]INPUT!#REF!</definedName>
    <definedName name="CYC8R">[31]INPUT!#REF!</definedName>
    <definedName name="CYC9L" localSheetId="12">[31]INPUT!#REF!</definedName>
    <definedName name="CYC9L">[31]INPUT!#REF!</definedName>
    <definedName name="CYC9R" localSheetId="12">[31]INPUT!#REF!</definedName>
    <definedName name="CYC9R">[31]INPUT!#REF!</definedName>
    <definedName name="CYY10L" localSheetId="12">[31]INPUT!#REF!</definedName>
    <definedName name="CYY10L">[31]INPUT!#REF!</definedName>
    <definedName name="CYY10R" localSheetId="12">[31]INPUT!#REF!</definedName>
    <definedName name="CYY10R">[31]INPUT!#REF!</definedName>
    <definedName name="CYY3L" localSheetId="12">[31]INPUT!#REF!</definedName>
    <definedName name="CYY3L">[31]INPUT!#REF!</definedName>
    <definedName name="CYY3R" localSheetId="12">[31]INPUT!#REF!</definedName>
    <definedName name="CYY3R">[31]INPUT!#REF!</definedName>
    <definedName name="CYY4L" localSheetId="12">[31]INPUT!#REF!</definedName>
    <definedName name="CYY4L">[31]INPUT!#REF!</definedName>
    <definedName name="CYY4R" localSheetId="12">[31]INPUT!#REF!</definedName>
    <definedName name="CYY4R">[31]INPUT!#REF!</definedName>
    <definedName name="CYY5L" localSheetId="12">[31]INPUT!#REF!</definedName>
    <definedName name="CYY5L">[31]INPUT!#REF!</definedName>
    <definedName name="CYY5R" localSheetId="12">[31]INPUT!#REF!</definedName>
    <definedName name="CYY5R">[31]INPUT!#REF!</definedName>
    <definedName name="CYY6L" localSheetId="12">[31]INPUT!#REF!</definedName>
    <definedName name="CYY6L">[31]INPUT!#REF!</definedName>
    <definedName name="CYY6R" localSheetId="12">[31]INPUT!#REF!</definedName>
    <definedName name="CYY6R">[31]INPUT!#REF!</definedName>
    <definedName name="CYY7L" localSheetId="12">[31]INPUT!#REF!</definedName>
    <definedName name="CYY7L">[31]INPUT!#REF!</definedName>
    <definedName name="CYY7R" localSheetId="12">[31]INPUT!#REF!</definedName>
    <definedName name="CYY7R">[31]INPUT!#REF!</definedName>
    <definedName name="CYY8L" localSheetId="12">[31]INPUT!#REF!</definedName>
    <definedName name="CYY8L">[31]INPUT!#REF!</definedName>
    <definedName name="CYY8R" localSheetId="12">[31]INPUT!#REF!</definedName>
    <definedName name="CYY8R">[31]INPUT!#REF!</definedName>
    <definedName name="CYY9L" localSheetId="12">[31]INPUT!#REF!</definedName>
    <definedName name="CYY9L">[31]INPUT!#REF!</definedName>
    <definedName name="CYY9R" localSheetId="12">[31]INPUT!#REF!</definedName>
    <definedName name="CYY9R">[31]INPUT!#REF!</definedName>
    <definedName name="CZ" localSheetId="12">#REF!</definedName>
    <definedName name="CZ">#REF!</definedName>
    <definedName name="C일" localSheetId="12">#REF!</definedName>
    <definedName name="C일">#REF!</definedName>
    <definedName name="d" localSheetId="12">BlankMacro1</definedName>
    <definedName name="d">BlankMacro1</definedName>
    <definedName name="D.TOTAL." localSheetId="12">#REF!</definedName>
    <definedName name="D.TOTAL.">#REF!</definedName>
    <definedName name="D.TOTAL.." localSheetId="12">#REF!</definedName>
    <definedName name="D.TOTAL..">#REF!</definedName>
    <definedName name="D10L" localSheetId="12">[31]INPUT!#REF!</definedName>
    <definedName name="D10L">[31]INPUT!#REF!</definedName>
    <definedName name="D10R" localSheetId="12">[31]INPUT!#REF!</definedName>
    <definedName name="D10R">[31]INPUT!#REF!</definedName>
    <definedName name="D13." localSheetId="12">#REF!</definedName>
    <definedName name="D13.">#REF!</definedName>
    <definedName name="D13..">[48]마산방향철근집계!$AD$26</definedName>
    <definedName name="D16." localSheetId="12">#REF!</definedName>
    <definedName name="D16.">#REF!</definedName>
    <definedName name="D16..">[48]마산방향철근집계!$AD$25</definedName>
    <definedName name="D19." localSheetId="12">#REF!</definedName>
    <definedName name="D19.">#REF!</definedName>
    <definedName name="D19.." localSheetId="12">#REF!</definedName>
    <definedName name="D19..">#REF!</definedName>
    <definedName name="D22." localSheetId="12">#REF!</definedName>
    <definedName name="D22.">#REF!</definedName>
    <definedName name="D22.." localSheetId="12">#REF!</definedName>
    <definedName name="D22..">#REF!</definedName>
    <definedName name="D25." localSheetId="12">#REF!</definedName>
    <definedName name="D25.">#REF!</definedName>
    <definedName name="D25.." localSheetId="12">#REF!</definedName>
    <definedName name="D25..">#REF!</definedName>
    <definedName name="D29." localSheetId="12">#REF!</definedName>
    <definedName name="D29.">#REF!</definedName>
    <definedName name="D29.." localSheetId="12">#REF!</definedName>
    <definedName name="D29..">#REF!</definedName>
    <definedName name="D3L" localSheetId="12">[31]INPUT!#REF!</definedName>
    <definedName name="D3L">[31]INPUT!#REF!</definedName>
    <definedName name="D3R" localSheetId="12">[31]INPUT!#REF!</definedName>
    <definedName name="D3R">[31]INPUT!#REF!</definedName>
    <definedName name="D4L" localSheetId="12">[31]INPUT!#REF!</definedName>
    <definedName name="D4L">[31]INPUT!#REF!</definedName>
    <definedName name="D4R" localSheetId="12">[31]INPUT!#REF!</definedName>
    <definedName name="D4R">[31]INPUT!#REF!</definedName>
    <definedName name="D5L" localSheetId="12">[31]INPUT!#REF!</definedName>
    <definedName name="D5L">[31]INPUT!#REF!</definedName>
    <definedName name="D5R" localSheetId="12">[31]INPUT!#REF!</definedName>
    <definedName name="D5R">[31]INPUT!#REF!</definedName>
    <definedName name="D6L" localSheetId="12">[31]INPUT!#REF!</definedName>
    <definedName name="D6L">[31]INPUT!#REF!</definedName>
    <definedName name="D6R" localSheetId="12">[31]INPUT!#REF!</definedName>
    <definedName name="D6R">[31]INPUT!#REF!</definedName>
    <definedName name="D7L" localSheetId="12">[31]INPUT!#REF!</definedName>
    <definedName name="D7L">[31]INPUT!#REF!</definedName>
    <definedName name="D7R" localSheetId="12">[31]INPUT!#REF!</definedName>
    <definedName name="D7R">[31]INPUT!#REF!</definedName>
    <definedName name="D8L" localSheetId="12">[31]INPUT!#REF!</definedName>
    <definedName name="D8L">[31]INPUT!#REF!</definedName>
    <definedName name="D8R" localSheetId="12">[31]INPUT!#REF!</definedName>
    <definedName name="D8R">[31]INPUT!#REF!</definedName>
    <definedName name="D9L" localSheetId="12">[31]INPUT!#REF!</definedName>
    <definedName name="D9L">[31]INPUT!#REF!</definedName>
    <definedName name="D9R" localSheetId="12">[31]INPUT!#REF!</definedName>
    <definedName name="D9R">[31]INPUT!#REF!</definedName>
    <definedName name="DA" localSheetId="12">#REF!</definedName>
    <definedName name="DA">#REF!</definedName>
    <definedName name="DAA" localSheetId="12">[49]단면가정!#REF!</definedName>
    <definedName name="DAA">[49]단면가정!#REF!</definedName>
    <definedName name="DAN" localSheetId="12">[50]을!#REF!</definedName>
    <definedName name="DAN">[50]을!#REF!</definedName>
    <definedName name="DANGA" localSheetId="12">#REF!,#REF!</definedName>
    <definedName name="DANGA">#REF!,#REF!</definedName>
    <definedName name="DATA1" localSheetId="12">#REF!</definedName>
    <definedName name="DATA1">#REF!</definedName>
    <definedName name="databas" localSheetId="12">#REF!</definedName>
    <definedName name="databas">#REF!</definedName>
    <definedName name="_xlnm.Database" localSheetId="5">#REF!</definedName>
    <definedName name="_xlnm.Database" localSheetId="12">#REF!</definedName>
    <definedName name="_xlnm.Database">#REF!</definedName>
    <definedName name="Database_MI" localSheetId="12">#REF!</definedName>
    <definedName name="Database_MI">#REF!</definedName>
    <definedName name="database2" localSheetId="12">#REF!</definedName>
    <definedName name="database2">#REF!</definedName>
    <definedName name="dataww" localSheetId="5" hidden="1">#REF!</definedName>
    <definedName name="dataww" localSheetId="12" hidden="1">#REF!</definedName>
    <definedName name="dataww" localSheetId="8" hidden="1">#REF!</definedName>
    <definedName name="dataww" hidden="1">#REF!</definedName>
    <definedName name="db" localSheetId="12">BlankMacro1</definedName>
    <definedName name="db">BlankMacro1</definedName>
    <definedName name="DC" localSheetId="12">#REF!</definedName>
    <definedName name="DC">#REF!</definedName>
    <definedName name="dd">#N/A</definedName>
    <definedName name="DDD" localSheetId="5" hidden="1">#REF!</definedName>
    <definedName name="DDD" localSheetId="12" hidden="1">#REF!</definedName>
    <definedName name="DDD" localSheetId="8" hidden="1">#REF!</definedName>
    <definedName name="DDD" hidden="1">#REF!</definedName>
    <definedName name="DDDD" localSheetId="12">#REF!</definedName>
    <definedName name="DDDD">#REF!</definedName>
    <definedName name="DDDDA" localSheetId="12">BlankMacro1</definedName>
    <definedName name="DDDDA">BlankMacro1</definedName>
    <definedName name="DDDDD" localSheetId="12" hidden="1">{#N/A,#N/A,FALSE,"속도"}</definedName>
    <definedName name="DDDDD" localSheetId="8" hidden="1">{#N/A,#N/A,FALSE,"속도"}</definedName>
    <definedName name="DDDDD" hidden="1">{#N/A,#N/A,FALSE,"속도"}</definedName>
    <definedName name="DE" localSheetId="12">#REF!</definedName>
    <definedName name="DE">#REF!</definedName>
    <definedName name="delta" localSheetId="12">#REF!</definedName>
    <definedName name="delta">#REF!</definedName>
    <definedName name="df">[51]수량집계!$A$1</definedName>
    <definedName name="DFA" localSheetId="12">#REF!</definedName>
    <definedName name="DFA">#REF!</definedName>
    <definedName name="DFFF" localSheetId="12" hidden="1">{#N/A,#N/A,FALSE,"속도"}</definedName>
    <definedName name="DFFF" localSheetId="8" hidden="1">{#N/A,#N/A,FALSE,"속도"}</definedName>
    <definedName name="DFFF" hidden="1">{#N/A,#N/A,FALSE,"속도"}</definedName>
    <definedName name="DG" localSheetId="12">#REF!</definedName>
    <definedName name="DG">#REF!</definedName>
    <definedName name="DH" localSheetId="12">#REF!</definedName>
    <definedName name="DH">#REF!</definedName>
    <definedName name="dhj" hidden="1">{"'용역비'!$A$4:$C$8"}</definedName>
    <definedName name="DI" localSheetId="12">#REF!</definedName>
    <definedName name="DI">#REF!</definedName>
    <definedName name="DIA" localSheetId="12">#REF!</definedName>
    <definedName name="DIA">#REF!</definedName>
    <definedName name="DIAP10.1L" localSheetId="12">[22]INPUT!#REF!</definedName>
    <definedName name="DIAP10.1L">[22]INPUT!#REF!</definedName>
    <definedName name="DIAP10.1R" localSheetId="12">[22]INPUT!#REF!</definedName>
    <definedName name="DIAP10.1R">[22]INPUT!#REF!</definedName>
    <definedName name="DIAP10L" localSheetId="12">[22]INPUT!#REF!</definedName>
    <definedName name="DIAP10L">[22]INPUT!#REF!</definedName>
    <definedName name="DIAP10R" localSheetId="12">[22]INPUT!#REF!</definedName>
    <definedName name="DIAP10R">[22]INPUT!#REF!</definedName>
    <definedName name="DIAP3.1L" localSheetId="12">[22]INPUT!#REF!</definedName>
    <definedName name="DIAP3.1L">[22]INPUT!#REF!</definedName>
    <definedName name="DIAP3.1R" localSheetId="12">[22]INPUT!#REF!</definedName>
    <definedName name="DIAP3.1R">[22]INPUT!#REF!</definedName>
    <definedName name="DIAP3L" localSheetId="12">[22]INPUT!#REF!</definedName>
    <definedName name="DIAP3L">[22]INPUT!#REF!</definedName>
    <definedName name="DIAP3R" localSheetId="12">[22]INPUT!#REF!</definedName>
    <definedName name="DIAP3R">[22]INPUT!#REF!</definedName>
    <definedName name="DIAP4.1L" localSheetId="12">[22]INPUT!#REF!</definedName>
    <definedName name="DIAP4.1L">[22]INPUT!#REF!</definedName>
    <definedName name="DIAP4.1R" localSheetId="12">[22]INPUT!#REF!</definedName>
    <definedName name="DIAP4.1R">[22]INPUT!#REF!</definedName>
    <definedName name="DIAP4L" localSheetId="12">[22]INPUT!#REF!</definedName>
    <definedName name="DIAP4L">[22]INPUT!#REF!</definedName>
    <definedName name="DIAP4R" localSheetId="12">[22]INPUT!#REF!</definedName>
    <definedName name="DIAP4R">[22]INPUT!#REF!</definedName>
    <definedName name="DIAP5.1L" localSheetId="12">[22]INPUT!#REF!</definedName>
    <definedName name="DIAP5.1L">[22]INPUT!#REF!</definedName>
    <definedName name="DIAP5.1R" localSheetId="12">[22]INPUT!#REF!</definedName>
    <definedName name="DIAP5.1R">[22]INPUT!#REF!</definedName>
    <definedName name="DIAP5L" localSheetId="12">[22]INPUT!#REF!</definedName>
    <definedName name="DIAP5L">[22]INPUT!#REF!</definedName>
    <definedName name="DIAP5R" localSheetId="12">[22]INPUT!#REF!</definedName>
    <definedName name="DIAP5R">[22]INPUT!#REF!</definedName>
    <definedName name="DIAP6.1L" localSheetId="12">[22]INPUT!#REF!</definedName>
    <definedName name="DIAP6.1L">[22]INPUT!#REF!</definedName>
    <definedName name="DIAP6.1R" localSheetId="12">[22]INPUT!#REF!</definedName>
    <definedName name="DIAP6.1R">[22]INPUT!#REF!</definedName>
    <definedName name="DIAP6L" localSheetId="12">[22]INPUT!#REF!</definedName>
    <definedName name="DIAP6L">[22]INPUT!#REF!</definedName>
    <definedName name="DIAP6R" localSheetId="12">[22]INPUT!#REF!</definedName>
    <definedName name="DIAP6R">[22]INPUT!#REF!</definedName>
    <definedName name="DIAP7.1L" localSheetId="12">[22]INPUT!#REF!</definedName>
    <definedName name="DIAP7.1L">[22]INPUT!#REF!</definedName>
    <definedName name="DIAP7.1R" localSheetId="12">[22]INPUT!#REF!</definedName>
    <definedName name="DIAP7.1R">[22]INPUT!#REF!</definedName>
    <definedName name="DIAP7L" localSheetId="12">[22]INPUT!#REF!</definedName>
    <definedName name="DIAP7L">[22]INPUT!#REF!</definedName>
    <definedName name="DIAP7R" localSheetId="12">[22]INPUT!#REF!</definedName>
    <definedName name="DIAP7R">[22]INPUT!#REF!</definedName>
    <definedName name="DIAP8.1L" localSheetId="12">[22]INPUT!#REF!</definedName>
    <definedName name="DIAP8.1L">[22]INPUT!#REF!</definedName>
    <definedName name="DIAP8.1R" localSheetId="12">[22]INPUT!#REF!</definedName>
    <definedName name="DIAP8.1R">[22]INPUT!#REF!</definedName>
    <definedName name="DIAP8L" localSheetId="12">[22]INPUT!#REF!</definedName>
    <definedName name="DIAP8L">[22]INPUT!#REF!</definedName>
    <definedName name="DIAP8R" localSheetId="12">[22]INPUT!#REF!</definedName>
    <definedName name="DIAP8R">[22]INPUT!#REF!</definedName>
    <definedName name="DIAP9.1L" localSheetId="12">[22]INPUT!#REF!</definedName>
    <definedName name="DIAP9.1L">[22]INPUT!#REF!</definedName>
    <definedName name="DIAP9.1R" localSheetId="12">[22]INPUT!#REF!</definedName>
    <definedName name="DIAP9.1R">[22]INPUT!#REF!</definedName>
    <definedName name="DIAP9L" localSheetId="12">[22]INPUT!#REF!</definedName>
    <definedName name="DIAP9L">[22]INPUT!#REF!</definedName>
    <definedName name="DIAP9R" localSheetId="12">[22]INPUT!#REF!</definedName>
    <definedName name="DIAP9R">[22]INPUT!#REF!</definedName>
    <definedName name="DJ" localSheetId="12">#REF!</definedName>
    <definedName name="DJ">#REF!</definedName>
    <definedName name="DK" localSheetId="12">#REF!</definedName>
    <definedName name="DK">#REF!</definedName>
    <definedName name="DL" localSheetId="12">#REF!</definedName>
    <definedName name="DL">#REF!</definedName>
    <definedName name="dlfm" localSheetId="12">#REF!</definedName>
    <definedName name="dlfm">#REF!</definedName>
    <definedName name="DLSTH" localSheetId="12">#REF!</definedName>
    <definedName name="DLSTH">#REF!</definedName>
    <definedName name="DM">[52]심사계산!$F$88</definedName>
    <definedName name="DN" localSheetId="12">#REF!</definedName>
    <definedName name="DN">#REF!</definedName>
    <definedName name="DO" localSheetId="12">#REF!</definedName>
    <definedName name="DO">#REF!</definedName>
    <definedName name="DP" localSheetId="12">#REF!</definedName>
    <definedName name="DP">#REF!</definedName>
    <definedName name="DPI" localSheetId="12">#REF!</definedName>
    <definedName name="DPI">#REF!</definedName>
    <definedName name="DQ" localSheetId="12">#REF!</definedName>
    <definedName name="DQ">#REF!</definedName>
    <definedName name="DR" localSheetId="12">#REF!</definedName>
    <definedName name="DR">#REF!</definedName>
    <definedName name="drsg" localSheetId="12">#REF!</definedName>
    <definedName name="drsg">#REF!</definedName>
    <definedName name="DS" localSheetId="12">#REF!</definedName>
    <definedName name="DS">#REF!</definedName>
    <definedName name="dsb">[33]노임단가!$AD$23</definedName>
    <definedName name="dsh">[33]노임단가!$AD$19</definedName>
    <definedName name="dsm">[33]노임단가!$AD$21</definedName>
    <definedName name="DSSD" localSheetId="12" hidden="1">{#N/A,#N/A,FALSE,"2~8번"}</definedName>
    <definedName name="DSSD" localSheetId="8" hidden="1">{#N/A,#N/A,FALSE,"2~8번"}</definedName>
    <definedName name="DSSD" hidden="1">{#N/A,#N/A,FALSE,"2~8번"}</definedName>
    <definedName name="DT" localSheetId="12">#REF!</definedName>
    <definedName name="DT">#REF!</definedName>
    <definedName name="DU" localSheetId="12">#REF!</definedName>
    <definedName name="DU">#REF!</definedName>
    <definedName name="DV" localSheetId="12">#REF!</definedName>
    <definedName name="DV">#REF!</definedName>
    <definedName name="DW" localSheetId="12">#REF!</definedName>
    <definedName name="DW">#REF!</definedName>
    <definedName name="DX" localSheetId="12">#REF!</definedName>
    <definedName name="DX">#REF!</definedName>
    <definedName name="DX10L" localSheetId="12">[31]INPUT!#REF!</definedName>
    <definedName name="DX10L">[31]INPUT!#REF!</definedName>
    <definedName name="DX10R" localSheetId="12">[31]INPUT!#REF!</definedName>
    <definedName name="DX10R">[31]INPUT!#REF!</definedName>
    <definedName name="DX3L" localSheetId="12">[31]INPUT!#REF!</definedName>
    <definedName name="DX3L">[31]INPUT!#REF!</definedName>
    <definedName name="DX3R" localSheetId="12">[31]INPUT!#REF!</definedName>
    <definedName name="DX3R">[31]INPUT!#REF!</definedName>
    <definedName name="DX4L" localSheetId="12">[31]INPUT!#REF!</definedName>
    <definedName name="DX4L">[31]INPUT!#REF!</definedName>
    <definedName name="DX4R" localSheetId="12">[31]INPUT!#REF!</definedName>
    <definedName name="DX4R">[31]INPUT!#REF!</definedName>
    <definedName name="DX5L" localSheetId="12">[31]INPUT!#REF!</definedName>
    <definedName name="DX5L">[31]INPUT!#REF!</definedName>
    <definedName name="DX5R" localSheetId="12">[31]INPUT!#REF!</definedName>
    <definedName name="DX5R">[31]INPUT!#REF!</definedName>
    <definedName name="DX6L" localSheetId="12">[31]INPUT!#REF!</definedName>
    <definedName name="DX6L">[31]INPUT!#REF!</definedName>
    <definedName name="DX6R" localSheetId="12">[31]INPUT!#REF!</definedName>
    <definedName name="DX6R">[31]INPUT!#REF!</definedName>
    <definedName name="DX7L" localSheetId="12">[31]INPUT!#REF!</definedName>
    <definedName name="DX7L">[31]INPUT!#REF!</definedName>
    <definedName name="DX7R" localSheetId="12">[31]INPUT!#REF!</definedName>
    <definedName name="DX7R">[31]INPUT!#REF!</definedName>
    <definedName name="DX8L" localSheetId="12">[31]INPUT!#REF!</definedName>
    <definedName name="DX8L">[31]INPUT!#REF!</definedName>
    <definedName name="DX8R" localSheetId="12">[31]INPUT!#REF!</definedName>
    <definedName name="DX8R">[31]INPUT!#REF!</definedName>
    <definedName name="DX9L" localSheetId="12">[31]INPUT!#REF!</definedName>
    <definedName name="DX9L">[31]INPUT!#REF!</definedName>
    <definedName name="DX9R" localSheetId="12">[31]INPUT!#REF!</definedName>
    <definedName name="DX9R">[31]INPUT!#REF!</definedName>
    <definedName name="DY" localSheetId="12">#REF!</definedName>
    <definedName name="DY">#REF!</definedName>
    <definedName name="DY10L" localSheetId="12">[31]INPUT!#REF!</definedName>
    <definedName name="DY10L">[31]INPUT!#REF!</definedName>
    <definedName name="DY10R" localSheetId="12">[31]INPUT!#REF!</definedName>
    <definedName name="DY10R">[31]INPUT!#REF!</definedName>
    <definedName name="DY3L" localSheetId="12">[31]INPUT!#REF!</definedName>
    <definedName name="DY3L">[31]INPUT!#REF!</definedName>
    <definedName name="DY3R" localSheetId="12">[31]INPUT!#REF!</definedName>
    <definedName name="DY3R">[31]INPUT!#REF!</definedName>
    <definedName name="DY4L" localSheetId="12">[31]INPUT!#REF!</definedName>
    <definedName name="DY4L">[31]INPUT!#REF!</definedName>
    <definedName name="DY4R" localSheetId="12">[31]INPUT!#REF!</definedName>
    <definedName name="DY4R">[31]INPUT!#REF!</definedName>
    <definedName name="DY5L" localSheetId="12">[31]INPUT!#REF!</definedName>
    <definedName name="DY5L">[31]INPUT!#REF!</definedName>
    <definedName name="DY5R" localSheetId="12">[31]INPUT!#REF!</definedName>
    <definedName name="DY5R">[31]INPUT!#REF!</definedName>
    <definedName name="DY6L" localSheetId="12">[31]INPUT!#REF!</definedName>
    <definedName name="DY6L">[31]INPUT!#REF!</definedName>
    <definedName name="DY6R" localSheetId="12">[31]INPUT!#REF!</definedName>
    <definedName name="DY6R">[31]INPUT!#REF!</definedName>
    <definedName name="DY7L" localSheetId="12">[31]INPUT!#REF!</definedName>
    <definedName name="DY7L">[31]INPUT!#REF!</definedName>
    <definedName name="DY7R" localSheetId="12">[31]INPUT!#REF!</definedName>
    <definedName name="DY7R">[31]INPUT!#REF!</definedName>
    <definedName name="DY8L" localSheetId="12">[31]INPUT!#REF!</definedName>
    <definedName name="DY8L">[31]INPUT!#REF!</definedName>
    <definedName name="DY8R" localSheetId="12">[31]INPUT!#REF!</definedName>
    <definedName name="DY8R">[31]INPUT!#REF!</definedName>
    <definedName name="DY9L" localSheetId="12">[31]INPUT!#REF!</definedName>
    <definedName name="DY9L">[31]INPUT!#REF!</definedName>
    <definedName name="DY9R" localSheetId="12">[31]INPUT!#REF!</definedName>
    <definedName name="DY9R">[31]INPUT!#REF!</definedName>
    <definedName name="DZ" localSheetId="12">#REF!</definedName>
    <definedName name="DZ">#REF!</definedName>
    <definedName name="E" localSheetId="5">#REF!</definedName>
    <definedName name="E" localSheetId="12">[32]산출근거!#REF!</definedName>
    <definedName name="E">#REF!</definedName>
    <definedName name="EA" localSheetId="12">#REF!</definedName>
    <definedName name="EA">#REF!</definedName>
    <definedName name="EB" localSheetId="12">#REF!</definedName>
    <definedName name="EB">#REF!</definedName>
    <definedName name="EC" localSheetId="12">#REF!</definedName>
    <definedName name="EC">#REF!</definedName>
    <definedName name="ED" localSheetId="12">#REF!</definedName>
    <definedName name="ED">#REF!</definedName>
    <definedName name="edgh" localSheetId="12">#REF!</definedName>
    <definedName name="edgh">#REF!</definedName>
    <definedName name="edit__home__del__branch_\f" localSheetId="12">#REF!</definedName>
    <definedName name="edit__home__del__branch_\f">#REF!</definedName>
    <definedName name="edtgh" localSheetId="12">#REF!</definedName>
    <definedName name="edtgh">#REF!</definedName>
    <definedName name="EE" localSheetId="12">#REF!</definedName>
    <definedName name="EE">#REF!</definedName>
    <definedName name="ee4e" localSheetId="12">'지형측량(근거)'!ee4e</definedName>
    <definedName name="ee4e">[0]!ee4e</definedName>
    <definedName name="eee" localSheetId="12">[50]을!#REF!</definedName>
    <definedName name="eee">[50]을!#REF!</definedName>
    <definedName name="EEEE" localSheetId="12">#REF!</definedName>
    <definedName name="EEEE">#REF!</definedName>
    <definedName name="eeeeeee" localSheetId="12">#REF!</definedName>
    <definedName name="eeeeeee">#REF!</definedName>
    <definedName name="eer" localSheetId="12">#REF!</definedName>
    <definedName name="eer">#REF!</definedName>
    <definedName name="EF" localSheetId="12">#REF!</definedName>
    <definedName name="EF">#REF!</definedName>
    <definedName name="EG" localSheetId="12">#REF!</definedName>
    <definedName name="EG">#REF!</definedName>
    <definedName name="EH" localSheetId="12">#REF!</definedName>
    <definedName name="EH">#REF!</definedName>
    <definedName name="EI" localSheetId="12">#REF!</definedName>
    <definedName name="EI">#REF!</definedName>
    <definedName name="eight">[40]버스운행안내!$J$8</definedName>
    <definedName name="EJ" localSheetId="12">#REF!</definedName>
    <definedName name="ej" hidden="1">{"'용역비'!$A$4:$C$8"}</definedName>
    <definedName name="EK" localSheetId="12">#REF!</definedName>
    <definedName name="EK">#REF!</definedName>
    <definedName name="EL" localSheetId="12">#REF!</definedName>
    <definedName name="EL">#REF!</definedName>
    <definedName name="ELC" localSheetId="12">#REF!</definedName>
    <definedName name="ELC">#REF!</definedName>
    <definedName name="ELI" localSheetId="12">#REF!</definedName>
    <definedName name="ELI">#REF!</definedName>
    <definedName name="EM" localSheetId="12">#REF!</definedName>
    <definedName name="EM">#REF!</definedName>
    <definedName name="EN" localSheetId="12">#REF!</definedName>
    <definedName name="EN">#REF!</definedName>
    <definedName name="END" localSheetId="5">#REF!</definedName>
    <definedName name="end" localSheetId="12">[40]버스운행안내!$H$6</definedName>
    <definedName name="END">#REF!</definedName>
    <definedName name="EO" localSheetId="12">#REF!</definedName>
    <definedName name="EO">#REF!</definedName>
    <definedName name="EP" localSheetId="12">#REF!</definedName>
    <definedName name="EP">#REF!</definedName>
    <definedName name="EQ" localSheetId="12">#REF!</definedName>
    <definedName name="EQ">#REF!</definedName>
    <definedName name="ER" localSheetId="12">#REF!</definedName>
    <definedName name="ER">#REF!</definedName>
    <definedName name="ertyertye" hidden="1">{"'용역비'!$A$4:$C$8"}</definedName>
    <definedName name="ERYETY" hidden="1">'[53]N賃率-職'!$I$5:$I$30</definedName>
    <definedName name="ES" localSheetId="12">#REF!</definedName>
    <definedName name="ES">#REF!</definedName>
    <definedName name="esb">[33]노임단가!$M$23</definedName>
    <definedName name="esh">[33]노임단가!$M$19</definedName>
    <definedName name="esm">[33]노임단가!$M$21</definedName>
    <definedName name="ET" localSheetId="12">#REF!</definedName>
    <definedName name="ET">#REF!</definedName>
    <definedName name="etb">[33]노임단가!$M$17</definedName>
    <definedName name="eth">[33]노임단가!$M$13</definedName>
    <definedName name="etm">[33]노임단가!$M$15</definedName>
    <definedName name="ets">[33]노임단가!$M$11</definedName>
    <definedName name="etyj" hidden="1">{"'용역비'!$A$4:$C$8"}</definedName>
    <definedName name="etyjj" hidden="1">{"'용역비'!$A$4:$C$8"}</definedName>
    <definedName name="EU" localSheetId="12">#REF!</definedName>
    <definedName name="EU">#REF!</definedName>
    <definedName name="EV" localSheetId="12">#REF!</definedName>
    <definedName name="EV">#REF!</definedName>
    <definedName name="EW" localSheetId="12">#REF!</definedName>
    <definedName name="EW">#REF!</definedName>
    <definedName name="EX" localSheetId="12">#REF!</definedName>
    <definedName name="EX">#REF!</definedName>
    <definedName name="Excel_BuiltIn_Criteria" localSheetId="12">#REF!</definedName>
    <definedName name="Excel_BuiltIn_Criteria">#REF!</definedName>
    <definedName name="Excel_BuiltIn_Print_Titles_4" localSheetId="12">[54]_산근2_!#REF!</definedName>
    <definedName name="Excel_BuiltIn_Print_Titles_4">[54]_산근2_!#REF!</definedName>
    <definedName name="Excel_BuiltIn_Print_Titles_5" localSheetId="12">#REF!</definedName>
    <definedName name="Excel_BuiltIn_Print_Titles_5">#REF!</definedName>
    <definedName name="Excel_BuiltIn_Print_Titles_6" localSheetId="12">[54]_산근4_!#REF!</definedName>
    <definedName name="Excel_BuiltIn_Print_Titles_6">[54]_산근4_!#REF!</definedName>
    <definedName name="Excel_BuiltIn_Print_Titles_7" localSheetId="12">[54]_산근5_!#REF!</definedName>
    <definedName name="Excel_BuiltIn_Print_Titles_7">[54]_산근5_!#REF!</definedName>
    <definedName name="EXP120.J">[55]진주방향!$AN$295</definedName>
    <definedName name="_xlnm.Extract" localSheetId="12">#REF!</definedName>
    <definedName name="_xlnm.Extract">#REF!</definedName>
    <definedName name="Extract_MI" localSheetId="12">#REF!</definedName>
    <definedName name="Extract_MI">#REF!</definedName>
    <definedName name="EY" localSheetId="12">#REF!</definedName>
    <definedName name="EY">#REF!</definedName>
    <definedName name="EZ" localSheetId="12">#REF!</definedName>
    <definedName name="EZ">#REF!</definedName>
    <definedName name="F" localSheetId="5">#REF!</definedName>
    <definedName name="f" localSheetId="12">#REF!</definedName>
    <definedName name="F">#REF!</definedName>
    <definedName name="F10LX" localSheetId="12">[22]INPUT!#REF!</definedName>
    <definedName name="F10LX">[22]INPUT!#REF!</definedName>
    <definedName name="F10LY" localSheetId="12">[22]INPUT!#REF!</definedName>
    <definedName name="F10LY">[22]INPUT!#REF!</definedName>
    <definedName name="F10RX" localSheetId="12">[22]INPUT!#REF!</definedName>
    <definedName name="F10RX">[22]INPUT!#REF!</definedName>
    <definedName name="F10RY" localSheetId="12">[22]INPUT!#REF!</definedName>
    <definedName name="F10RY">[22]INPUT!#REF!</definedName>
    <definedName name="F1F" localSheetId="12">#REF!</definedName>
    <definedName name="F1F">#REF!</definedName>
    <definedName name="F2F" localSheetId="12">#REF!</definedName>
    <definedName name="F2F">#REF!</definedName>
    <definedName name="F3F" localSheetId="12">#REF!</definedName>
    <definedName name="F3F">#REF!</definedName>
    <definedName name="F3LX" localSheetId="12">[22]INPUT!#REF!</definedName>
    <definedName name="F3LX">[22]INPUT!#REF!</definedName>
    <definedName name="F3LY" localSheetId="12">[22]INPUT!#REF!</definedName>
    <definedName name="F3LY">[22]INPUT!#REF!</definedName>
    <definedName name="F3RX" localSheetId="12">[22]INPUT!#REF!</definedName>
    <definedName name="F3RX">[22]INPUT!#REF!</definedName>
    <definedName name="F3RY" localSheetId="12">[22]INPUT!#REF!</definedName>
    <definedName name="F3RY">[22]INPUT!#REF!</definedName>
    <definedName name="F4LX" localSheetId="12">[22]INPUT!#REF!</definedName>
    <definedName name="F4LX">[22]INPUT!#REF!</definedName>
    <definedName name="F4LY" localSheetId="12">[22]INPUT!#REF!</definedName>
    <definedName name="F4LY">[22]INPUT!#REF!</definedName>
    <definedName name="F4RX" localSheetId="12">[22]INPUT!#REF!</definedName>
    <definedName name="F4RX">[22]INPUT!#REF!</definedName>
    <definedName name="F4RY" localSheetId="12">[22]INPUT!#REF!</definedName>
    <definedName name="F4RY">[22]INPUT!#REF!</definedName>
    <definedName name="F5LX" localSheetId="12">[22]INPUT!#REF!</definedName>
    <definedName name="F5LX">[22]INPUT!#REF!</definedName>
    <definedName name="F5LY" localSheetId="12">[22]INPUT!#REF!</definedName>
    <definedName name="F5LY">[22]INPUT!#REF!</definedName>
    <definedName name="F5RX" localSheetId="12">[22]INPUT!#REF!</definedName>
    <definedName name="F5RX">[22]INPUT!#REF!</definedName>
    <definedName name="F5RY" localSheetId="12">[22]INPUT!#REF!</definedName>
    <definedName name="F5RY">[22]INPUT!#REF!</definedName>
    <definedName name="F6LX" localSheetId="12">[22]INPUT!#REF!</definedName>
    <definedName name="F6LX">[22]INPUT!#REF!</definedName>
    <definedName name="F6LY" localSheetId="12">[22]INPUT!#REF!</definedName>
    <definedName name="F6LY">[22]INPUT!#REF!</definedName>
    <definedName name="F6RX" localSheetId="12">[22]INPUT!#REF!</definedName>
    <definedName name="F6RX">[22]INPUT!#REF!</definedName>
    <definedName name="F6RY" localSheetId="12">[22]INPUT!#REF!</definedName>
    <definedName name="F6RY">[22]INPUT!#REF!</definedName>
    <definedName name="F7LX" localSheetId="12">[22]INPUT!#REF!</definedName>
    <definedName name="F7LX">[22]INPUT!#REF!</definedName>
    <definedName name="F7LY" localSheetId="12">[22]INPUT!#REF!</definedName>
    <definedName name="F7LY">[22]INPUT!#REF!</definedName>
    <definedName name="F7RX" localSheetId="12">[22]INPUT!#REF!</definedName>
    <definedName name="F7RX">[22]INPUT!#REF!</definedName>
    <definedName name="F7RY" localSheetId="12">[22]INPUT!#REF!</definedName>
    <definedName name="F7RY">[22]INPUT!#REF!</definedName>
    <definedName name="F8LX" localSheetId="12">[22]INPUT!#REF!</definedName>
    <definedName name="F8LX">[22]INPUT!#REF!</definedName>
    <definedName name="F8LY" localSheetId="12">[22]INPUT!#REF!</definedName>
    <definedName name="F8LY">[22]INPUT!#REF!</definedName>
    <definedName name="F8RX" localSheetId="12">[22]INPUT!#REF!</definedName>
    <definedName name="F8RX">[22]INPUT!#REF!</definedName>
    <definedName name="F8RY" localSheetId="12">[22]INPUT!#REF!</definedName>
    <definedName name="F8RY">[22]INPUT!#REF!</definedName>
    <definedName name="F9LX" localSheetId="12">[22]INPUT!#REF!</definedName>
    <definedName name="F9LX">[22]INPUT!#REF!</definedName>
    <definedName name="F9LY" localSheetId="12">[22]INPUT!#REF!</definedName>
    <definedName name="F9LY">[22]INPUT!#REF!</definedName>
    <definedName name="F9RX" localSheetId="12">[22]INPUT!#REF!</definedName>
    <definedName name="F9RX">[22]INPUT!#REF!</definedName>
    <definedName name="F9RY" localSheetId="12">[22]INPUT!#REF!</definedName>
    <definedName name="F9RY">[22]INPUT!#REF!</definedName>
    <definedName name="FA" localSheetId="12">#REF!</definedName>
    <definedName name="FA">#REF!</definedName>
    <definedName name="FB" localSheetId="12">#REF!</definedName>
    <definedName name="FB">#REF!</definedName>
    <definedName name="FC" localSheetId="12">#REF!</definedName>
    <definedName name="FC">#REF!</definedName>
    <definedName name="FD" localSheetId="12">#REF!</definedName>
    <definedName name="FD">#REF!</definedName>
    <definedName name="fdgz" localSheetId="12">#REF!</definedName>
    <definedName name="fdgz">#REF!</definedName>
    <definedName name="FE" localSheetId="12">#REF!</definedName>
    <definedName name="FE">#REF!</definedName>
    <definedName name="FE10L" localSheetId="12">[31]INPUT!#REF!</definedName>
    <definedName name="FE10L">[31]INPUT!#REF!</definedName>
    <definedName name="FE10R" localSheetId="12">[31]INPUT!#REF!</definedName>
    <definedName name="FE10R">[31]INPUT!#REF!</definedName>
    <definedName name="FE3L" localSheetId="12">[31]INPUT!#REF!</definedName>
    <definedName name="FE3L">[31]INPUT!#REF!</definedName>
    <definedName name="FE3R" localSheetId="12">[31]INPUT!#REF!</definedName>
    <definedName name="FE3R">[31]INPUT!#REF!</definedName>
    <definedName name="FE4L" localSheetId="12">[31]INPUT!#REF!</definedName>
    <definedName name="FE4L">[31]INPUT!#REF!</definedName>
    <definedName name="FE4R" localSheetId="12">[31]INPUT!#REF!</definedName>
    <definedName name="FE4R">[31]INPUT!#REF!</definedName>
    <definedName name="FE5L" localSheetId="12">[31]INPUT!#REF!</definedName>
    <definedName name="FE5L">[31]INPUT!#REF!</definedName>
    <definedName name="FE5R" localSheetId="12">[31]INPUT!#REF!</definedName>
    <definedName name="FE5R">[31]INPUT!#REF!</definedName>
    <definedName name="FE6L" localSheetId="12">[31]INPUT!#REF!</definedName>
    <definedName name="FE6L">[31]INPUT!#REF!</definedName>
    <definedName name="FE6R" localSheetId="12">[31]INPUT!#REF!</definedName>
    <definedName name="FE6R">[31]INPUT!#REF!</definedName>
    <definedName name="FE7L" localSheetId="12">[31]INPUT!#REF!</definedName>
    <definedName name="FE7L">[31]INPUT!#REF!</definedName>
    <definedName name="FE7R" localSheetId="12">[31]INPUT!#REF!</definedName>
    <definedName name="FE7R">[31]INPUT!#REF!</definedName>
    <definedName name="FE8L" localSheetId="12">[31]INPUT!#REF!</definedName>
    <definedName name="FE8L">[31]INPUT!#REF!</definedName>
    <definedName name="FE8R" localSheetId="12">[31]INPUT!#REF!</definedName>
    <definedName name="FE8R">[31]INPUT!#REF!</definedName>
    <definedName name="FE9L" localSheetId="12">[31]INPUT!#REF!</definedName>
    <definedName name="FE9L">[31]INPUT!#REF!</definedName>
    <definedName name="FE9R" localSheetId="12">[31]INPUT!#REF!</definedName>
    <definedName name="FE9R">[31]INPUT!#REF!</definedName>
    <definedName name="FEEL" localSheetId="12">#REF!</definedName>
    <definedName name="FEEL">#REF!</definedName>
    <definedName name="ff" localSheetId="12">[56]설비!#REF!</definedName>
    <definedName name="ff" localSheetId="8" hidden="1">{#N/A,#N/A,FALSE,"운반시간"}</definedName>
    <definedName name="ff" hidden="1">{#N/A,#N/A,FALSE,"운반시간"}</definedName>
    <definedName name="ffk" localSheetId="12" hidden="1">#REF!</definedName>
    <definedName name="ffk" hidden="1">#REF!</definedName>
    <definedName name="FG" localSheetId="12">#REF!</definedName>
    <definedName name="FG">#REF!</definedName>
    <definedName name="fgdfg" localSheetId="12" hidden="1">'[57]#REF'!$F$6:$F$63</definedName>
    <definedName name="fgdfg" hidden="1">'[58]#REF'!$F$6:$F$63</definedName>
    <definedName name="fghjkl" localSheetId="12">'지형측량(근거)'!fghjkl</definedName>
    <definedName name="fghjkl">[0]!fghjkl</definedName>
    <definedName name="FH" localSheetId="12">[32]산출근거!#REF!</definedName>
    <definedName name="FH">[32]산출근거!#REF!</definedName>
    <definedName name="FH10L" localSheetId="12">[22]INPUT!#REF!</definedName>
    <definedName name="FH10L">[22]INPUT!#REF!</definedName>
    <definedName name="FH10R" localSheetId="12">[22]INPUT!#REF!</definedName>
    <definedName name="FH10R">[22]INPUT!#REF!</definedName>
    <definedName name="FH3L" localSheetId="12">[22]INPUT!#REF!</definedName>
    <definedName name="FH3L">[22]INPUT!#REF!</definedName>
    <definedName name="FH3R" localSheetId="12">[22]INPUT!#REF!</definedName>
    <definedName name="FH3R">[22]INPUT!#REF!</definedName>
    <definedName name="FH4L" localSheetId="12">[22]INPUT!#REF!</definedName>
    <definedName name="FH4L">[22]INPUT!#REF!</definedName>
    <definedName name="FH4R" localSheetId="12">[22]INPUT!#REF!</definedName>
    <definedName name="FH4R">[22]INPUT!#REF!</definedName>
    <definedName name="FH5L" localSheetId="12">[22]INPUT!#REF!</definedName>
    <definedName name="FH5L">[22]INPUT!#REF!</definedName>
    <definedName name="FH5R" localSheetId="12">[22]INPUT!#REF!</definedName>
    <definedName name="FH5R">[22]INPUT!#REF!</definedName>
    <definedName name="FH6L" localSheetId="12">[22]INPUT!#REF!</definedName>
    <definedName name="FH6L">[22]INPUT!#REF!</definedName>
    <definedName name="FH6R" localSheetId="12">[22]INPUT!#REF!</definedName>
    <definedName name="FH6R">[22]INPUT!#REF!</definedName>
    <definedName name="FH7L" localSheetId="12">[22]INPUT!#REF!</definedName>
    <definedName name="FH7L">[22]INPUT!#REF!</definedName>
    <definedName name="FH7R" localSheetId="12">[22]INPUT!#REF!</definedName>
    <definedName name="FH7R">[22]INPUT!#REF!</definedName>
    <definedName name="FH8L" localSheetId="12">[22]INPUT!#REF!</definedName>
    <definedName name="FH8L">[22]INPUT!#REF!</definedName>
    <definedName name="FH8R" localSheetId="12">[22]INPUT!#REF!</definedName>
    <definedName name="FH8R">[22]INPUT!#REF!</definedName>
    <definedName name="FH9L" localSheetId="12">[22]INPUT!#REF!</definedName>
    <definedName name="FH9L">[22]INPUT!#REF!</definedName>
    <definedName name="FH9R" localSheetId="12">[22]INPUT!#REF!</definedName>
    <definedName name="FH9R">[22]INPUT!#REF!</definedName>
    <definedName name="FI" localSheetId="12">#REF!</definedName>
    <definedName name="FI">#REF!</definedName>
    <definedName name="five">[40]버스운행안내!$G$8</definedName>
    <definedName name="FJ" localSheetId="12">#REF!</definedName>
    <definedName name="FJ">#REF!</definedName>
    <definedName name="FK" localSheetId="12">#REF!</definedName>
    <definedName name="FK" hidden="1">{"'용역비'!$A$4:$C$8"}</definedName>
    <definedName name="FL" localSheetId="12">#REF!</definedName>
    <definedName name="FL">#REF!</definedName>
    <definedName name="FM" localSheetId="12">#REF!</definedName>
    <definedName name="FM">#REF!</definedName>
    <definedName name="FN" localSheetId="12">#REF!</definedName>
    <definedName name="FN">#REF!</definedName>
    <definedName name="FO" localSheetId="12">#REF!</definedName>
    <definedName name="FO">#REF!</definedName>
    <definedName name="FOOT1" localSheetId="12">[19]설계조건!#REF!</definedName>
    <definedName name="FOOT1">[19]설계조건!#REF!</definedName>
    <definedName name="FOOT2" localSheetId="12">[19]설계조건!#REF!</definedName>
    <definedName name="FOOT2">[19]설계조건!#REF!</definedName>
    <definedName name="FOOT3" localSheetId="12">[19]설계조건!#REF!</definedName>
    <definedName name="FOOT3">[19]설계조건!#REF!</definedName>
    <definedName name="FOUND_A" localSheetId="12">[59]기초공!#REF!</definedName>
    <definedName name="FOUND_A">[59]기초공!#REF!</definedName>
    <definedName name="FOUND_H" localSheetId="12">#REF!</definedName>
    <definedName name="FOUND_H">#REF!</definedName>
    <definedName name="four">[40]버스운행안내!$F$8</definedName>
    <definedName name="FP" localSheetId="12">#REF!</definedName>
    <definedName name="FP">#REF!</definedName>
    <definedName name="FQ" localSheetId="12">#REF!</definedName>
    <definedName name="FQ">#REF!</definedName>
    <definedName name="FR" localSheetId="12">#REF!</definedName>
    <definedName name="FR">#REF!</definedName>
    <definedName name="FS" localSheetId="12">#REF!</definedName>
    <definedName name="FS">#REF!</definedName>
    <definedName name="fsfsadfa" localSheetId="5" hidden="1">'[58]#REF'!#REF!</definedName>
    <definedName name="fsfsadfa" localSheetId="12" hidden="1">'[57]#REF'!#REF!</definedName>
    <definedName name="fsfsadfa" localSheetId="8" hidden="1">'[58]#REF'!#REF!</definedName>
    <definedName name="fsfsadfa" hidden="1">'[58]#REF'!#REF!</definedName>
    <definedName name="FT" localSheetId="12">#REF!</definedName>
    <definedName name="FT">#REF!</definedName>
    <definedName name="FT10TL" localSheetId="12">[31]INPUT!#REF!</definedName>
    <definedName name="FT10TL">[31]INPUT!#REF!</definedName>
    <definedName name="FT10TR" localSheetId="12">[31]INPUT!#REF!</definedName>
    <definedName name="FT10TR">[31]INPUT!#REF!</definedName>
    <definedName name="FT1TL">[31]INPUT!$A$13</definedName>
    <definedName name="FT1TR">[31]INPUT!$A$15</definedName>
    <definedName name="FT2TL">[31]INPUT!$A$43</definedName>
    <definedName name="FT2TR">[31]INPUT!$A$45</definedName>
    <definedName name="FT3TL" localSheetId="12">[31]INPUT!#REF!</definedName>
    <definedName name="FT3TL">[31]INPUT!#REF!</definedName>
    <definedName name="FT3TR" localSheetId="12">[31]INPUT!#REF!</definedName>
    <definedName name="FT3TR">[31]INPUT!#REF!</definedName>
    <definedName name="FT4TL" localSheetId="12">[31]INPUT!#REF!</definedName>
    <definedName name="FT4TL">[31]INPUT!#REF!</definedName>
    <definedName name="FT4TR" localSheetId="12">[31]INPUT!#REF!</definedName>
    <definedName name="FT4TR">[31]INPUT!#REF!</definedName>
    <definedName name="FT5TL" localSheetId="12">[31]INPUT!#REF!</definedName>
    <definedName name="FT5TL">[31]INPUT!#REF!</definedName>
    <definedName name="FT5TR" localSheetId="12">[31]INPUT!#REF!</definedName>
    <definedName name="FT5TR">[31]INPUT!#REF!</definedName>
    <definedName name="FT6TL" localSheetId="12">[31]INPUT!#REF!</definedName>
    <definedName name="FT6TL">[31]INPUT!#REF!</definedName>
    <definedName name="FT6TR" localSheetId="12">[31]INPUT!#REF!</definedName>
    <definedName name="FT6TR">[31]INPUT!#REF!</definedName>
    <definedName name="FT7TL" localSheetId="12">[31]INPUT!#REF!</definedName>
    <definedName name="FT7TL">[31]INPUT!#REF!</definedName>
    <definedName name="FT7TR" localSheetId="12">[31]INPUT!#REF!</definedName>
    <definedName name="FT7TR">[31]INPUT!#REF!</definedName>
    <definedName name="FT8TL" localSheetId="12">[31]INPUT!#REF!</definedName>
    <definedName name="FT8TL">[31]INPUT!#REF!</definedName>
    <definedName name="FT8TR" localSheetId="12">[31]INPUT!#REF!</definedName>
    <definedName name="FT8TR">[31]INPUT!#REF!</definedName>
    <definedName name="FT9TL" localSheetId="12">[31]INPUT!#REF!</definedName>
    <definedName name="FT9TL">[31]INPUT!#REF!</definedName>
    <definedName name="FT9TR" localSheetId="12">[31]INPUT!#REF!</definedName>
    <definedName name="FT9TR">[31]INPUT!#REF!</definedName>
    <definedName name="FTE10L" localSheetId="12">[31]INPUT!#REF!</definedName>
    <definedName name="FTE10L">[31]INPUT!#REF!</definedName>
    <definedName name="FTE10R" localSheetId="12">[31]INPUT!#REF!</definedName>
    <definedName name="FTE10R">[31]INPUT!#REF!</definedName>
    <definedName name="FTE3L" localSheetId="12">[31]INPUT!#REF!</definedName>
    <definedName name="FTE3L">[31]INPUT!#REF!</definedName>
    <definedName name="FTE3R" localSheetId="12">[31]INPUT!#REF!</definedName>
    <definedName name="FTE3R">[31]INPUT!#REF!</definedName>
    <definedName name="FTE4L" localSheetId="12">[31]INPUT!#REF!</definedName>
    <definedName name="FTE4L">[31]INPUT!#REF!</definedName>
    <definedName name="FTE4R" localSheetId="12">[31]INPUT!#REF!</definedName>
    <definedName name="FTE4R">[31]INPUT!#REF!</definedName>
    <definedName name="FTE5L" localSheetId="12">[31]INPUT!#REF!</definedName>
    <definedName name="FTE5L">[31]INPUT!#REF!</definedName>
    <definedName name="FTE5R" localSheetId="12">[31]INPUT!#REF!</definedName>
    <definedName name="FTE5R">[31]INPUT!#REF!</definedName>
    <definedName name="FTE6L" localSheetId="12">[31]INPUT!#REF!</definedName>
    <definedName name="FTE6L">[31]INPUT!#REF!</definedName>
    <definedName name="FTE6R" localSheetId="12">[31]INPUT!#REF!</definedName>
    <definedName name="FTE6R">[31]INPUT!#REF!</definedName>
    <definedName name="FTE7L" localSheetId="12">[31]INPUT!#REF!</definedName>
    <definedName name="FTE7L">[31]INPUT!#REF!</definedName>
    <definedName name="FTE7R" localSheetId="12">[31]INPUT!#REF!</definedName>
    <definedName name="FTE7R">[31]INPUT!#REF!</definedName>
    <definedName name="FTE8L" localSheetId="12">[31]INPUT!#REF!</definedName>
    <definedName name="FTE8L">[31]INPUT!#REF!</definedName>
    <definedName name="FTE8R" localSheetId="12">[31]INPUT!#REF!</definedName>
    <definedName name="FTE8R">[31]INPUT!#REF!</definedName>
    <definedName name="FTE9L" localSheetId="12">[31]INPUT!#REF!</definedName>
    <definedName name="FTE9L">[31]INPUT!#REF!</definedName>
    <definedName name="FTE9R" localSheetId="12">[31]INPUT!#REF!</definedName>
    <definedName name="FTE9R">[31]INPUT!#REF!</definedName>
    <definedName name="FTG10L" localSheetId="12">[31]INPUT!#REF!</definedName>
    <definedName name="FTG10L">[31]INPUT!#REF!</definedName>
    <definedName name="FTG10R" localSheetId="12">[31]INPUT!#REF!</definedName>
    <definedName name="FTG10R">[31]INPUT!#REF!</definedName>
    <definedName name="FTG3L" localSheetId="12">[31]INPUT!#REF!</definedName>
    <definedName name="FTG3L">[31]INPUT!#REF!</definedName>
    <definedName name="FTG3R" localSheetId="12">[31]INPUT!#REF!</definedName>
    <definedName name="FTG3R">[31]INPUT!#REF!</definedName>
    <definedName name="FTG4L" localSheetId="12">[31]INPUT!#REF!</definedName>
    <definedName name="FTG4L">[31]INPUT!#REF!</definedName>
    <definedName name="FTG4R" localSheetId="12">[31]INPUT!#REF!</definedName>
    <definedName name="FTG4R">[31]INPUT!#REF!</definedName>
    <definedName name="FTG5L" localSheetId="12">[31]INPUT!#REF!</definedName>
    <definedName name="FTG5L">[31]INPUT!#REF!</definedName>
    <definedName name="FTG5R" localSheetId="12">[31]INPUT!#REF!</definedName>
    <definedName name="FTG5R">[31]INPUT!#REF!</definedName>
    <definedName name="FTG6L" localSheetId="12">[31]INPUT!#REF!</definedName>
    <definedName name="FTG6L">[31]INPUT!#REF!</definedName>
    <definedName name="FTG6R" localSheetId="12">[31]INPUT!#REF!</definedName>
    <definedName name="FTG6R">[31]INPUT!#REF!</definedName>
    <definedName name="FTG7L" localSheetId="12">[31]INPUT!#REF!</definedName>
    <definedName name="FTG7L">[31]INPUT!#REF!</definedName>
    <definedName name="FTG7R" localSheetId="12">[31]INPUT!#REF!</definedName>
    <definedName name="FTG7R">[31]INPUT!#REF!</definedName>
    <definedName name="FTG8L" localSheetId="12">[31]INPUT!#REF!</definedName>
    <definedName name="FTG8L">[31]INPUT!#REF!</definedName>
    <definedName name="FTG8R" localSheetId="12">[31]INPUT!#REF!</definedName>
    <definedName name="FTG8R">[31]INPUT!#REF!</definedName>
    <definedName name="FTG9L" localSheetId="12">[31]INPUT!#REF!</definedName>
    <definedName name="FTG9L">[31]INPUT!#REF!</definedName>
    <definedName name="FTG9R" localSheetId="12">[31]INPUT!#REF!</definedName>
    <definedName name="FTG9R">[31]INPUT!#REF!</definedName>
    <definedName name="FTS10L" localSheetId="12">[31]INPUT!#REF!</definedName>
    <definedName name="FTS10L">[31]INPUT!#REF!</definedName>
    <definedName name="FTS10R" localSheetId="12">[31]INPUT!#REF!</definedName>
    <definedName name="FTS10R">[31]INPUT!#REF!</definedName>
    <definedName name="FTS3L" localSheetId="12">[31]INPUT!#REF!</definedName>
    <definedName name="FTS3L">[31]INPUT!#REF!</definedName>
    <definedName name="FTS3R" localSheetId="12">[31]INPUT!#REF!</definedName>
    <definedName name="FTS3R">[31]INPUT!#REF!</definedName>
    <definedName name="FTS4L" localSheetId="12">[31]INPUT!#REF!</definedName>
    <definedName name="FTS4L">[31]INPUT!#REF!</definedName>
    <definedName name="FTS4R" localSheetId="12">[31]INPUT!#REF!</definedName>
    <definedName name="FTS4R">[31]INPUT!#REF!</definedName>
    <definedName name="FTS5L" localSheetId="12">[31]INPUT!#REF!</definedName>
    <definedName name="FTS5L">[31]INPUT!#REF!</definedName>
    <definedName name="FTS5R" localSheetId="12">[31]INPUT!#REF!</definedName>
    <definedName name="FTS5R">[31]INPUT!#REF!</definedName>
    <definedName name="FTS6L" localSheetId="12">[31]INPUT!#REF!</definedName>
    <definedName name="FTS6L">[31]INPUT!#REF!</definedName>
    <definedName name="FTS6R" localSheetId="12">[31]INPUT!#REF!</definedName>
    <definedName name="FTS6R">[31]INPUT!#REF!</definedName>
    <definedName name="FTS7L" localSheetId="12">[31]INPUT!#REF!</definedName>
    <definedName name="FTS7L">[31]INPUT!#REF!</definedName>
    <definedName name="FTS7R" localSheetId="12">[31]INPUT!#REF!</definedName>
    <definedName name="FTS7R">[31]INPUT!#REF!</definedName>
    <definedName name="FTS8L" localSheetId="12">[31]INPUT!#REF!</definedName>
    <definedName name="FTS8L">[31]INPUT!#REF!</definedName>
    <definedName name="FTS8R" localSheetId="12">[31]INPUT!#REF!</definedName>
    <definedName name="FTS8R">[31]INPUT!#REF!</definedName>
    <definedName name="FTS9L" localSheetId="12">[31]INPUT!#REF!</definedName>
    <definedName name="FTS9L">[31]INPUT!#REF!</definedName>
    <definedName name="FTS9R" localSheetId="12">[31]INPUT!#REF!</definedName>
    <definedName name="FTS9R">[31]INPUT!#REF!</definedName>
    <definedName name="FTW10L" localSheetId="12">[31]INPUT!#REF!</definedName>
    <definedName name="FTW10L">[31]INPUT!#REF!</definedName>
    <definedName name="FTW10R" localSheetId="12">[31]INPUT!#REF!</definedName>
    <definedName name="FTW10R">[31]INPUT!#REF!</definedName>
    <definedName name="FTW3L" localSheetId="12">[31]INPUT!#REF!</definedName>
    <definedName name="FTW3L">[31]INPUT!#REF!</definedName>
    <definedName name="FTW3R" localSheetId="12">[31]INPUT!#REF!</definedName>
    <definedName name="FTW3R">[31]INPUT!#REF!</definedName>
    <definedName name="FTW4L" localSheetId="12">[31]INPUT!#REF!</definedName>
    <definedName name="FTW4L">[31]INPUT!#REF!</definedName>
    <definedName name="FTW4R" localSheetId="12">[31]INPUT!#REF!</definedName>
    <definedName name="FTW4R">[31]INPUT!#REF!</definedName>
    <definedName name="FTW5L" localSheetId="12">[31]INPUT!#REF!</definedName>
    <definedName name="FTW5L">[31]INPUT!#REF!</definedName>
    <definedName name="FTW5R" localSheetId="12">[31]INPUT!#REF!</definedName>
    <definedName name="FTW5R">[31]INPUT!#REF!</definedName>
    <definedName name="FTW6L" localSheetId="12">[31]INPUT!#REF!</definedName>
    <definedName name="FTW6L">[31]INPUT!#REF!</definedName>
    <definedName name="FTW6R" localSheetId="12">[31]INPUT!#REF!</definedName>
    <definedName name="FTW6R">[31]INPUT!#REF!</definedName>
    <definedName name="FTW7L" localSheetId="12">[31]INPUT!#REF!</definedName>
    <definedName name="FTW7L">[31]INPUT!#REF!</definedName>
    <definedName name="FTW7R" localSheetId="12">[31]INPUT!#REF!</definedName>
    <definedName name="FTW7R">[31]INPUT!#REF!</definedName>
    <definedName name="FTW8L" localSheetId="12">[31]INPUT!#REF!</definedName>
    <definedName name="FTW8L">[31]INPUT!#REF!</definedName>
    <definedName name="FTW8R" localSheetId="12">[31]INPUT!#REF!</definedName>
    <definedName name="FTW8R">[31]INPUT!#REF!</definedName>
    <definedName name="FTW9L" localSheetId="12">[31]INPUT!#REF!</definedName>
    <definedName name="FTW9L">[31]INPUT!#REF!</definedName>
    <definedName name="FTW9R" localSheetId="12">[31]INPUT!#REF!</definedName>
    <definedName name="FTW9R">[31]INPUT!#REF!</definedName>
    <definedName name="FTZ10L" localSheetId="12">[31]INPUT!#REF!</definedName>
    <definedName name="FTZ10L">[31]INPUT!#REF!</definedName>
    <definedName name="FTZ10R" localSheetId="12">[31]INPUT!#REF!</definedName>
    <definedName name="FTZ10R">[31]INPUT!#REF!</definedName>
    <definedName name="FTZ3L" localSheetId="12">[31]INPUT!#REF!</definedName>
    <definedName name="FTZ3L">[31]INPUT!#REF!</definedName>
    <definedName name="FTZ3R" localSheetId="12">[31]INPUT!#REF!</definedName>
    <definedName name="FTZ3R">[31]INPUT!#REF!</definedName>
    <definedName name="FTZ4L" localSheetId="12">[31]INPUT!#REF!</definedName>
    <definedName name="FTZ4L">[31]INPUT!#REF!</definedName>
    <definedName name="FTZ4R" localSheetId="12">[31]INPUT!#REF!</definedName>
    <definedName name="FTZ4R">[31]INPUT!#REF!</definedName>
    <definedName name="FTZ5L" localSheetId="12">[31]INPUT!#REF!</definedName>
    <definedName name="FTZ5L">[31]INPUT!#REF!</definedName>
    <definedName name="FTZ5R" localSheetId="12">[31]INPUT!#REF!</definedName>
    <definedName name="FTZ5R">[31]INPUT!#REF!</definedName>
    <definedName name="FTZ6L" localSheetId="12">[31]INPUT!#REF!</definedName>
    <definedName name="FTZ6L">[31]INPUT!#REF!</definedName>
    <definedName name="FTZ6R" localSheetId="12">[31]INPUT!#REF!</definedName>
    <definedName name="FTZ6R">[31]INPUT!#REF!</definedName>
    <definedName name="FTZ7L" localSheetId="12">[31]INPUT!#REF!</definedName>
    <definedName name="FTZ7L">[31]INPUT!#REF!</definedName>
    <definedName name="FTZ7R" localSheetId="12">[31]INPUT!#REF!</definedName>
    <definedName name="FTZ7R">[31]INPUT!#REF!</definedName>
    <definedName name="FTZ8L" localSheetId="12">[31]INPUT!#REF!</definedName>
    <definedName name="FTZ8L">[31]INPUT!#REF!</definedName>
    <definedName name="FTZ8R" localSheetId="12">[31]INPUT!#REF!</definedName>
    <definedName name="FTZ8R">[31]INPUT!#REF!</definedName>
    <definedName name="FTZ9L" localSheetId="12">[31]INPUT!#REF!</definedName>
    <definedName name="FTZ9L">[31]INPUT!#REF!</definedName>
    <definedName name="FTZ9R" localSheetId="12">[31]INPUT!#REF!</definedName>
    <definedName name="FTZ9R">[31]INPUT!#REF!</definedName>
    <definedName name="FU" localSheetId="12">#REF!</definedName>
    <definedName name="FU">#REF!</definedName>
    <definedName name="FULL" localSheetId="5" hidden="1">[60]경비2내역!#REF!</definedName>
    <definedName name="FULL" localSheetId="12" hidden="1">[61]경비2내역!#REF!</definedName>
    <definedName name="FULL" localSheetId="8" hidden="1">[60]경비2내역!#REF!</definedName>
    <definedName name="FULL" hidden="1">[60]경비2내역!#REF!</definedName>
    <definedName name="FV" localSheetId="12">#REF!</definedName>
    <definedName name="FV">#REF!</definedName>
    <definedName name="FW" localSheetId="12">#REF!</definedName>
    <definedName name="FW">#REF!</definedName>
    <definedName name="FX" localSheetId="12">#REF!</definedName>
    <definedName name="FX">#REF!</definedName>
    <definedName name="FX10L" localSheetId="12">[31]INPUT!#REF!</definedName>
    <definedName name="FX10L">[31]INPUT!#REF!</definedName>
    <definedName name="FX10R" localSheetId="12">[31]INPUT!#REF!</definedName>
    <definedName name="FX10R">[31]INPUT!#REF!</definedName>
    <definedName name="FX3L" localSheetId="12">[31]INPUT!#REF!</definedName>
    <definedName name="FX3L">[31]INPUT!#REF!</definedName>
    <definedName name="FX3R" localSheetId="12">[31]INPUT!#REF!</definedName>
    <definedName name="FX3R">[31]INPUT!#REF!</definedName>
    <definedName name="FX4L" localSheetId="12">[31]INPUT!#REF!</definedName>
    <definedName name="FX4L">[31]INPUT!#REF!</definedName>
    <definedName name="FX4R" localSheetId="12">[31]INPUT!#REF!</definedName>
    <definedName name="FX4R">[31]INPUT!#REF!</definedName>
    <definedName name="FX5L" localSheetId="12">[31]INPUT!#REF!</definedName>
    <definedName name="FX5L">[31]INPUT!#REF!</definedName>
    <definedName name="FX5R" localSheetId="12">[31]INPUT!#REF!</definedName>
    <definedName name="FX5R">[31]INPUT!#REF!</definedName>
    <definedName name="FX6L" localSheetId="12">[31]INPUT!#REF!</definedName>
    <definedName name="FX6L">[31]INPUT!#REF!</definedName>
    <definedName name="FX6R" localSheetId="12">[31]INPUT!#REF!</definedName>
    <definedName name="FX6R">[31]INPUT!#REF!</definedName>
    <definedName name="FX7L" localSheetId="12">[31]INPUT!#REF!</definedName>
    <definedName name="FX7L">[31]INPUT!#REF!</definedName>
    <definedName name="FX7R" localSheetId="12">[31]INPUT!#REF!</definedName>
    <definedName name="FX7R">[31]INPUT!#REF!</definedName>
    <definedName name="FX8L" localSheetId="12">[31]INPUT!#REF!</definedName>
    <definedName name="FX8L">[31]INPUT!#REF!</definedName>
    <definedName name="FX8R" localSheetId="12">[31]INPUT!#REF!</definedName>
    <definedName name="FX8R">[31]INPUT!#REF!</definedName>
    <definedName name="FX9L" localSheetId="12">[31]INPUT!#REF!</definedName>
    <definedName name="FX9L">[31]INPUT!#REF!</definedName>
    <definedName name="FX9R" localSheetId="12">[31]INPUT!#REF!</definedName>
    <definedName name="FX9R">[31]INPUT!#REF!</definedName>
    <definedName name="FY" localSheetId="12">#REF!</definedName>
    <definedName name="FY">#REF!</definedName>
    <definedName name="FY10L" localSheetId="12">[31]INPUT!#REF!</definedName>
    <definedName name="FY10L">[31]INPUT!#REF!</definedName>
    <definedName name="FY10R" localSheetId="12">[31]INPUT!#REF!</definedName>
    <definedName name="FY10R">[31]INPUT!#REF!</definedName>
    <definedName name="FY3L" localSheetId="12">[31]INPUT!#REF!</definedName>
    <definedName name="FY3L">[31]INPUT!#REF!</definedName>
    <definedName name="FY3R" localSheetId="12">[31]INPUT!#REF!</definedName>
    <definedName name="FY3R">[31]INPUT!#REF!</definedName>
    <definedName name="FY4L" localSheetId="12">[31]INPUT!#REF!</definedName>
    <definedName name="FY4L">[31]INPUT!#REF!</definedName>
    <definedName name="FY4R" localSheetId="12">[31]INPUT!#REF!</definedName>
    <definedName name="FY4R">[31]INPUT!#REF!</definedName>
    <definedName name="FY5L" localSheetId="12">[31]INPUT!#REF!</definedName>
    <definedName name="FY5L">[31]INPUT!#REF!</definedName>
    <definedName name="FY5R" localSheetId="12">[31]INPUT!#REF!</definedName>
    <definedName name="FY5R">[31]INPUT!#REF!</definedName>
    <definedName name="FY6L" localSheetId="12">[31]INPUT!#REF!</definedName>
    <definedName name="FY6L">[31]INPUT!#REF!</definedName>
    <definedName name="FY6R" localSheetId="12">[31]INPUT!#REF!</definedName>
    <definedName name="FY6R">[31]INPUT!#REF!</definedName>
    <definedName name="FY7L" localSheetId="12">[31]INPUT!#REF!</definedName>
    <definedName name="FY7L">[31]INPUT!#REF!</definedName>
    <definedName name="FY7R" localSheetId="12">[31]INPUT!#REF!</definedName>
    <definedName name="FY7R">[31]INPUT!#REF!</definedName>
    <definedName name="FY8L" localSheetId="12">[31]INPUT!#REF!</definedName>
    <definedName name="FY8L">[31]INPUT!#REF!</definedName>
    <definedName name="FY8R" localSheetId="12">[31]INPUT!#REF!</definedName>
    <definedName name="FY8R">[31]INPUT!#REF!</definedName>
    <definedName name="FY9L" localSheetId="12">[31]INPUT!#REF!</definedName>
    <definedName name="FY9L">[31]INPUT!#REF!</definedName>
    <definedName name="FY9R" localSheetId="12">[31]INPUT!#REF!</definedName>
    <definedName name="FY9R">[31]INPUT!#REF!</definedName>
    <definedName name="FYY10L" localSheetId="12">[31]INPUT!#REF!</definedName>
    <definedName name="FYY10L">[31]INPUT!#REF!</definedName>
    <definedName name="FYY10R" localSheetId="12">[31]INPUT!#REF!</definedName>
    <definedName name="FYY10R">[31]INPUT!#REF!</definedName>
    <definedName name="FYY3L" localSheetId="12">[31]INPUT!#REF!</definedName>
    <definedName name="FYY3L">[31]INPUT!#REF!</definedName>
    <definedName name="FYY3R" localSheetId="12">[31]INPUT!#REF!</definedName>
    <definedName name="FYY3R">[31]INPUT!#REF!</definedName>
    <definedName name="FYY4L" localSheetId="12">[31]INPUT!#REF!</definedName>
    <definedName name="FYY4L">[31]INPUT!#REF!</definedName>
    <definedName name="FYY4R" localSheetId="12">[31]INPUT!#REF!</definedName>
    <definedName name="FYY4R">[31]INPUT!#REF!</definedName>
    <definedName name="FYY5L" localSheetId="12">[31]INPUT!#REF!</definedName>
    <definedName name="FYY5L">[31]INPUT!#REF!</definedName>
    <definedName name="FYY5R" localSheetId="12">[31]INPUT!#REF!</definedName>
    <definedName name="FYY5R">[31]INPUT!#REF!</definedName>
    <definedName name="FYY6L" localSheetId="12">[31]INPUT!#REF!</definedName>
    <definedName name="FYY6L">[31]INPUT!#REF!</definedName>
    <definedName name="FYY6R" localSheetId="12">[31]INPUT!#REF!</definedName>
    <definedName name="FYY6R">[31]INPUT!#REF!</definedName>
    <definedName name="FYY7L" localSheetId="12">[31]INPUT!#REF!</definedName>
    <definedName name="FYY7L">[31]INPUT!#REF!</definedName>
    <definedName name="FYY7R" localSheetId="12">[31]INPUT!#REF!</definedName>
    <definedName name="FYY7R">[31]INPUT!#REF!</definedName>
    <definedName name="FYY8L" localSheetId="12">[31]INPUT!#REF!</definedName>
    <definedName name="FYY8L">[31]INPUT!#REF!</definedName>
    <definedName name="FYY8R" localSheetId="12">[31]INPUT!#REF!</definedName>
    <definedName name="FYY8R">[31]INPUT!#REF!</definedName>
    <definedName name="FYY9L" localSheetId="12">[31]INPUT!#REF!</definedName>
    <definedName name="FYY9L">[31]INPUT!#REF!</definedName>
    <definedName name="FYY9R" localSheetId="12">[31]INPUT!#REF!</definedName>
    <definedName name="FYY9R">[31]INPUT!#REF!</definedName>
    <definedName name="FZ" localSheetId="12">#REF!</definedName>
    <definedName name="FZ">#REF!</definedName>
    <definedName name="F이" localSheetId="12">#REF!</definedName>
    <definedName name="F이">#REF!</definedName>
    <definedName name="F일" localSheetId="12">#REF!</definedName>
    <definedName name="F일">#REF!</definedName>
    <definedName name="G" localSheetId="12">[32]산출근거!#REF!</definedName>
    <definedName name="G">[32]산출근거!#REF!</definedName>
    <definedName name="G10L" localSheetId="12">[22]INPUT!#REF!</definedName>
    <definedName name="G10L">[22]INPUT!#REF!</definedName>
    <definedName name="G10R" localSheetId="12">[22]INPUT!#REF!</definedName>
    <definedName name="G10R">[22]INPUT!#REF!</definedName>
    <definedName name="g1a2p">[38]INPUT!$L$26</definedName>
    <definedName name="G3L" localSheetId="12">[22]INPUT!#REF!</definedName>
    <definedName name="G3L">[22]INPUT!#REF!</definedName>
    <definedName name="G3R" localSheetId="12">[22]INPUT!#REF!</definedName>
    <definedName name="G3R">[22]INPUT!#REF!</definedName>
    <definedName name="G4L" localSheetId="12">[22]INPUT!#REF!</definedName>
    <definedName name="G4L">[22]INPUT!#REF!</definedName>
    <definedName name="G4R" localSheetId="12">[22]INPUT!#REF!</definedName>
    <definedName name="G4R">[22]INPUT!#REF!</definedName>
    <definedName name="G5L" localSheetId="12">[22]INPUT!#REF!</definedName>
    <definedName name="G5L">[22]INPUT!#REF!</definedName>
    <definedName name="G5R" localSheetId="12">[22]INPUT!#REF!</definedName>
    <definedName name="G5R">[22]INPUT!#REF!</definedName>
    <definedName name="G6L" localSheetId="12">[22]INPUT!#REF!</definedName>
    <definedName name="G6L">[22]INPUT!#REF!</definedName>
    <definedName name="G6R" localSheetId="12">[22]INPUT!#REF!</definedName>
    <definedName name="G6R">[22]INPUT!#REF!</definedName>
    <definedName name="G7L" localSheetId="12">[22]INPUT!#REF!</definedName>
    <definedName name="G7L">[22]INPUT!#REF!</definedName>
    <definedName name="G7R" localSheetId="12">[22]INPUT!#REF!</definedName>
    <definedName name="G7R">[22]INPUT!#REF!</definedName>
    <definedName name="G8L" localSheetId="12">[22]INPUT!#REF!</definedName>
    <definedName name="G8L">[22]INPUT!#REF!</definedName>
    <definedName name="G8R" localSheetId="12">[22]INPUT!#REF!</definedName>
    <definedName name="G8R">[22]INPUT!#REF!</definedName>
    <definedName name="G9L" localSheetId="12">[22]INPUT!#REF!</definedName>
    <definedName name="G9L">[22]INPUT!#REF!</definedName>
    <definedName name="G9R" localSheetId="12">[22]INPUT!#REF!</definedName>
    <definedName name="G9R">[22]INPUT!#REF!</definedName>
    <definedName name="GA" localSheetId="12">#REF!</definedName>
    <definedName name="GA">#REF!</definedName>
    <definedName name="GAB" localSheetId="12">[50]을!#REF!</definedName>
    <definedName name="GAB">[50]을!#REF!</definedName>
    <definedName name="GB" localSheetId="12">#REF!</definedName>
    <definedName name="GB">#REF!</definedName>
    <definedName name="GC" localSheetId="12">#REF!</definedName>
    <definedName name="GC">#REF!</definedName>
    <definedName name="gfgdfg" localSheetId="12" hidden="1">[62]차액보증!#REF!</definedName>
    <definedName name="gfgdfg" hidden="1">[62]차액보증!#REF!</definedName>
    <definedName name="gfjdjkyt" hidden="1">'[53]N賃率-職'!$I$5:$I$30</definedName>
    <definedName name="gg" localSheetId="12" hidden="1">{#N/A,#N/A,FALSE,"운반시간"}</definedName>
    <definedName name="gg" localSheetId="8" hidden="1">{#N/A,#N/A,FALSE,"운반시간"}</definedName>
    <definedName name="gg" hidden="1">{#N/A,#N/A,FALSE,"운반시간"}</definedName>
    <definedName name="GH10L" localSheetId="12">[31]INPUT!#REF!</definedName>
    <definedName name="GH10L">[31]INPUT!#REF!</definedName>
    <definedName name="GH10R" localSheetId="12">[31]INPUT!#REF!</definedName>
    <definedName name="GH10R">[31]INPUT!#REF!</definedName>
    <definedName name="GH3L" localSheetId="12">[31]INPUT!#REF!</definedName>
    <definedName name="GH3L">[31]INPUT!#REF!</definedName>
    <definedName name="GH3R" localSheetId="12">[31]INPUT!#REF!</definedName>
    <definedName name="GH3R">[31]INPUT!#REF!</definedName>
    <definedName name="GH4L" localSheetId="12">[31]INPUT!#REF!</definedName>
    <definedName name="GH4L">[31]INPUT!#REF!</definedName>
    <definedName name="GH4R" localSheetId="12">[31]INPUT!#REF!</definedName>
    <definedName name="GH4R">[31]INPUT!#REF!</definedName>
    <definedName name="GH5L" localSheetId="12">[31]INPUT!#REF!</definedName>
    <definedName name="GH5L">[31]INPUT!#REF!</definedName>
    <definedName name="GH5R" localSheetId="12">[31]INPUT!#REF!</definedName>
    <definedName name="GH5R">[31]INPUT!#REF!</definedName>
    <definedName name="GH6L" localSheetId="12">[31]INPUT!#REF!</definedName>
    <definedName name="GH6L">[31]INPUT!#REF!</definedName>
    <definedName name="GH6R" localSheetId="12">[31]INPUT!#REF!</definedName>
    <definedName name="GH6R">[31]INPUT!#REF!</definedName>
    <definedName name="GH7L" localSheetId="12">[31]INPUT!#REF!</definedName>
    <definedName name="GH7L">[31]INPUT!#REF!</definedName>
    <definedName name="GH7R" localSheetId="12">[31]INPUT!#REF!</definedName>
    <definedName name="GH7R">[31]INPUT!#REF!</definedName>
    <definedName name="GH8L" localSheetId="12">[31]INPUT!#REF!</definedName>
    <definedName name="GH8L">[31]INPUT!#REF!</definedName>
    <definedName name="GH8R" localSheetId="12">[31]INPUT!#REF!</definedName>
    <definedName name="GH8R">[31]INPUT!#REF!</definedName>
    <definedName name="GH9L" localSheetId="12">[31]INPUT!#REF!</definedName>
    <definedName name="GH9L">[31]INPUT!#REF!</definedName>
    <definedName name="GH9R" localSheetId="12">[31]INPUT!#REF!</definedName>
    <definedName name="GH9R">[31]INPUT!#REF!</definedName>
    <definedName name="ghfghf" localSheetId="12">#REF!</definedName>
    <definedName name="ghfghf">#REF!</definedName>
    <definedName name="gigin" localSheetId="12">[19]설계조건!#REF!</definedName>
    <definedName name="gigin">[19]설계조건!#REF!</definedName>
    <definedName name="GJDL" localSheetId="12">#REF!</definedName>
    <definedName name="GJDL">#REF!</definedName>
    <definedName name="gkdl" localSheetId="12">#REF!</definedName>
    <definedName name="gkdl">#REF!</definedName>
    <definedName name="GONGJONG" localSheetId="12">#REF!</definedName>
    <definedName name="GONGJONG">#REF!</definedName>
    <definedName name="grew" localSheetId="5" hidden="1">#REF!</definedName>
    <definedName name="grew" localSheetId="12" hidden="1">#REF!</definedName>
    <definedName name="grew" localSheetId="8" hidden="1">#REF!</definedName>
    <definedName name="grew" hidden="1">#REF!</definedName>
    <definedName name="gt" localSheetId="12">#REF!</definedName>
    <definedName name="gt">#REF!</definedName>
    <definedName name="GuidText" localSheetId="12">#REF!</definedName>
    <definedName name="GuidText">#REF!</definedName>
    <definedName name="GV" localSheetId="12">#REF!</definedName>
    <definedName name="GV">#REF!</definedName>
    <definedName name="H" localSheetId="12">[32]산출근거!#REF!</definedName>
    <definedName name="H">[32]산출근거!#REF!</definedName>
    <definedName name="H.TOTAL." localSheetId="12">#REF!</definedName>
    <definedName name="H.TOTAL.">#REF!</definedName>
    <definedName name="H.TOTAL.." localSheetId="12">#REF!</definedName>
    <definedName name="H.TOTAL..">#REF!</definedName>
    <definedName name="h10a2p">[38]INPUT!$C$36</definedName>
    <definedName name="H10AAL" localSheetId="12">[31]INPUT!#REF!</definedName>
    <definedName name="H10AAL">[31]INPUT!#REF!</definedName>
    <definedName name="H10AAR" localSheetId="12">[31]INPUT!#REF!</definedName>
    <definedName name="H10AAR">[31]INPUT!#REF!</definedName>
    <definedName name="H10ABL" localSheetId="12">[31]INPUT!#REF!</definedName>
    <definedName name="H10ABL">[31]INPUT!#REF!</definedName>
    <definedName name="H10ABR" localSheetId="12">[31]INPUT!#REF!</definedName>
    <definedName name="H10ABR">[31]INPUT!#REF!</definedName>
    <definedName name="H10ACL" localSheetId="12">[31]INPUT!#REF!</definedName>
    <definedName name="H10ACL">[31]INPUT!#REF!</definedName>
    <definedName name="H10ACR" localSheetId="12">[31]INPUT!#REF!</definedName>
    <definedName name="H10ACR">[31]INPUT!#REF!</definedName>
    <definedName name="H10ADL" localSheetId="12">[31]INPUT!#REF!</definedName>
    <definedName name="H10ADL">[31]INPUT!#REF!</definedName>
    <definedName name="H10ADR" localSheetId="12">[31]INPUT!#REF!</definedName>
    <definedName name="H10ADR">[31]INPUT!#REF!</definedName>
    <definedName name="H10AEL" localSheetId="12">[31]INPUT!#REF!</definedName>
    <definedName name="H10AEL">[31]INPUT!#REF!</definedName>
    <definedName name="H10AER" localSheetId="12">[31]INPUT!#REF!</definedName>
    <definedName name="H10AER">[31]INPUT!#REF!</definedName>
    <definedName name="H10AFL" localSheetId="12">[31]INPUT!#REF!</definedName>
    <definedName name="H10AFL">[31]INPUT!#REF!</definedName>
    <definedName name="H10AFR" localSheetId="12">[31]INPUT!#REF!</definedName>
    <definedName name="H10AFR">[31]INPUT!#REF!</definedName>
    <definedName name="H10AGL" localSheetId="12">[31]INPUT!#REF!</definedName>
    <definedName name="H10AGL">[31]INPUT!#REF!</definedName>
    <definedName name="H10AGR" localSheetId="12">[31]INPUT!#REF!</definedName>
    <definedName name="H10AGR">[31]INPUT!#REF!</definedName>
    <definedName name="H10BAL" localSheetId="12">[31]INPUT!#REF!</definedName>
    <definedName name="H10BAL">[31]INPUT!#REF!</definedName>
    <definedName name="H10BAR" localSheetId="12">[31]INPUT!#REF!</definedName>
    <definedName name="H10BAR">[31]INPUT!#REF!</definedName>
    <definedName name="H10BBL" localSheetId="12">[31]INPUT!#REF!</definedName>
    <definedName name="H10BBL">[31]INPUT!#REF!</definedName>
    <definedName name="H10BBR" localSheetId="12">[31]INPUT!#REF!</definedName>
    <definedName name="H10BBR">[31]INPUT!#REF!</definedName>
    <definedName name="H10CAL" localSheetId="12">[31]INPUT!#REF!</definedName>
    <definedName name="H10CAL">[31]INPUT!#REF!</definedName>
    <definedName name="H10CAR" localSheetId="12">[31]INPUT!#REF!</definedName>
    <definedName name="H10CAR">[31]INPUT!#REF!</definedName>
    <definedName name="H10CBL" localSheetId="12">[31]INPUT!#REF!</definedName>
    <definedName name="H10CBL">[31]INPUT!#REF!</definedName>
    <definedName name="H10CBR" localSheetId="12">[31]INPUT!#REF!</definedName>
    <definedName name="H10CBR">[31]INPUT!#REF!</definedName>
    <definedName name="H10CCL" localSheetId="12">[31]INPUT!#REF!</definedName>
    <definedName name="H10CCL">[31]INPUT!#REF!</definedName>
    <definedName name="H10CCR" localSheetId="12">[31]INPUT!#REF!</definedName>
    <definedName name="H10CCR">[31]INPUT!#REF!</definedName>
    <definedName name="H10D1L" localSheetId="12">[31]INPUT!#REF!</definedName>
    <definedName name="H10D1L">[31]INPUT!#REF!</definedName>
    <definedName name="H10D1R" localSheetId="12">[31]INPUT!#REF!</definedName>
    <definedName name="H10D1R">[31]INPUT!#REF!</definedName>
    <definedName name="H10D2L" localSheetId="12">[31]INPUT!#REF!</definedName>
    <definedName name="H10D2L">[31]INPUT!#REF!</definedName>
    <definedName name="H10D2R" localSheetId="12">[31]INPUT!#REF!</definedName>
    <definedName name="H10D2R">[31]INPUT!#REF!</definedName>
    <definedName name="H10D3L" localSheetId="12">[31]INPUT!#REF!</definedName>
    <definedName name="H10D3L">[31]INPUT!#REF!</definedName>
    <definedName name="H10D3R" localSheetId="12">[31]INPUT!#REF!</definedName>
    <definedName name="H10D3R">[31]INPUT!#REF!</definedName>
    <definedName name="H13." localSheetId="12">#REF!</definedName>
    <definedName name="H13.">#REF!</definedName>
    <definedName name="H13.." localSheetId="12">#REF!</definedName>
    <definedName name="H13..">#REF!</definedName>
    <definedName name="H16." localSheetId="12">#REF!</definedName>
    <definedName name="H16.">#REF!</definedName>
    <definedName name="H16.." localSheetId="12">#REF!</definedName>
    <definedName name="H16..">#REF!</definedName>
    <definedName name="H19." localSheetId="12">#REF!</definedName>
    <definedName name="H19.">#REF!</definedName>
    <definedName name="H19.." localSheetId="12">#REF!</definedName>
    <definedName name="H19..">#REF!</definedName>
    <definedName name="H1A" localSheetId="12">#REF!</definedName>
    <definedName name="H1A">#REF!</definedName>
    <definedName name="h1a2p">[38]INPUT!$C$27</definedName>
    <definedName name="H1C" localSheetId="12">#REF!</definedName>
    <definedName name="H1C">#REF!</definedName>
    <definedName name="H1D" localSheetId="12">#REF!</definedName>
    <definedName name="H1D">#REF!</definedName>
    <definedName name="H1H" localSheetId="12">#REF!</definedName>
    <definedName name="H1H">#REF!</definedName>
    <definedName name="H1L" localSheetId="12">#REF!</definedName>
    <definedName name="H1L">#REF!</definedName>
    <definedName name="H1R" localSheetId="12">#REF!</definedName>
    <definedName name="H1R">#REF!</definedName>
    <definedName name="H1WL" localSheetId="12">#REF!</definedName>
    <definedName name="H1WL">#REF!</definedName>
    <definedName name="H1WR" localSheetId="12">#REF!</definedName>
    <definedName name="H1WR">#REF!</definedName>
    <definedName name="H22." localSheetId="12">#REF!</definedName>
    <definedName name="H22.">#REF!</definedName>
    <definedName name="H22.." localSheetId="12">#REF!</definedName>
    <definedName name="H22..">#REF!</definedName>
    <definedName name="H25." localSheetId="12">#REF!</definedName>
    <definedName name="H25.">#REF!</definedName>
    <definedName name="H25.." localSheetId="12">#REF!</definedName>
    <definedName name="H25..">#REF!</definedName>
    <definedName name="H29." localSheetId="12">#REF!</definedName>
    <definedName name="H29.">#REF!</definedName>
    <definedName name="H29.." localSheetId="12">#REF!</definedName>
    <definedName name="H29..">#REF!</definedName>
    <definedName name="h2a2p">[38]INPUT!$C$28</definedName>
    <definedName name="H2C" localSheetId="12">#REF!</definedName>
    <definedName name="H2C">#REF!</definedName>
    <definedName name="H2H" localSheetId="12">#REF!</definedName>
    <definedName name="H2H">#REF!</definedName>
    <definedName name="H2L" localSheetId="12">#REF!</definedName>
    <definedName name="H2L">#REF!</definedName>
    <definedName name="H2R" localSheetId="12">#REF!</definedName>
    <definedName name="H2R">#REF!</definedName>
    <definedName name="H2WL" localSheetId="12">#REF!</definedName>
    <definedName name="H2WL">#REF!</definedName>
    <definedName name="H2WR" localSheetId="12">#REF!</definedName>
    <definedName name="H2WR">#REF!</definedName>
    <definedName name="H3AAL" localSheetId="12">[31]INPUT!#REF!</definedName>
    <definedName name="H3AAL">[31]INPUT!#REF!</definedName>
    <definedName name="H3AAR" localSheetId="12">[31]INPUT!#REF!</definedName>
    <definedName name="H3AAR">[31]INPUT!#REF!</definedName>
    <definedName name="H3ABL" localSheetId="12">[31]INPUT!#REF!</definedName>
    <definedName name="H3ABL">[31]INPUT!#REF!</definedName>
    <definedName name="H3ABR" localSheetId="12">[31]INPUT!#REF!</definedName>
    <definedName name="H3ABR">[31]INPUT!#REF!</definedName>
    <definedName name="H3ACL" localSheetId="12">[31]INPUT!#REF!</definedName>
    <definedName name="H3ACL">[31]INPUT!#REF!</definedName>
    <definedName name="H3ACR" localSheetId="12">[31]INPUT!#REF!</definedName>
    <definedName name="H3ACR">[31]INPUT!#REF!</definedName>
    <definedName name="H3ADL" localSheetId="12">[31]INPUT!#REF!</definedName>
    <definedName name="H3ADL">[31]INPUT!#REF!</definedName>
    <definedName name="H3ADR" localSheetId="12">[31]INPUT!#REF!</definedName>
    <definedName name="H3ADR">[31]INPUT!#REF!</definedName>
    <definedName name="H3AEL" localSheetId="12">[31]INPUT!#REF!</definedName>
    <definedName name="H3AEL">[31]INPUT!#REF!</definedName>
    <definedName name="H3AER" localSheetId="12">[31]INPUT!#REF!</definedName>
    <definedName name="H3AER">[31]INPUT!#REF!</definedName>
    <definedName name="H3AFL" localSheetId="12">[31]INPUT!#REF!</definedName>
    <definedName name="H3AFL">[31]INPUT!#REF!</definedName>
    <definedName name="H3AFR" localSheetId="12">[31]INPUT!#REF!</definedName>
    <definedName name="H3AFR">[31]INPUT!#REF!</definedName>
    <definedName name="H3AGL" localSheetId="12">[31]INPUT!#REF!</definedName>
    <definedName name="H3AGL">[31]INPUT!#REF!</definedName>
    <definedName name="H3AGR" localSheetId="12">[31]INPUT!#REF!</definedName>
    <definedName name="H3AGR">[31]INPUT!#REF!</definedName>
    <definedName name="H3BAL" localSheetId="12">[31]INPUT!#REF!</definedName>
    <definedName name="H3BAL">[31]INPUT!#REF!</definedName>
    <definedName name="H3BAR" localSheetId="12">[31]INPUT!#REF!</definedName>
    <definedName name="H3BAR">[31]INPUT!#REF!</definedName>
    <definedName name="H3BBL" localSheetId="12">[31]INPUT!#REF!</definedName>
    <definedName name="H3BBL">[31]INPUT!#REF!</definedName>
    <definedName name="H3BBR" localSheetId="12">[31]INPUT!#REF!</definedName>
    <definedName name="H3BBR">[31]INPUT!#REF!</definedName>
    <definedName name="H3CAL" localSheetId="12">[31]INPUT!#REF!</definedName>
    <definedName name="H3CAL">[31]INPUT!#REF!</definedName>
    <definedName name="H3CAR" localSheetId="12">[31]INPUT!#REF!</definedName>
    <definedName name="H3CAR">[31]INPUT!#REF!</definedName>
    <definedName name="H3CBL" localSheetId="12">[31]INPUT!#REF!</definedName>
    <definedName name="H3CBL">[31]INPUT!#REF!</definedName>
    <definedName name="H3CBR" localSheetId="12">[31]INPUT!#REF!</definedName>
    <definedName name="H3CBR">[31]INPUT!#REF!</definedName>
    <definedName name="H3CCL" localSheetId="12">[31]INPUT!#REF!</definedName>
    <definedName name="H3CCL">[31]INPUT!#REF!</definedName>
    <definedName name="H3CCR" localSheetId="12">[31]INPUT!#REF!</definedName>
    <definedName name="H3CCR">[31]INPUT!#REF!</definedName>
    <definedName name="H3D1L" localSheetId="12">[31]INPUT!#REF!</definedName>
    <definedName name="H3D1L">[31]INPUT!#REF!</definedName>
    <definedName name="H3D1R" localSheetId="12">[31]INPUT!#REF!</definedName>
    <definedName name="H3D1R">[31]INPUT!#REF!</definedName>
    <definedName name="H3D2L" localSheetId="12">[31]INPUT!#REF!</definedName>
    <definedName name="H3D2L">[31]INPUT!#REF!</definedName>
    <definedName name="H3D2R" localSheetId="12">[31]INPUT!#REF!</definedName>
    <definedName name="H3D2R">[31]INPUT!#REF!</definedName>
    <definedName name="H3D3L" localSheetId="12">[31]INPUT!#REF!</definedName>
    <definedName name="H3D3L">[31]INPUT!#REF!</definedName>
    <definedName name="H3D3R" localSheetId="12">[31]INPUT!#REF!</definedName>
    <definedName name="H3D3R">[31]INPUT!#REF!</definedName>
    <definedName name="H3H" localSheetId="12">#REF!</definedName>
    <definedName name="H3H">#REF!</definedName>
    <definedName name="H3L" localSheetId="12">#REF!</definedName>
    <definedName name="H3L">#REF!</definedName>
    <definedName name="H3R" localSheetId="12">#REF!</definedName>
    <definedName name="H3R">#REF!</definedName>
    <definedName name="H3WL" localSheetId="12">#REF!</definedName>
    <definedName name="H3WL">#REF!</definedName>
    <definedName name="H3WR" localSheetId="12">#REF!</definedName>
    <definedName name="H3WR">#REF!</definedName>
    <definedName name="h4a2p">[38]INPUT!$C$30</definedName>
    <definedName name="H4AAL" localSheetId="12">[31]INPUT!#REF!</definedName>
    <definedName name="H4AAL">[31]INPUT!#REF!</definedName>
    <definedName name="H4AAR" localSheetId="12">[31]INPUT!#REF!</definedName>
    <definedName name="H4AAR">[31]INPUT!#REF!</definedName>
    <definedName name="H4ABL" localSheetId="12">[31]INPUT!#REF!</definedName>
    <definedName name="H4ABL">[31]INPUT!#REF!</definedName>
    <definedName name="H4ABR" localSheetId="12">[31]INPUT!#REF!</definedName>
    <definedName name="H4ABR">[31]INPUT!#REF!</definedName>
    <definedName name="H4ACL" localSheetId="12">[31]INPUT!#REF!</definedName>
    <definedName name="H4ACL">[31]INPUT!#REF!</definedName>
    <definedName name="H4ACR" localSheetId="12">[31]INPUT!#REF!</definedName>
    <definedName name="H4ACR">[31]INPUT!#REF!</definedName>
    <definedName name="H4ADL" localSheetId="12">[31]INPUT!#REF!</definedName>
    <definedName name="H4ADL">[31]INPUT!#REF!</definedName>
    <definedName name="H4ADR" localSheetId="12">[31]INPUT!#REF!</definedName>
    <definedName name="H4ADR">[31]INPUT!#REF!</definedName>
    <definedName name="H4AEL" localSheetId="12">[31]INPUT!#REF!</definedName>
    <definedName name="H4AEL">[31]INPUT!#REF!</definedName>
    <definedName name="H4AER" localSheetId="12">[31]INPUT!#REF!</definedName>
    <definedName name="H4AER">[31]INPUT!#REF!</definedName>
    <definedName name="H4AFL" localSheetId="12">[31]INPUT!#REF!</definedName>
    <definedName name="H4AFL">[31]INPUT!#REF!</definedName>
    <definedName name="H4AFR" localSheetId="12">[31]INPUT!#REF!</definedName>
    <definedName name="H4AFR">[31]INPUT!#REF!</definedName>
    <definedName name="H4AGL" localSheetId="12">[31]INPUT!#REF!</definedName>
    <definedName name="H4AGL">[31]INPUT!#REF!</definedName>
    <definedName name="H4AGR" localSheetId="12">[31]INPUT!#REF!</definedName>
    <definedName name="H4AGR">[31]INPUT!#REF!</definedName>
    <definedName name="H4BAL" localSheetId="12">[31]INPUT!#REF!</definedName>
    <definedName name="H4BAL">[31]INPUT!#REF!</definedName>
    <definedName name="H4BAR" localSheetId="12">[31]INPUT!#REF!</definedName>
    <definedName name="H4BAR">[31]INPUT!#REF!</definedName>
    <definedName name="H4BBL" localSheetId="12">[31]INPUT!#REF!</definedName>
    <definedName name="H4BBL">[31]INPUT!#REF!</definedName>
    <definedName name="H4BBR" localSheetId="12">[31]INPUT!#REF!</definedName>
    <definedName name="H4BBR">[31]INPUT!#REF!</definedName>
    <definedName name="H4CAL" localSheetId="12">[31]INPUT!#REF!</definedName>
    <definedName name="H4CAL">[31]INPUT!#REF!</definedName>
    <definedName name="H4CAR" localSheetId="12">[31]INPUT!#REF!</definedName>
    <definedName name="H4CAR">[31]INPUT!#REF!</definedName>
    <definedName name="H4CBL" localSheetId="12">[31]INPUT!#REF!</definedName>
    <definedName name="H4CBL">[31]INPUT!#REF!</definedName>
    <definedName name="H4CBR" localSheetId="12">[31]INPUT!#REF!</definedName>
    <definedName name="H4CBR">[31]INPUT!#REF!</definedName>
    <definedName name="H4CCL" localSheetId="12">[31]INPUT!#REF!</definedName>
    <definedName name="H4CCL">[31]INPUT!#REF!</definedName>
    <definedName name="H4CCR" localSheetId="12">[31]INPUT!#REF!</definedName>
    <definedName name="H4CCR">[31]INPUT!#REF!</definedName>
    <definedName name="H4D1L" localSheetId="12">[31]INPUT!#REF!</definedName>
    <definedName name="H4D1L">[31]INPUT!#REF!</definedName>
    <definedName name="H4D1R" localSheetId="12">[31]INPUT!#REF!</definedName>
    <definedName name="H4D1R">[31]INPUT!#REF!</definedName>
    <definedName name="H4D2L" localSheetId="12">[31]INPUT!#REF!</definedName>
    <definedName name="H4D2L">[31]INPUT!#REF!</definedName>
    <definedName name="H4D2R" localSheetId="12">[31]INPUT!#REF!</definedName>
    <definedName name="H4D2R">[31]INPUT!#REF!</definedName>
    <definedName name="H4D3L" localSheetId="12">[31]INPUT!#REF!</definedName>
    <definedName name="H4D3L">[31]INPUT!#REF!</definedName>
    <definedName name="H4D3R" localSheetId="12">[31]INPUT!#REF!</definedName>
    <definedName name="H4D3R">[31]INPUT!#REF!</definedName>
    <definedName name="H4H" localSheetId="12">#REF!</definedName>
    <definedName name="H4H">#REF!</definedName>
    <definedName name="H4HC" localSheetId="12">#REF!</definedName>
    <definedName name="H4HC">#REF!</definedName>
    <definedName name="H4L" localSheetId="12">#REF!</definedName>
    <definedName name="H4L">#REF!</definedName>
    <definedName name="H4R" localSheetId="12">#REF!</definedName>
    <definedName name="H4R">#REF!</definedName>
    <definedName name="H5AAL" localSheetId="12">[31]INPUT!#REF!</definedName>
    <definedName name="H5AAL">[31]INPUT!#REF!</definedName>
    <definedName name="H5AAR" localSheetId="12">[31]INPUT!#REF!</definedName>
    <definedName name="H5AAR">[31]INPUT!#REF!</definedName>
    <definedName name="H5ABL" localSheetId="12">[31]INPUT!#REF!</definedName>
    <definedName name="H5ABL">[31]INPUT!#REF!</definedName>
    <definedName name="H5ABR" localSheetId="12">[31]INPUT!#REF!</definedName>
    <definedName name="H5ABR">[31]INPUT!#REF!</definedName>
    <definedName name="H5ACL" localSheetId="12">[31]INPUT!#REF!</definedName>
    <definedName name="H5ACL">[31]INPUT!#REF!</definedName>
    <definedName name="H5ACR" localSheetId="12">[31]INPUT!#REF!</definedName>
    <definedName name="H5ACR">[31]INPUT!#REF!</definedName>
    <definedName name="H5ADL" localSheetId="12">[31]INPUT!#REF!</definedName>
    <definedName name="H5ADL">[31]INPUT!#REF!</definedName>
    <definedName name="H5ADR" localSheetId="12">[31]INPUT!#REF!</definedName>
    <definedName name="H5ADR">[31]INPUT!#REF!</definedName>
    <definedName name="H5AEL" localSheetId="12">[31]INPUT!#REF!</definedName>
    <definedName name="H5AEL">[31]INPUT!#REF!</definedName>
    <definedName name="H5AER" localSheetId="12">[31]INPUT!#REF!</definedName>
    <definedName name="H5AER">[31]INPUT!#REF!</definedName>
    <definedName name="H5AFL" localSheetId="12">[31]INPUT!#REF!</definedName>
    <definedName name="H5AFL">[31]INPUT!#REF!</definedName>
    <definedName name="H5AFR" localSheetId="12">[31]INPUT!#REF!</definedName>
    <definedName name="H5AFR">[31]INPUT!#REF!</definedName>
    <definedName name="H5AGL" localSheetId="12">[31]INPUT!#REF!</definedName>
    <definedName name="H5AGL">[31]INPUT!#REF!</definedName>
    <definedName name="H5AGR" localSheetId="12">[31]INPUT!#REF!</definedName>
    <definedName name="H5AGR">[31]INPUT!#REF!</definedName>
    <definedName name="H5BAL" localSheetId="12">[31]INPUT!#REF!</definedName>
    <definedName name="H5BAL">[31]INPUT!#REF!</definedName>
    <definedName name="H5BAR" localSheetId="12">[31]INPUT!#REF!</definedName>
    <definedName name="H5BAR">[31]INPUT!#REF!</definedName>
    <definedName name="H5BBL" localSheetId="12">[31]INPUT!#REF!</definedName>
    <definedName name="H5BBL">[31]INPUT!#REF!</definedName>
    <definedName name="H5BBR" localSheetId="12">[31]INPUT!#REF!</definedName>
    <definedName name="H5BBR">[31]INPUT!#REF!</definedName>
    <definedName name="H5CAL" localSheetId="12">[31]INPUT!#REF!</definedName>
    <definedName name="H5CAL">[31]INPUT!#REF!</definedName>
    <definedName name="H5CAR" localSheetId="12">[31]INPUT!#REF!</definedName>
    <definedName name="H5CAR">[31]INPUT!#REF!</definedName>
    <definedName name="H5CBL" localSheetId="12">[31]INPUT!#REF!</definedName>
    <definedName name="H5CBL">[31]INPUT!#REF!</definedName>
    <definedName name="H5CBR" localSheetId="12">[31]INPUT!#REF!</definedName>
    <definedName name="H5CBR">[31]INPUT!#REF!</definedName>
    <definedName name="H5CCL" localSheetId="12">[31]INPUT!#REF!</definedName>
    <definedName name="H5CCL">[31]INPUT!#REF!</definedName>
    <definedName name="H5CCR" localSheetId="12">[31]INPUT!#REF!</definedName>
    <definedName name="H5CCR">[31]INPUT!#REF!</definedName>
    <definedName name="H5D1L" localSheetId="12">[31]INPUT!#REF!</definedName>
    <definedName name="H5D1L">[31]INPUT!#REF!</definedName>
    <definedName name="H5D1R" localSheetId="12">[31]INPUT!#REF!</definedName>
    <definedName name="H5D1R">[31]INPUT!#REF!</definedName>
    <definedName name="H5D2L" localSheetId="12">[31]INPUT!#REF!</definedName>
    <definedName name="H5D2L">[31]INPUT!#REF!</definedName>
    <definedName name="H5D2R" localSheetId="12">[31]INPUT!#REF!</definedName>
    <definedName name="H5D2R">[31]INPUT!#REF!</definedName>
    <definedName name="H5D3L" localSheetId="12">[31]INPUT!#REF!</definedName>
    <definedName name="H5D3L">[31]INPUT!#REF!</definedName>
    <definedName name="H5D3R" localSheetId="12">[31]INPUT!#REF!</definedName>
    <definedName name="H5D3R">[31]INPUT!#REF!</definedName>
    <definedName name="H5H" localSheetId="12">[16]SLAB!#REF!</definedName>
    <definedName name="H5H">[16]SLAB!#REF!</definedName>
    <definedName name="H5HC" localSheetId="12">#REF!</definedName>
    <definedName name="H5HC">#REF!</definedName>
    <definedName name="H5L" localSheetId="12">#REF!</definedName>
    <definedName name="H5L">#REF!</definedName>
    <definedName name="H5R" localSheetId="12">#REF!</definedName>
    <definedName name="H5R">#REF!</definedName>
    <definedName name="H6AAL" localSheetId="12">[31]INPUT!#REF!</definedName>
    <definedName name="H6AAL">[31]INPUT!#REF!</definedName>
    <definedName name="H6AAR" localSheetId="12">[31]INPUT!#REF!</definedName>
    <definedName name="H6AAR">[31]INPUT!#REF!</definedName>
    <definedName name="H6ABL" localSheetId="12">[31]INPUT!#REF!</definedName>
    <definedName name="H6ABL">[31]INPUT!#REF!</definedName>
    <definedName name="H6ABR" localSheetId="12">[31]INPUT!#REF!</definedName>
    <definedName name="H6ABR">[31]INPUT!#REF!</definedName>
    <definedName name="H6ACL" localSheetId="12">[31]INPUT!#REF!</definedName>
    <definedName name="H6ACL">[31]INPUT!#REF!</definedName>
    <definedName name="H6ACR" localSheetId="12">[31]INPUT!#REF!</definedName>
    <definedName name="H6ACR">[31]INPUT!#REF!</definedName>
    <definedName name="H6ADL" localSheetId="12">[31]INPUT!#REF!</definedName>
    <definedName name="H6ADL">[31]INPUT!#REF!</definedName>
    <definedName name="H6ADR" localSheetId="12">[31]INPUT!#REF!</definedName>
    <definedName name="H6ADR">[31]INPUT!#REF!</definedName>
    <definedName name="H6AEL" localSheetId="12">[31]INPUT!#REF!</definedName>
    <definedName name="H6AEL">[31]INPUT!#REF!</definedName>
    <definedName name="H6AER" localSheetId="12">[31]INPUT!#REF!</definedName>
    <definedName name="H6AER">[31]INPUT!#REF!</definedName>
    <definedName name="H6AFL" localSheetId="12">[31]INPUT!#REF!</definedName>
    <definedName name="H6AFL">[31]INPUT!#REF!</definedName>
    <definedName name="H6AFR" localSheetId="12">[31]INPUT!#REF!</definedName>
    <definedName name="H6AFR">[31]INPUT!#REF!</definedName>
    <definedName name="H6AGL" localSheetId="12">[31]INPUT!#REF!</definedName>
    <definedName name="H6AGL">[31]INPUT!#REF!</definedName>
    <definedName name="H6AGR" localSheetId="12">[31]INPUT!#REF!</definedName>
    <definedName name="H6AGR">[31]INPUT!#REF!</definedName>
    <definedName name="H6BAL" localSheetId="12">[31]INPUT!#REF!</definedName>
    <definedName name="H6BAL">[31]INPUT!#REF!</definedName>
    <definedName name="H6BAR" localSheetId="12">[31]INPUT!#REF!</definedName>
    <definedName name="H6BAR">[31]INPUT!#REF!</definedName>
    <definedName name="H6BBL" localSheetId="12">[31]INPUT!#REF!</definedName>
    <definedName name="H6BBL">[31]INPUT!#REF!</definedName>
    <definedName name="H6BBR" localSheetId="12">[31]INPUT!#REF!</definedName>
    <definedName name="H6BBR">[31]INPUT!#REF!</definedName>
    <definedName name="H6CAL" localSheetId="12">[31]INPUT!#REF!</definedName>
    <definedName name="H6CAL">[31]INPUT!#REF!</definedName>
    <definedName name="H6CAR" localSheetId="12">[31]INPUT!#REF!</definedName>
    <definedName name="H6CAR">[31]INPUT!#REF!</definedName>
    <definedName name="H6CBL" localSheetId="12">[31]INPUT!#REF!</definedName>
    <definedName name="H6CBL">[31]INPUT!#REF!</definedName>
    <definedName name="H6CBR" localSheetId="12">[31]INPUT!#REF!</definedName>
    <definedName name="H6CBR">[31]INPUT!#REF!</definedName>
    <definedName name="H6CCL" localSheetId="12">[31]INPUT!#REF!</definedName>
    <definedName name="H6CCL">[31]INPUT!#REF!</definedName>
    <definedName name="H6CCR" localSheetId="12">[31]INPUT!#REF!</definedName>
    <definedName name="H6CCR">[31]INPUT!#REF!</definedName>
    <definedName name="H6D1L" localSheetId="12">[31]INPUT!#REF!</definedName>
    <definedName name="H6D1L">[31]INPUT!#REF!</definedName>
    <definedName name="H6D1R" localSheetId="12">[31]INPUT!#REF!</definedName>
    <definedName name="H6D1R">[31]INPUT!#REF!</definedName>
    <definedName name="H6D2L" localSheetId="12">[31]INPUT!#REF!</definedName>
    <definedName name="H6D2L">[31]INPUT!#REF!</definedName>
    <definedName name="H6D2R" localSheetId="12">[31]INPUT!#REF!</definedName>
    <definedName name="H6D2R">[31]INPUT!#REF!</definedName>
    <definedName name="H6D3L" localSheetId="12">[31]INPUT!#REF!</definedName>
    <definedName name="H6D3L">[31]INPUT!#REF!</definedName>
    <definedName name="H6D3R" localSheetId="12">[31]INPUT!#REF!</definedName>
    <definedName name="H6D3R">[31]INPUT!#REF!</definedName>
    <definedName name="H6H" localSheetId="12">[16]SLAB!#REF!</definedName>
    <definedName name="H6H">[16]SLAB!#REF!</definedName>
    <definedName name="H6HC" localSheetId="12">#REF!</definedName>
    <definedName name="H6HC">#REF!</definedName>
    <definedName name="H6L" localSheetId="12">#REF!</definedName>
    <definedName name="H6L">#REF!</definedName>
    <definedName name="H6R" localSheetId="12">#REF!</definedName>
    <definedName name="H6R">#REF!</definedName>
    <definedName name="h7a2p">[38]INPUT!$C$33</definedName>
    <definedName name="H7AAL" localSheetId="12">[31]INPUT!#REF!</definedName>
    <definedName name="H7AAL">[31]INPUT!#REF!</definedName>
    <definedName name="H7AAR" localSheetId="12">[31]INPUT!#REF!</definedName>
    <definedName name="H7AAR">[31]INPUT!#REF!</definedName>
    <definedName name="H7ABL" localSheetId="12">[31]INPUT!#REF!</definedName>
    <definedName name="H7ABL">[31]INPUT!#REF!</definedName>
    <definedName name="H7ABR" localSheetId="12">[31]INPUT!#REF!</definedName>
    <definedName name="H7ABR">[31]INPUT!#REF!</definedName>
    <definedName name="H7ACL" localSheetId="12">[31]INPUT!#REF!</definedName>
    <definedName name="H7ACL">[31]INPUT!#REF!</definedName>
    <definedName name="H7ACR" localSheetId="12">[31]INPUT!#REF!</definedName>
    <definedName name="H7ACR">[31]INPUT!#REF!</definedName>
    <definedName name="H7ADL" localSheetId="12">[31]INPUT!#REF!</definedName>
    <definedName name="H7ADL">[31]INPUT!#REF!</definedName>
    <definedName name="H7ADR" localSheetId="12">[31]INPUT!#REF!</definedName>
    <definedName name="H7ADR">[31]INPUT!#REF!</definedName>
    <definedName name="H7AEL" localSheetId="12">[31]INPUT!#REF!</definedName>
    <definedName name="H7AEL">[31]INPUT!#REF!</definedName>
    <definedName name="H7AER" localSheetId="12">[31]INPUT!#REF!</definedName>
    <definedName name="H7AER">[31]INPUT!#REF!</definedName>
    <definedName name="H7AFL" localSheetId="12">[31]INPUT!#REF!</definedName>
    <definedName name="H7AFL">[31]INPUT!#REF!</definedName>
    <definedName name="H7AFR" localSheetId="12">[31]INPUT!#REF!</definedName>
    <definedName name="H7AFR">[31]INPUT!#REF!</definedName>
    <definedName name="H7AGL" localSheetId="12">[31]INPUT!#REF!</definedName>
    <definedName name="H7AGL">[31]INPUT!#REF!</definedName>
    <definedName name="H7AGR" localSheetId="12">[31]INPUT!#REF!</definedName>
    <definedName name="H7AGR">[31]INPUT!#REF!</definedName>
    <definedName name="H7BAL" localSheetId="12">[31]INPUT!#REF!</definedName>
    <definedName name="H7BAL">[31]INPUT!#REF!</definedName>
    <definedName name="H7BAR" localSheetId="12">[31]INPUT!#REF!</definedName>
    <definedName name="H7BAR">[31]INPUT!#REF!</definedName>
    <definedName name="H7BBL" localSheetId="12">[31]INPUT!#REF!</definedName>
    <definedName name="H7BBL">[31]INPUT!#REF!</definedName>
    <definedName name="H7BBR" localSheetId="12">[31]INPUT!#REF!</definedName>
    <definedName name="H7BBR">[31]INPUT!#REF!</definedName>
    <definedName name="H7CAL" localSheetId="12">[31]INPUT!#REF!</definedName>
    <definedName name="H7CAL">[31]INPUT!#REF!</definedName>
    <definedName name="H7CAR" localSheetId="12">[31]INPUT!#REF!</definedName>
    <definedName name="H7CAR">[31]INPUT!#REF!</definedName>
    <definedName name="H7CBL" localSheetId="12">[31]INPUT!#REF!</definedName>
    <definedName name="H7CBL">[31]INPUT!#REF!</definedName>
    <definedName name="H7CBR" localSheetId="12">[31]INPUT!#REF!</definedName>
    <definedName name="H7CBR">[31]INPUT!#REF!</definedName>
    <definedName name="H7CCL" localSheetId="12">[31]INPUT!#REF!</definedName>
    <definedName name="H7CCL">[31]INPUT!#REF!</definedName>
    <definedName name="H7CCR" localSheetId="12">[31]INPUT!#REF!</definedName>
    <definedName name="H7CCR">[31]INPUT!#REF!</definedName>
    <definedName name="H7D1L" localSheetId="12">[31]INPUT!#REF!</definedName>
    <definedName name="H7D1L">[31]INPUT!#REF!</definedName>
    <definedName name="H7D1R" localSheetId="12">[31]INPUT!#REF!</definedName>
    <definedName name="H7D1R">[31]INPUT!#REF!</definedName>
    <definedName name="H7D2L" localSheetId="12">[31]INPUT!#REF!</definedName>
    <definedName name="H7D2L">[31]INPUT!#REF!</definedName>
    <definedName name="H7D2R" localSheetId="12">[31]INPUT!#REF!</definedName>
    <definedName name="H7D2R">[31]INPUT!#REF!</definedName>
    <definedName name="H7D3L" localSheetId="12">[31]INPUT!#REF!</definedName>
    <definedName name="H7D3L">[31]INPUT!#REF!</definedName>
    <definedName name="H7D3R" localSheetId="12">[31]INPUT!#REF!</definedName>
    <definedName name="H7D3R">[31]INPUT!#REF!</definedName>
    <definedName name="H7H" localSheetId="12">[16]SLAB!#REF!</definedName>
    <definedName name="H7H">[16]SLAB!#REF!</definedName>
    <definedName name="H7HC" localSheetId="12">#REF!</definedName>
    <definedName name="H7HC">#REF!</definedName>
    <definedName name="H7L" localSheetId="12">#REF!</definedName>
    <definedName name="H7L">#REF!</definedName>
    <definedName name="H7R" localSheetId="12">#REF!</definedName>
    <definedName name="H7R">#REF!</definedName>
    <definedName name="H8AAL" localSheetId="12">[31]INPUT!#REF!</definedName>
    <definedName name="H8AAL">[31]INPUT!#REF!</definedName>
    <definedName name="H8AAR" localSheetId="12">[31]INPUT!#REF!</definedName>
    <definedName name="H8AAR">[31]INPUT!#REF!</definedName>
    <definedName name="H8ABL" localSheetId="12">[31]INPUT!#REF!</definedName>
    <definedName name="H8ABL">[31]INPUT!#REF!</definedName>
    <definedName name="H8ABR" localSheetId="12">[31]INPUT!#REF!</definedName>
    <definedName name="H8ABR">[31]INPUT!#REF!</definedName>
    <definedName name="H8ACL" localSheetId="12">[31]INPUT!#REF!</definedName>
    <definedName name="H8ACL">[31]INPUT!#REF!</definedName>
    <definedName name="H8ACR" localSheetId="12">[31]INPUT!#REF!</definedName>
    <definedName name="H8ACR">[31]INPUT!#REF!</definedName>
    <definedName name="H8ADL" localSheetId="12">[31]INPUT!#REF!</definedName>
    <definedName name="H8ADL">[31]INPUT!#REF!</definedName>
    <definedName name="H8ADR" localSheetId="12">[31]INPUT!#REF!</definedName>
    <definedName name="H8ADR">[31]INPUT!#REF!</definedName>
    <definedName name="H8AEL" localSheetId="12">[31]INPUT!#REF!</definedName>
    <definedName name="H8AEL">[31]INPUT!#REF!</definedName>
    <definedName name="H8AER" localSheetId="12">[31]INPUT!#REF!</definedName>
    <definedName name="H8AER">[31]INPUT!#REF!</definedName>
    <definedName name="H8AFL" localSheetId="12">[31]INPUT!#REF!</definedName>
    <definedName name="H8AFL">[31]INPUT!#REF!</definedName>
    <definedName name="H8AFR" localSheetId="12">[31]INPUT!#REF!</definedName>
    <definedName name="H8AFR">[31]INPUT!#REF!</definedName>
    <definedName name="H8AGL" localSheetId="12">[31]INPUT!#REF!</definedName>
    <definedName name="H8AGL">[31]INPUT!#REF!</definedName>
    <definedName name="H8AGR" localSheetId="12">[31]INPUT!#REF!</definedName>
    <definedName name="H8AGR">[31]INPUT!#REF!</definedName>
    <definedName name="H8BAL" localSheetId="12">[31]INPUT!#REF!</definedName>
    <definedName name="H8BAL">[31]INPUT!#REF!</definedName>
    <definedName name="H8BAR" localSheetId="12">[31]INPUT!#REF!</definedName>
    <definedName name="H8BAR">[31]INPUT!#REF!</definedName>
    <definedName name="H8BBL" localSheetId="12">[31]INPUT!#REF!</definedName>
    <definedName name="H8BBL">[31]INPUT!#REF!</definedName>
    <definedName name="H8BBR" localSheetId="12">[31]INPUT!#REF!</definedName>
    <definedName name="H8BBR">[31]INPUT!#REF!</definedName>
    <definedName name="H8CAL" localSheetId="12">[31]INPUT!#REF!</definedName>
    <definedName name="H8CAL">[31]INPUT!#REF!</definedName>
    <definedName name="H8CAR" localSheetId="12">[31]INPUT!#REF!</definedName>
    <definedName name="H8CAR">[31]INPUT!#REF!</definedName>
    <definedName name="H8CBL" localSheetId="12">[31]INPUT!#REF!</definedName>
    <definedName name="H8CBL">[31]INPUT!#REF!</definedName>
    <definedName name="H8CBR" localSheetId="12">[31]INPUT!#REF!</definedName>
    <definedName name="H8CBR">[31]INPUT!#REF!</definedName>
    <definedName name="H8CCL" localSheetId="12">[31]INPUT!#REF!</definedName>
    <definedName name="H8CCL">[31]INPUT!#REF!</definedName>
    <definedName name="H8CCR" localSheetId="12">[31]INPUT!#REF!</definedName>
    <definedName name="H8CCR">[31]INPUT!#REF!</definedName>
    <definedName name="H8D1L" localSheetId="12">[31]INPUT!#REF!</definedName>
    <definedName name="H8D1L">[31]INPUT!#REF!</definedName>
    <definedName name="H8D1R" localSheetId="12">[31]INPUT!#REF!</definedName>
    <definedName name="H8D1R">[31]INPUT!#REF!</definedName>
    <definedName name="H8D2L" localSheetId="12">[31]INPUT!#REF!</definedName>
    <definedName name="H8D2L">[31]INPUT!#REF!</definedName>
    <definedName name="H8D2R" localSheetId="12">[31]INPUT!#REF!</definedName>
    <definedName name="H8D2R">[31]INPUT!#REF!</definedName>
    <definedName name="H8D3L" localSheetId="12">[31]INPUT!#REF!</definedName>
    <definedName name="H8D3L">[31]INPUT!#REF!</definedName>
    <definedName name="H8D3R" localSheetId="12">[31]INPUT!#REF!</definedName>
    <definedName name="H8D3R">[31]INPUT!#REF!</definedName>
    <definedName name="H9A" localSheetId="12">#REF!</definedName>
    <definedName name="H9A">#REF!</definedName>
    <definedName name="H9AAL" localSheetId="12">[31]INPUT!#REF!</definedName>
    <definedName name="H9AAL">[31]INPUT!#REF!</definedName>
    <definedName name="H9AAR" localSheetId="12">[31]INPUT!#REF!</definedName>
    <definedName name="H9AAR">[31]INPUT!#REF!</definedName>
    <definedName name="H9ABL" localSheetId="12">[31]INPUT!#REF!</definedName>
    <definedName name="H9ABL">[31]INPUT!#REF!</definedName>
    <definedName name="H9ABR" localSheetId="12">[31]INPUT!#REF!</definedName>
    <definedName name="H9ABR">[31]INPUT!#REF!</definedName>
    <definedName name="H9ACL" localSheetId="12">[31]INPUT!#REF!</definedName>
    <definedName name="H9ACL">[31]INPUT!#REF!</definedName>
    <definedName name="H9ACR" localSheetId="12">[31]INPUT!#REF!</definedName>
    <definedName name="H9ACR">[31]INPUT!#REF!</definedName>
    <definedName name="H9ADL" localSheetId="12">[31]INPUT!#REF!</definedName>
    <definedName name="H9ADL">[31]INPUT!#REF!</definedName>
    <definedName name="H9ADR" localSheetId="12">[31]INPUT!#REF!</definedName>
    <definedName name="H9ADR">[31]INPUT!#REF!</definedName>
    <definedName name="H9AEL" localSheetId="12">[31]INPUT!#REF!</definedName>
    <definedName name="H9AEL">[31]INPUT!#REF!</definedName>
    <definedName name="H9AER" localSheetId="12">[31]INPUT!#REF!</definedName>
    <definedName name="H9AER">[31]INPUT!#REF!</definedName>
    <definedName name="H9AFL" localSheetId="12">[31]INPUT!#REF!</definedName>
    <definedName name="H9AFL">[31]INPUT!#REF!</definedName>
    <definedName name="H9AFR" localSheetId="12">[31]INPUT!#REF!</definedName>
    <definedName name="H9AFR">[31]INPUT!#REF!</definedName>
    <definedName name="H9AGL" localSheetId="12">[31]INPUT!#REF!</definedName>
    <definedName name="H9AGL">[31]INPUT!#REF!</definedName>
    <definedName name="H9AGR" localSheetId="12">[31]INPUT!#REF!</definedName>
    <definedName name="H9AGR">[31]INPUT!#REF!</definedName>
    <definedName name="H9BAL" localSheetId="12">[31]INPUT!#REF!</definedName>
    <definedName name="H9BAL">[31]INPUT!#REF!</definedName>
    <definedName name="H9BAR" localSheetId="12">[31]INPUT!#REF!</definedName>
    <definedName name="H9BAR">[31]INPUT!#REF!</definedName>
    <definedName name="H9BBL" localSheetId="12">[31]INPUT!#REF!</definedName>
    <definedName name="H9BBL">[31]INPUT!#REF!</definedName>
    <definedName name="H9BBR" localSheetId="12">[31]INPUT!#REF!</definedName>
    <definedName name="H9BBR">[31]INPUT!#REF!</definedName>
    <definedName name="H9CAL" localSheetId="12">[31]INPUT!#REF!</definedName>
    <definedName name="H9CAL">[31]INPUT!#REF!</definedName>
    <definedName name="H9CAR" localSheetId="12">[31]INPUT!#REF!</definedName>
    <definedName name="H9CAR">[31]INPUT!#REF!</definedName>
    <definedName name="H9CBL" localSheetId="12">[31]INPUT!#REF!</definedName>
    <definedName name="H9CBL">[31]INPUT!#REF!</definedName>
    <definedName name="H9CBR" localSheetId="12">[31]INPUT!#REF!</definedName>
    <definedName name="H9CBR">[31]INPUT!#REF!</definedName>
    <definedName name="H9CCL" localSheetId="12">[31]INPUT!#REF!</definedName>
    <definedName name="H9CCL">[31]INPUT!#REF!</definedName>
    <definedName name="H9CCR" localSheetId="12">[31]INPUT!#REF!</definedName>
    <definedName name="H9CCR">[31]INPUT!#REF!</definedName>
    <definedName name="H9D1L" localSheetId="12">[31]INPUT!#REF!</definedName>
    <definedName name="H9D1L">[31]INPUT!#REF!</definedName>
    <definedName name="H9D1R" localSheetId="12">[31]INPUT!#REF!</definedName>
    <definedName name="H9D1R">[31]INPUT!#REF!</definedName>
    <definedName name="H9D2L" localSheetId="12">[31]INPUT!#REF!</definedName>
    <definedName name="H9D2L">[31]INPUT!#REF!</definedName>
    <definedName name="H9D2R" localSheetId="12">[31]INPUT!#REF!</definedName>
    <definedName name="H9D2R">[31]INPUT!#REF!</definedName>
    <definedName name="H9D3L" localSheetId="12">[31]INPUT!#REF!</definedName>
    <definedName name="H9D3L">[31]INPUT!#REF!</definedName>
    <definedName name="H9D3R" localSheetId="12">[31]INPUT!#REF!</definedName>
    <definedName name="H9D3R">[31]INPUT!#REF!</definedName>
    <definedName name="HA" localSheetId="12">[32]산출근거!#REF!</definedName>
    <definedName name="HA">[32]산출근거!#REF!</definedName>
    <definedName name="HA10L" localSheetId="12">[31]INPUT!#REF!</definedName>
    <definedName name="HA10L">[31]INPUT!#REF!</definedName>
    <definedName name="HA10R" localSheetId="12">[31]INPUT!#REF!</definedName>
    <definedName name="HA10R">[31]INPUT!#REF!</definedName>
    <definedName name="HA3L" localSheetId="12">[31]INPUT!#REF!</definedName>
    <definedName name="HA3L">[31]INPUT!#REF!</definedName>
    <definedName name="HA3R" localSheetId="12">[31]INPUT!#REF!</definedName>
    <definedName name="HA3R">[31]INPUT!#REF!</definedName>
    <definedName name="HA4L" localSheetId="12">[31]INPUT!#REF!</definedName>
    <definedName name="HA4L">[31]INPUT!#REF!</definedName>
    <definedName name="HA4R" localSheetId="12">[31]INPUT!#REF!</definedName>
    <definedName name="HA4R">[31]INPUT!#REF!</definedName>
    <definedName name="HA5L" localSheetId="12">[31]INPUT!#REF!</definedName>
    <definedName name="HA5L">[31]INPUT!#REF!</definedName>
    <definedName name="HA5R" localSheetId="12">[31]INPUT!#REF!</definedName>
    <definedName name="HA5R">[31]INPUT!#REF!</definedName>
    <definedName name="HA6L" localSheetId="12">[31]INPUT!#REF!</definedName>
    <definedName name="HA6L">[31]INPUT!#REF!</definedName>
    <definedName name="HA6R" localSheetId="12">[31]INPUT!#REF!</definedName>
    <definedName name="HA6R">[31]INPUT!#REF!</definedName>
    <definedName name="HA7L" localSheetId="12">[31]INPUT!#REF!</definedName>
    <definedName name="HA7L">[31]INPUT!#REF!</definedName>
    <definedName name="HA7R" localSheetId="12">[31]INPUT!#REF!</definedName>
    <definedName name="HA7R">[31]INPUT!#REF!</definedName>
    <definedName name="HA8L" localSheetId="12">[31]INPUT!#REF!</definedName>
    <definedName name="HA8L">[31]INPUT!#REF!</definedName>
    <definedName name="HA8R" localSheetId="12">[31]INPUT!#REF!</definedName>
    <definedName name="HA8R">[31]INPUT!#REF!</definedName>
    <definedName name="HA9L" localSheetId="12">[31]INPUT!#REF!</definedName>
    <definedName name="HA9L">[31]INPUT!#REF!</definedName>
    <definedName name="HA9R" localSheetId="12">[31]INPUT!#REF!</definedName>
    <definedName name="HA9R">[31]INPUT!#REF!</definedName>
    <definedName name="HAB" localSheetId="12">#REF!</definedName>
    <definedName name="HAB">#REF!</definedName>
    <definedName name="han" localSheetId="5" hidden="1">#REF!</definedName>
    <definedName name="han" localSheetId="12">#REF!</definedName>
    <definedName name="han" localSheetId="8" hidden="1">#REF!</definedName>
    <definedName name="han" hidden="1">#REF!</definedName>
    <definedName name="HB" localSheetId="12">[32]산출근거!#REF!</definedName>
    <definedName name="HB">[32]산출근거!#REF!</definedName>
    <definedName name="HC">'[23]DATA 입력란'!$D$41</definedName>
    <definedName name="Hca" localSheetId="12">#REF!</definedName>
    <definedName name="Hca">#REF!</definedName>
    <definedName name="Hcd" localSheetId="12">#REF!</definedName>
    <definedName name="Hcd">#REF!</definedName>
    <definedName name="HD" localSheetId="12">[32]산출근거!#REF!</definedName>
    <definedName name="HD">[32]산출근거!#REF!</definedName>
    <definedName name="HE" localSheetId="12">#REF!</definedName>
    <definedName name="HE">#REF!</definedName>
    <definedName name="HeadNo" localSheetId="21">#REF!</definedName>
    <definedName name="HeadNo">#REF!</definedName>
    <definedName name="HF" localSheetId="12">#REF!</definedName>
    <definedName name="HF">#REF!</definedName>
    <definedName name="Hg" localSheetId="12">#REF!</definedName>
    <definedName name="Hg">#REF!</definedName>
    <definedName name="HH">[63]정부노임단가!$A$5:$F$215</definedName>
    <definedName name="HH10L" localSheetId="12">[31]INPUT!#REF!</definedName>
    <definedName name="HH10L">[31]INPUT!#REF!</definedName>
    <definedName name="HH10R" localSheetId="12">[31]INPUT!#REF!</definedName>
    <definedName name="HH10R">[31]INPUT!#REF!</definedName>
    <definedName name="HH3L" localSheetId="12">[31]INPUT!#REF!</definedName>
    <definedName name="HH3L">[31]INPUT!#REF!</definedName>
    <definedName name="HH3R" localSheetId="12">[31]INPUT!#REF!</definedName>
    <definedName name="HH3R">[31]INPUT!#REF!</definedName>
    <definedName name="HH4L" localSheetId="12">[31]INPUT!#REF!</definedName>
    <definedName name="HH4L">[31]INPUT!#REF!</definedName>
    <definedName name="HH4R" localSheetId="12">[31]INPUT!#REF!</definedName>
    <definedName name="HH4R">[31]INPUT!#REF!</definedName>
    <definedName name="HH5L" localSheetId="12">[31]INPUT!#REF!</definedName>
    <definedName name="HH5L">[31]INPUT!#REF!</definedName>
    <definedName name="HH5R" localSheetId="12">[31]INPUT!#REF!</definedName>
    <definedName name="HH5R">[31]INPUT!#REF!</definedName>
    <definedName name="HH6L" localSheetId="12">[31]INPUT!#REF!</definedName>
    <definedName name="HH6L">[31]INPUT!#REF!</definedName>
    <definedName name="HH6R" localSheetId="12">[31]INPUT!#REF!</definedName>
    <definedName name="HH6R">[31]INPUT!#REF!</definedName>
    <definedName name="HH7L" localSheetId="12">[31]INPUT!#REF!</definedName>
    <definedName name="HH7L">[31]INPUT!#REF!</definedName>
    <definedName name="HH7R" localSheetId="12">[31]INPUT!#REF!</definedName>
    <definedName name="HH7R">[31]INPUT!#REF!</definedName>
    <definedName name="HH8L" localSheetId="12">[31]INPUT!#REF!</definedName>
    <definedName name="HH8L">[31]INPUT!#REF!</definedName>
    <definedName name="HH8R" localSheetId="12">[31]INPUT!#REF!</definedName>
    <definedName name="HH8R">[31]INPUT!#REF!</definedName>
    <definedName name="HH9L" localSheetId="12">[31]INPUT!#REF!</definedName>
    <definedName name="HH9L">[31]INPUT!#REF!</definedName>
    <definedName name="HH9R" localSheetId="12">[31]INPUT!#REF!</definedName>
    <definedName name="HH9R">[31]INPUT!#REF!</definedName>
    <definedName name="HHHHHH" hidden="1">{"'용역비'!$A$4:$C$8"}</definedName>
    <definedName name="HHS" localSheetId="12">#REF!</definedName>
    <definedName name="HHS">#REF!</definedName>
    <definedName name="HHT" localSheetId="12">#REF!</definedName>
    <definedName name="HHT">#REF!</definedName>
    <definedName name="hjyuf" localSheetId="12">'지형측량(근거)'!hjyuf</definedName>
    <definedName name="hjyuf">[0]!hjyuf</definedName>
    <definedName name="HL">'[23]DATA 입력란'!$D$40</definedName>
    <definedName name="HM" localSheetId="12">#REF!</definedName>
    <definedName name="HM">#REF!</definedName>
    <definedName name="HP" localSheetId="12">#REF!</definedName>
    <definedName name="HP">#REF!</definedName>
    <definedName name="hpa" localSheetId="12">#REF!</definedName>
    <definedName name="hpa">#REF!</definedName>
    <definedName name="hpb" localSheetId="12">#REF!</definedName>
    <definedName name="hpb">#REF!</definedName>
    <definedName name="hpc" localSheetId="12">#REF!</definedName>
    <definedName name="hpc">#REF!</definedName>
    <definedName name="hpd" localSheetId="12">#REF!</definedName>
    <definedName name="hpd">#REF!</definedName>
    <definedName name="HPI" localSheetId="12">#REF!</definedName>
    <definedName name="HPI">#REF!</definedName>
    <definedName name="HR" localSheetId="12">#REF!</definedName>
    <definedName name="HR">#REF!</definedName>
    <definedName name="Hs" localSheetId="12">#REF!</definedName>
    <definedName name="Hs">#REF!</definedName>
    <definedName name="HSH" localSheetId="12">#REF!</definedName>
    <definedName name="HSH">#REF!</definedName>
    <definedName name="HSP" localSheetId="12">#REF!</definedName>
    <definedName name="HSP">#REF!</definedName>
    <definedName name="HST" localSheetId="12">#REF!</definedName>
    <definedName name="HST">#REF!</definedName>
    <definedName name="HSUM10L" localSheetId="12">[31]INPUT!#REF!</definedName>
    <definedName name="HSUM10L">[31]INPUT!#REF!</definedName>
    <definedName name="HSUM10R" localSheetId="12">[31]INPUT!#REF!</definedName>
    <definedName name="HSUM10R">[31]INPUT!#REF!</definedName>
    <definedName name="HSUM3L" localSheetId="12">[31]INPUT!#REF!</definedName>
    <definedName name="HSUM3L">[31]INPUT!#REF!</definedName>
    <definedName name="HSUM3R" localSheetId="12">[31]INPUT!#REF!</definedName>
    <definedName name="HSUM3R">[31]INPUT!#REF!</definedName>
    <definedName name="HSUM4L" localSheetId="12">[31]INPUT!#REF!</definedName>
    <definedName name="HSUM4L">[31]INPUT!#REF!</definedName>
    <definedName name="HSUM4R" localSheetId="12">[31]INPUT!#REF!</definedName>
    <definedName name="HSUM4R">[31]INPUT!#REF!</definedName>
    <definedName name="HSUM5L" localSheetId="12">[31]INPUT!#REF!</definedName>
    <definedName name="HSUM5L">[31]INPUT!#REF!</definedName>
    <definedName name="HSUM5R" localSheetId="12">[31]INPUT!#REF!</definedName>
    <definedName name="HSUM5R">[31]INPUT!#REF!</definedName>
    <definedName name="HSUM6L" localSheetId="12">[31]INPUT!#REF!</definedName>
    <definedName name="HSUM6L">[31]INPUT!#REF!</definedName>
    <definedName name="HSUM6R" localSheetId="12">[31]INPUT!#REF!</definedName>
    <definedName name="HSUM6R">[31]INPUT!#REF!</definedName>
    <definedName name="HSUM7L" localSheetId="12">[31]INPUT!#REF!</definedName>
    <definedName name="HSUM7L">[31]INPUT!#REF!</definedName>
    <definedName name="HSUM7R" localSheetId="12">[31]INPUT!#REF!</definedName>
    <definedName name="HSUM7R">[31]INPUT!#REF!</definedName>
    <definedName name="HSUM8L" localSheetId="12">[31]INPUT!#REF!</definedName>
    <definedName name="HSUM8L">[31]INPUT!#REF!</definedName>
    <definedName name="HSUM8R" localSheetId="12">[31]INPUT!#REF!</definedName>
    <definedName name="HSUM8R">[31]INPUT!#REF!</definedName>
    <definedName name="HSUM9L" localSheetId="12">[31]INPUT!#REF!</definedName>
    <definedName name="HSUM9L">[31]INPUT!#REF!</definedName>
    <definedName name="HSUM9R" localSheetId="12">[31]INPUT!#REF!</definedName>
    <definedName name="HSUM9R">[31]INPUT!#REF!</definedName>
    <definedName name="HT" localSheetId="12">[32]산출근거!#REF!</definedName>
    <definedName name="HT">[32]산출근거!#REF!</definedName>
    <definedName name="HTML_CodePage" hidden="1">949</definedName>
    <definedName name="HTML_Control" localSheetId="12" hidden="1">{"'단계별시설공사비'!$A$3:$K$51"}</definedName>
    <definedName name="HTML_Control" localSheetId="8" hidden="1">{"'중기작업1'!$A$1:$V$18"}</definedName>
    <definedName name="HTML_Control" hidden="1">{"'중기작업1'!$A$1:$V$18"}</definedName>
    <definedName name="HTML_Description" hidden="1">""</definedName>
    <definedName name="HTML_Email" hidden="1">""</definedName>
    <definedName name="HTML_Header" localSheetId="12" hidden="1">"사업비총괄"</definedName>
    <definedName name="HTML_Header" hidden="1">"중기작업1"</definedName>
    <definedName name="HTML_LastUpdate" localSheetId="12" hidden="1">"01-06-17"</definedName>
    <definedName name="HTML_LastUpdate" hidden="1">"99-07-22"</definedName>
    <definedName name="HTML_LineAfter" hidden="1">FALSE</definedName>
    <definedName name="HTML_LineBefore" hidden="1">FALSE</definedName>
    <definedName name="HTML_Name" localSheetId="12" hidden="1">"김정호"</definedName>
    <definedName name="HTML_Name" hidden="1">"경일"</definedName>
    <definedName name="HTML_OBDlg2" hidden="1">TRUE</definedName>
    <definedName name="HTML_OBDlg4" hidden="1">TRUE</definedName>
    <definedName name="HTML_OS" hidden="1">0</definedName>
    <definedName name="HTML_PathFile" localSheetId="12" hidden="1">"C:\My Documents\6.htm"</definedName>
    <definedName name="HTML_PathFile" hidden="1">"C:\WORK\상구\MyHTML.htm"</definedName>
    <definedName name="HTML_Title" localSheetId="12" hidden="1">"비용산출"</definedName>
    <definedName name="HTML_Title" hidden="1">"99공1"</definedName>
    <definedName name="HU">'[23]DATA 입력란'!$D$42</definedName>
    <definedName name="HUB" localSheetId="12">#REF!</definedName>
    <definedName name="HUB">#REF!</definedName>
    <definedName name="HUH" localSheetId="12">#REF!</definedName>
    <definedName name="HUH">#REF!</definedName>
    <definedName name="HWL" localSheetId="12">#REF!</definedName>
    <definedName name="HWL">#REF!</definedName>
    <definedName name="HWP" localSheetId="12">#REF!</definedName>
    <definedName name="HWP">#REF!</definedName>
    <definedName name="HWR" localSheetId="12">#REF!</definedName>
    <definedName name="HWR">#REF!</definedName>
    <definedName name="HX10L" localSheetId="12">[31]INPUT!#REF!</definedName>
    <definedName name="HX10L">[31]INPUT!#REF!</definedName>
    <definedName name="HX10R" localSheetId="12">[31]INPUT!#REF!</definedName>
    <definedName name="HX10R">[31]INPUT!#REF!</definedName>
    <definedName name="HX3L" localSheetId="12">[31]INPUT!#REF!</definedName>
    <definedName name="HX3L">[31]INPUT!#REF!</definedName>
    <definedName name="HX3R" localSheetId="12">[31]INPUT!#REF!</definedName>
    <definedName name="HX3R">[31]INPUT!#REF!</definedName>
    <definedName name="HX4L" localSheetId="12">[31]INPUT!#REF!</definedName>
    <definedName name="HX4L">[31]INPUT!#REF!</definedName>
    <definedName name="HX4R" localSheetId="12">[31]INPUT!#REF!</definedName>
    <definedName name="HX4R">[31]INPUT!#REF!</definedName>
    <definedName name="HX5L" localSheetId="12">[31]INPUT!#REF!</definedName>
    <definedName name="HX5L">[31]INPUT!#REF!</definedName>
    <definedName name="HX5R" localSheetId="12">[31]INPUT!#REF!</definedName>
    <definedName name="HX5R">[31]INPUT!#REF!</definedName>
    <definedName name="HX6L" localSheetId="12">[31]INPUT!#REF!</definedName>
    <definedName name="HX6L">[31]INPUT!#REF!</definedName>
    <definedName name="HX6R" localSheetId="12">[31]INPUT!#REF!</definedName>
    <definedName name="HX6R">[31]INPUT!#REF!</definedName>
    <definedName name="HX7L" localSheetId="12">[31]INPUT!#REF!</definedName>
    <definedName name="HX7L">[31]INPUT!#REF!</definedName>
    <definedName name="HX7R" localSheetId="12">[31]INPUT!#REF!</definedName>
    <definedName name="HX7R">[31]INPUT!#REF!</definedName>
    <definedName name="HX8L" localSheetId="12">[31]INPUT!#REF!</definedName>
    <definedName name="HX8L">[31]INPUT!#REF!</definedName>
    <definedName name="HX8R" localSheetId="12">[31]INPUT!#REF!</definedName>
    <definedName name="HX8R">[31]INPUT!#REF!</definedName>
    <definedName name="HX9L" localSheetId="12">[31]INPUT!#REF!</definedName>
    <definedName name="HX9L">[31]INPUT!#REF!</definedName>
    <definedName name="HX9R" localSheetId="12">[31]INPUT!#REF!</definedName>
    <definedName name="HX9R">[31]INPUT!#REF!</definedName>
    <definedName name="H사" localSheetId="12">#REF!</definedName>
    <definedName name="H사">#REF!</definedName>
    <definedName name="H삼" localSheetId="12">#REF!</definedName>
    <definedName name="H삼">#REF!</definedName>
    <definedName name="H이" localSheetId="12">#REF!</definedName>
    <definedName name="H이">#REF!</definedName>
    <definedName name="H일" localSheetId="12">#REF!</definedName>
    <definedName name="H일">#REF!</definedName>
    <definedName name="I" localSheetId="12">#REF!</definedName>
    <definedName name="I">#REF!</definedName>
    <definedName name="IC구간" localSheetId="12">'지형측량(근거)'!IC구간</definedName>
    <definedName name="IC구간">[0]!IC구간</definedName>
    <definedName name="IC용" localSheetId="12">'지형측량(근거)'!IC용</definedName>
    <definedName name="IC용">[0]!IC용</definedName>
    <definedName name="ID" localSheetId="12">#REF!,#REF!</definedName>
    <definedName name="ID">#REF!,#REF!</definedName>
    <definedName name="im">[64]부대내역!$B$5:$N$200</definedName>
    <definedName name="ISO_정렬">[65]!ISO_정렬</definedName>
    <definedName name="IT" localSheetId="12">#REF!</definedName>
    <definedName name="IT">#REF!</definedName>
    <definedName name="J" localSheetId="5">#REF!</definedName>
    <definedName name="J" localSheetId="12">[32]산출근거!#REF!</definedName>
    <definedName name="J">#REF!</definedName>
    <definedName name="JACK50TON">[66]가시설수량!$AE$203</definedName>
    <definedName name="JH">[67]정부노임단가!$A$5:$F$215</definedName>
    <definedName name="JJ">[68]정부노임단가!$A$5:$F$215</definedName>
    <definedName name="JJJJJJ" localSheetId="12" hidden="1">#REF!</definedName>
    <definedName name="JJJJJJ" hidden="1">#REF!</definedName>
    <definedName name="jklklj" localSheetId="12">#REF!</definedName>
    <definedName name="jklklj">#REF!</definedName>
    <definedName name="JL" localSheetId="12">#REF!</definedName>
    <definedName name="JL">#REF!</definedName>
    <definedName name="JT" localSheetId="12">#REF!</definedName>
    <definedName name="JT">#REF!</definedName>
    <definedName name="JYH" localSheetId="12">#REF!</definedName>
    <definedName name="JYH">#REF!</definedName>
    <definedName name="K" localSheetId="5">#REF!</definedName>
    <definedName name="K" localSheetId="12">[32]산출근거!#REF!</definedName>
    <definedName name="K">#REF!</definedName>
    <definedName name="KA">'[69]조도계산서 (도서)'!$B$61:$E$68</definedName>
    <definedName name="kaa" localSheetId="12">#REF!</definedName>
    <definedName name="kaa">#REF!</definedName>
    <definedName name="kae" localSheetId="12">#REF!</definedName>
    <definedName name="kae">#REF!</definedName>
    <definedName name="Ka일" localSheetId="12">#REF!</definedName>
    <definedName name="Ka일">#REF!</definedName>
    <definedName name="Ka투" localSheetId="12">#REF!</definedName>
    <definedName name="Ka투">#REF!</definedName>
    <definedName name="Kea" localSheetId="12">#REF!</definedName>
    <definedName name="Kea">#REF!</definedName>
    <definedName name="kgh" localSheetId="12" hidden="1">{#VALUE!,#N/A,TRUE,0}</definedName>
    <definedName name="kgh" localSheetId="8" hidden="1">{#VALUE!,#N/A,TRUE,0}</definedName>
    <definedName name="kgh" hidden="1">{#VALUE!,#N/A,TRUE,0}</definedName>
    <definedName name="Kh" localSheetId="12">#REF!</definedName>
    <definedName name="Kh">#REF!</definedName>
    <definedName name="KK">[67]정부노임단가!$A$5:$F$215</definedName>
    <definedName name="KKK" localSheetId="5" hidden="1">#REF!</definedName>
    <definedName name="KKK" localSheetId="12">[70]노임단가!$A$1:$IV$3</definedName>
    <definedName name="KKK" localSheetId="8" hidden="1">#REF!</definedName>
    <definedName name="KKK" hidden="1">#REF!</definedName>
    <definedName name="kkkk" localSheetId="12">#REF!</definedName>
    <definedName name="kkkk">#REF!</definedName>
    <definedName name="Ko" localSheetId="12">#REF!</definedName>
    <definedName name="Ko">#REF!</definedName>
    <definedName name="ktf" localSheetId="5" hidden="1">#REF!</definedName>
    <definedName name="ktf" localSheetId="12" hidden="1">#REF!</definedName>
    <definedName name="ktf" localSheetId="8" hidden="1">#REF!</definedName>
    <definedName name="ktf" hidden="1">#REF!</definedName>
    <definedName name="kty" localSheetId="5" hidden="1">#REF!</definedName>
    <definedName name="kty" localSheetId="12" hidden="1">#REF!</definedName>
    <definedName name="kty" localSheetId="8" hidden="1">#REF!</definedName>
    <definedName name="kty" hidden="1">#REF!</definedName>
    <definedName name="Kv" localSheetId="12">#REF!</definedName>
    <definedName name="Kv">#REF!</definedName>
    <definedName name="L" localSheetId="5">#REF!</definedName>
    <definedName name="L" localSheetId="12">[32]산출근거!#REF!</definedName>
    <definedName name="L">#REF!</definedName>
    <definedName name="L10L" localSheetId="12">[16]SLAB!#REF!</definedName>
    <definedName name="L10L">[16]SLAB!#REF!</definedName>
    <definedName name="l1a2p">[38]INPUT!$F$27</definedName>
    <definedName name="L1L" localSheetId="12">#REF!</definedName>
    <definedName name="L1L">#REF!</definedName>
    <definedName name="L1S" localSheetId="12">#REF!</definedName>
    <definedName name="L1S">#REF!</definedName>
    <definedName name="L2L" localSheetId="12">#REF!</definedName>
    <definedName name="L2L">#REF!</definedName>
    <definedName name="L2S" localSheetId="12">#REF!</definedName>
    <definedName name="L2S">#REF!</definedName>
    <definedName name="L3L" localSheetId="12">#REF!</definedName>
    <definedName name="L3L">#REF!</definedName>
    <definedName name="L3LC" localSheetId="12">#REF!</definedName>
    <definedName name="L3LC">#REF!</definedName>
    <definedName name="L4L" localSheetId="12">#REF!</definedName>
    <definedName name="L4L">#REF!</definedName>
    <definedName name="L5L" localSheetId="12">#REF!</definedName>
    <definedName name="L5L">#REF!</definedName>
    <definedName name="L5LC" localSheetId="12">#REF!</definedName>
    <definedName name="L5LC">#REF!</definedName>
    <definedName name="L5S" localSheetId="12">#REF!</definedName>
    <definedName name="L5S">#REF!</definedName>
    <definedName name="L6L" localSheetId="12">#REF!</definedName>
    <definedName name="L6L">#REF!</definedName>
    <definedName name="L6LC" localSheetId="12">#REF!</definedName>
    <definedName name="L6LC">#REF!</definedName>
    <definedName name="L7L" localSheetId="12">#REF!</definedName>
    <definedName name="L7L">#REF!</definedName>
    <definedName name="L7LC" localSheetId="12">#REF!</definedName>
    <definedName name="L7LC">#REF!</definedName>
    <definedName name="L8L" localSheetId="12">#REF!</definedName>
    <definedName name="L8L">#REF!</definedName>
    <definedName name="L8LC" localSheetId="12">#REF!</definedName>
    <definedName name="L8LC">#REF!</definedName>
    <definedName name="L9L" localSheetId="12">#REF!</definedName>
    <definedName name="L9L">#REF!</definedName>
    <definedName name="LA" localSheetId="12">[32]산출근거!#REF!</definedName>
    <definedName name="LA">[32]산출근거!#REF!</definedName>
    <definedName name="la2p">[38]INPUT!$F$26</definedName>
    <definedName name="lab">[33]노임단가!$I$25</definedName>
    <definedName name="LAST" localSheetId="12">#REF!</definedName>
    <definedName name="LAST">#REF!</definedName>
    <definedName name="LB" localSheetId="12">[32]산출근거!#REF!</definedName>
    <definedName name="LB">[32]산출근거!#REF!</definedName>
    <definedName name="LBOX1" localSheetId="12">#REF!</definedName>
    <definedName name="LBOX1">#REF!</definedName>
    <definedName name="LBOX2" localSheetId="12">#REF!</definedName>
    <definedName name="LBOX2">#REF!</definedName>
    <definedName name="lc" localSheetId="12">[19]설계조건!#REF!</definedName>
    <definedName name="lc">[19]설계조건!#REF!</definedName>
    <definedName name="LCC" localSheetId="12">#REF!</definedName>
    <definedName name="LCC">#REF!</definedName>
    <definedName name="LCL" localSheetId="12">#REF!</definedName>
    <definedName name="LCL">#REF!</definedName>
    <definedName name="Lclb" localSheetId="12">#REF!</definedName>
    <definedName name="Lclb">#REF!</definedName>
    <definedName name="LD" localSheetId="12">#REF!</definedName>
    <definedName name="LD">#REF!</definedName>
    <definedName name="LGUDCMRRN" localSheetId="12">'지형측량(근거)'!LGUDCMRRN</definedName>
    <definedName name="LGUDCMRRN">[0]!LGUDCMRRN</definedName>
    <definedName name="li" hidden="1">{"'용역비'!$A$4:$C$8"}</definedName>
    <definedName name="list01" localSheetId="12">#REF!</definedName>
    <definedName name="list01">#REF!</definedName>
    <definedName name="list02" localSheetId="12">#REF!</definedName>
    <definedName name="list02">#REF!</definedName>
    <definedName name="list03" localSheetId="12">#REF!</definedName>
    <definedName name="list03">#REF!</definedName>
    <definedName name="list04" localSheetId="12">#REF!</definedName>
    <definedName name="list04">#REF!</definedName>
    <definedName name="list05" localSheetId="12">#REF!</definedName>
    <definedName name="list05">#REF!</definedName>
    <definedName name="list06" localSheetId="12">#REF!</definedName>
    <definedName name="list06">#REF!</definedName>
    <definedName name="ljkㅏㅎ" localSheetId="12" hidden="1">{#N/A,#N/A,FALSE,"2~8번"}</definedName>
    <definedName name="ljkㅏㅎ" hidden="1">{#N/A,#N/A,FALSE,"2~8번"}</definedName>
    <definedName name="ll" localSheetId="12">#REF!</definedName>
    <definedName name="ll">#REF!</definedName>
    <definedName name="lll" localSheetId="12">#REF!</definedName>
    <definedName name="lll">#REF!</definedName>
    <definedName name="LLLL" localSheetId="12">#REF!</definedName>
    <definedName name="LLLL">#REF!</definedName>
    <definedName name="LMO" localSheetId="12">#REF!</definedName>
    <definedName name="LMO">#REF!</definedName>
    <definedName name="Lot" localSheetId="21">#REF!</definedName>
    <definedName name="Lot">#REF!</definedName>
    <definedName name="LotNumbering" localSheetId="21">#REF!</definedName>
    <definedName name="LotNumbering">#REF!</definedName>
    <definedName name="LotTF" localSheetId="21">#REF!</definedName>
    <definedName name="LotTF">#REF!</definedName>
    <definedName name="LP1A" localSheetId="12">'[3]부하(성남)'!#REF!</definedName>
    <definedName name="LP1A">'[3]부하(성남)'!#REF!</definedName>
    <definedName name="LP1B" localSheetId="12">[20]부하계산서!#REF!</definedName>
    <definedName name="LP1B">[20]부하계산서!#REF!</definedName>
    <definedName name="LP3A" localSheetId="12">'[3]부하(성남)'!#REF!</definedName>
    <definedName name="LP3A">'[3]부하(성남)'!#REF!</definedName>
    <definedName name="LPB" localSheetId="12">'[3]부하(성남)'!#REF!</definedName>
    <definedName name="LPB">'[3]부하(성남)'!#REF!</definedName>
    <definedName name="LPBA" localSheetId="12">[20]부하계산서!#REF!</definedName>
    <definedName name="LPBA">[20]부하계산서!#REF!</definedName>
    <definedName name="LPG" localSheetId="12">#REF!</definedName>
    <definedName name="LPG">#REF!</definedName>
    <definedName name="LPI" localSheetId="12">#REF!</definedName>
    <definedName name="LPI">#REF!</definedName>
    <definedName name="LPKA" localSheetId="12">[20]부하계산서!#REF!</definedName>
    <definedName name="LPKA">[20]부하계산서!#REF!</definedName>
    <definedName name="LPKB" localSheetId="12">[20]부하계산서!#REF!</definedName>
    <definedName name="LPKB">[20]부하계산서!#REF!</definedName>
    <definedName name="LPM" localSheetId="12">[20]부하계산서!#REF!</definedName>
    <definedName name="LPM">[20]부하계산서!#REF!</definedName>
    <definedName name="LPMA" localSheetId="12">[20]부하계산서!#REF!</definedName>
    <definedName name="LPMA">[20]부하계산서!#REF!</definedName>
    <definedName name="LPO" localSheetId="12">[20]부하계산서!#REF!</definedName>
    <definedName name="LPO">[20]부하계산서!#REF!</definedName>
    <definedName name="LPOA" localSheetId="12">[20]부하계산서!#REF!</definedName>
    <definedName name="LPOA">[20]부하계산서!#REF!</definedName>
    <definedName name="LSA" localSheetId="12">#REF!</definedName>
    <definedName name="LSA">#REF!</definedName>
    <definedName name="LSD" localSheetId="12">#REF!</definedName>
    <definedName name="LSD">#REF!</definedName>
    <definedName name="LSE" localSheetId="12">#REF!</definedName>
    <definedName name="LSE">#REF!</definedName>
    <definedName name="LSH" localSheetId="12">#REF!</definedName>
    <definedName name="LSH">#REF!</definedName>
    <definedName name="LST" localSheetId="12">#REF!</definedName>
    <definedName name="LST">#REF!</definedName>
    <definedName name="LT" localSheetId="12">[32]산출근거!#REF!</definedName>
    <definedName name="LT">[32]산출근거!#REF!</definedName>
    <definedName name="LTL" localSheetId="12">[16]SLAB!#REF!</definedName>
    <definedName name="LTL">[16]SLAB!#REF!</definedName>
    <definedName name="LU" localSheetId="12">#REF!</definedName>
    <definedName name="LU">#REF!</definedName>
    <definedName name="LV02A" localSheetId="12">[20]부하계산서!#REF!</definedName>
    <definedName name="LV02A">[20]부하계산서!#REF!</definedName>
    <definedName name="LV02B" localSheetId="12">[20]부하계산서!#REF!</definedName>
    <definedName name="LV02B">[20]부하계산서!#REF!</definedName>
    <definedName name="LV04A" localSheetId="12">[20]부하계산서!#REF!</definedName>
    <definedName name="LV04A">[20]부하계산서!#REF!</definedName>
    <definedName name="LV04B" localSheetId="12">[20]부하계산서!#REF!</definedName>
    <definedName name="LV04B">[20]부하계산서!#REF!</definedName>
    <definedName name="L형ICRNRKS" localSheetId="12">'지형측량(근거)'!L형ICRNRKS</definedName>
    <definedName name="L형ICRNRKS">[0]!L형ICRNRKS</definedName>
    <definedName name="M" localSheetId="5">#REF!</definedName>
    <definedName name="M" localSheetId="12">#REF!</definedName>
    <definedName name="M">#REF!</definedName>
    <definedName name="Macro10">[71]!Macro10</definedName>
    <definedName name="Macro12">[71]!Macro12</definedName>
    <definedName name="Macro13">[71]!Macro13</definedName>
    <definedName name="Macro14">[71]!Macro14</definedName>
    <definedName name="Macro3">[72]!Macro3</definedName>
    <definedName name="Macro5">[71]!Macro5</definedName>
    <definedName name="Macro6">[71]!Macro6</definedName>
    <definedName name="Macro7">[71]!Macro7</definedName>
    <definedName name="Macro8">[71]!Macro8</definedName>
    <definedName name="Macro9">[71]!Macro9</definedName>
    <definedName name="Main" localSheetId="12">#REF!</definedName>
    <definedName name="Main">#REF!</definedName>
    <definedName name="MAINPART" localSheetId="12">#REF!</definedName>
    <definedName name="MAINPART">#REF!</definedName>
    <definedName name="MCCEA" localSheetId="12">[20]부하계산서!#REF!</definedName>
    <definedName name="MCCEA">[20]부하계산서!#REF!</definedName>
    <definedName name="MCCEB" localSheetId="12">[20]부하계산서!#REF!</definedName>
    <definedName name="MCCEB">[20]부하계산서!#REF!</definedName>
    <definedName name="MCCF" localSheetId="12">[20]부하계산서!#REF!</definedName>
    <definedName name="MCCF">[20]부하계산서!#REF!</definedName>
    <definedName name="MCCN" localSheetId="12">'[3]부하(성남)'!#REF!</definedName>
    <definedName name="MCCN">'[3]부하(성남)'!#REF!</definedName>
    <definedName name="MCCP" localSheetId="12">[20]부하계산서!#REF!</definedName>
    <definedName name="MCCP">[20]부하계산서!#REF!</definedName>
    <definedName name="MCCS" localSheetId="12">[20]부하계산서!#REF!</definedName>
    <definedName name="MCCS">[20]부하계산서!#REF!</definedName>
    <definedName name="MDL">[73]Sheet1!$A$1:$A$65536</definedName>
    <definedName name="mm" localSheetId="12">#REF!</definedName>
    <definedName name="mm">#REF!</definedName>
    <definedName name="MMM" localSheetId="12" hidden="1">[74]Sheet2!$F$6:$F$769</definedName>
    <definedName name="MMM" hidden="1">[75]Sheet2!$F$6:$F$769</definedName>
    <definedName name="MO" localSheetId="12">#REF!</definedName>
    <definedName name="MO">#REF!</definedName>
    <definedName name="MONEY" localSheetId="12">#REF!,#REF!</definedName>
    <definedName name="MONEY">#REF!,#REF!</definedName>
    <definedName name="month">[40]근태계획서!$D$5</definedName>
    <definedName name="MOO" localSheetId="12">#REF!</definedName>
    <definedName name="MOO">#REF!</definedName>
    <definedName name="MOR10L" localSheetId="12">[31]INPUT!#REF!</definedName>
    <definedName name="MOR10L">[31]INPUT!#REF!</definedName>
    <definedName name="MOR10R" localSheetId="12">[31]INPUT!#REF!</definedName>
    <definedName name="MOR10R">[31]INPUT!#REF!</definedName>
    <definedName name="MOR3L" localSheetId="12">[31]INPUT!#REF!</definedName>
    <definedName name="MOR3L">[31]INPUT!#REF!</definedName>
    <definedName name="MOR3R" localSheetId="12">[31]INPUT!#REF!</definedName>
    <definedName name="MOR3R">[31]INPUT!#REF!</definedName>
    <definedName name="MOR4L" localSheetId="12">[31]INPUT!#REF!</definedName>
    <definedName name="MOR4L">[31]INPUT!#REF!</definedName>
    <definedName name="MOR4R" localSheetId="12">[31]INPUT!#REF!</definedName>
    <definedName name="MOR4R">[31]INPUT!#REF!</definedName>
    <definedName name="MOR5L" localSheetId="12">[31]INPUT!#REF!</definedName>
    <definedName name="MOR5L">[31]INPUT!#REF!</definedName>
    <definedName name="MOR5R" localSheetId="12">[31]INPUT!#REF!</definedName>
    <definedName name="MOR5R">[31]INPUT!#REF!</definedName>
    <definedName name="MOR6L" localSheetId="12">[31]INPUT!#REF!</definedName>
    <definedName name="MOR6L">[31]INPUT!#REF!</definedName>
    <definedName name="MOR6R" localSheetId="12">[31]INPUT!#REF!</definedName>
    <definedName name="MOR6R">[31]INPUT!#REF!</definedName>
    <definedName name="MOR7L" localSheetId="12">[31]INPUT!#REF!</definedName>
    <definedName name="MOR7L">[31]INPUT!#REF!</definedName>
    <definedName name="MOR7R" localSheetId="12">[31]INPUT!#REF!</definedName>
    <definedName name="MOR7R">[31]INPUT!#REF!</definedName>
    <definedName name="MOR8L" localSheetId="12">[31]INPUT!#REF!</definedName>
    <definedName name="MOR8L">[31]INPUT!#REF!</definedName>
    <definedName name="MOR8R" localSheetId="12">[31]INPUT!#REF!</definedName>
    <definedName name="MOR8R">[31]INPUT!#REF!</definedName>
    <definedName name="MOR9L" localSheetId="12">[31]INPUT!#REF!</definedName>
    <definedName name="MOR9L">[31]INPUT!#REF!</definedName>
    <definedName name="MOR9R" localSheetId="12">[31]INPUT!#REF!</definedName>
    <definedName name="MOR9R">[31]INPUT!#REF!</definedName>
    <definedName name="mp" localSheetId="12">[76]내역서!#REF!</definedName>
    <definedName name="mp">[76]내역서!#REF!</definedName>
    <definedName name="msb">[33]노임단가!$AH$23</definedName>
    <definedName name="msh">[33]노임단가!$AH$19</definedName>
    <definedName name="msm">[33]노임단가!$AH$21</definedName>
    <definedName name="MYCELL" localSheetId="12">#REF!</definedName>
    <definedName name="MYCELL">#REF!</definedName>
    <definedName name="M당무게">[77]DATE!$E$24:$E$85</definedName>
    <definedName name="N" localSheetId="5">#REF!</definedName>
    <definedName name="N" localSheetId="12">[32]산출근거!#REF!</definedName>
    <definedName name="N">#REF!</definedName>
    <definedName name="N1A" localSheetId="12">#REF!</definedName>
    <definedName name="N1A">#REF!</definedName>
    <definedName name="N1D" localSheetId="12">#REF!</definedName>
    <definedName name="N1D">#REF!</definedName>
    <definedName name="N1S" localSheetId="12">#REF!</definedName>
    <definedName name="N1S">#REF!</definedName>
    <definedName name="N2S" localSheetId="12">#REF!</definedName>
    <definedName name="N2S">#REF!</definedName>
    <definedName name="N3S" localSheetId="12">#REF!</definedName>
    <definedName name="N3S">#REF!</definedName>
    <definedName name="NA" localSheetId="12">#REF!</definedName>
    <definedName name="NA">#REF!</definedName>
    <definedName name="NC" localSheetId="12">#REF!</definedName>
    <definedName name="NC">#REF!</definedName>
    <definedName name="Nca" localSheetId="12">#REF!</definedName>
    <definedName name="Nca">#REF!</definedName>
    <definedName name="Ncd" localSheetId="12">#REF!</definedName>
    <definedName name="Ncd">#REF!</definedName>
    <definedName name="ND" localSheetId="12">#REF!</definedName>
    <definedName name="ND">#REF!</definedName>
    <definedName name="NDO" localSheetId="12">#REF!</definedName>
    <definedName name="NDO">#REF!</definedName>
    <definedName name="NE" localSheetId="12">#REF!</definedName>
    <definedName name="NE">#REF!</definedName>
    <definedName name="NN" localSheetId="12">#REF!</definedName>
    <definedName name="NN">#REF!</definedName>
    <definedName name="NO" localSheetId="12">[42]직공비!#REF!</definedName>
    <definedName name="NO">[42]직공비!#REF!</definedName>
    <definedName name="NPI" localSheetId="12">#REF!</definedName>
    <definedName name="NPI">#REF!</definedName>
    <definedName name="NSA" localSheetId="12">#REF!</definedName>
    <definedName name="NSA">#REF!</definedName>
    <definedName name="NSC" localSheetId="12">#REF!</definedName>
    <definedName name="NSC">#REF!</definedName>
    <definedName name="NSD" localSheetId="12">#REF!</definedName>
    <definedName name="NSD">#REF!</definedName>
    <definedName name="NSE" localSheetId="12">#REF!</definedName>
    <definedName name="NSE">#REF!</definedName>
    <definedName name="NSH" localSheetId="12">#REF!</definedName>
    <definedName name="NSH">#REF!</definedName>
    <definedName name="NSO" localSheetId="12">#REF!</definedName>
    <definedName name="NSO">#REF!</definedName>
    <definedName name="NSP" localSheetId="12">#REF!</definedName>
    <definedName name="NSP">#REF!</definedName>
    <definedName name="NST" localSheetId="12">#REF!</definedName>
    <definedName name="NST">#REF!</definedName>
    <definedName name="NSV" localSheetId="12">#REF!</definedName>
    <definedName name="NSV">#REF!</definedName>
    <definedName name="NUM" localSheetId="12">[42]직공비!#REF!</definedName>
    <definedName name="NUM">[42]직공비!#REF!</definedName>
    <definedName name="NUMBER" localSheetId="12">#REF!</definedName>
    <definedName name="NUMBER">#REF!</definedName>
    <definedName name="n이" localSheetId="12">#REF!</definedName>
    <definedName name="n이">#REF!</definedName>
    <definedName name="n이_1" localSheetId="12">#REF!</definedName>
    <definedName name="n이_1">#REF!</definedName>
    <definedName name="n이_2" localSheetId="12">#REF!</definedName>
    <definedName name="n이_2">#REF!</definedName>
    <definedName name="n일" localSheetId="12">#REF!</definedName>
    <definedName name="n일">#REF!</definedName>
    <definedName name="o" localSheetId="12">#REF!</definedName>
    <definedName name="o">#REF!</definedName>
    <definedName name="O19.3" localSheetId="12">[78]설비!#REF!</definedName>
    <definedName name="O19.3">[78]설비!#REF!</definedName>
    <definedName name="OA" localSheetId="12">[32]산출근거!#REF!</definedName>
    <definedName name="OA">[32]산출근거!#REF!</definedName>
    <definedName name="OB" localSheetId="12">[32]산출근거!#REF!</definedName>
    <definedName name="OB">[32]산출근거!#REF!</definedName>
    <definedName name="OIL" hidden="1">{"'용역비'!$A$4:$C$8"}</definedName>
    <definedName name="one">[40]버스운행안내!$C$8</definedName>
    <definedName name="OOO" localSheetId="12">#REF!</definedName>
    <definedName name="OOO">#REF!</definedName>
    <definedName name="p" localSheetId="5">#REF!</definedName>
    <definedName name="p" localSheetId="12">#REF!</definedName>
    <definedName name="p">#REF!</definedName>
    <definedName name="P.S.C.BEAM" localSheetId="12">#REF!</definedName>
    <definedName name="P.S.C.BEAM">#REF!</definedName>
    <definedName name="P.V.C파이프_Φ100㎜_M당" localSheetId="12">'[79]구조물공1(51~56)'!#REF!</definedName>
    <definedName name="P.V.C파이프_Φ100㎜_M당">'[79]구조물공1(51~56)'!#REF!</definedName>
    <definedName name="P_H2" localSheetId="12">'[59]기둥(원형)'!#REF!</definedName>
    <definedName name="P_H2">'[59]기둥(원형)'!#REF!</definedName>
    <definedName name="P10TL" localSheetId="12">[31]INPUT!#REF!</definedName>
    <definedName name="P10TL">[31]INPUT!#REF!</definedName>
    <definedName name="P10TR" localSheetId="12">[31]INPUT!#REF!</definedName>
    <definedName name="P10TR">[31]INPUT!#REF!</definedName>
    <definedName name="P1강관파일" localSheetId="12" hidden="1">{#N/A,#N/A,FALSE,"단면 제원"}</definedName>
    <definedName name="P1강관파일" hidden="1">{#N/A,#N/A,FALSE,"단면 제원"}</definedName>
    <definedName name="P3TL" localSheetId="12">[31]INPUT!#REF!</definedName>
    <definedName name="P3TL">[31]INPUT!#REF!</definedName>
    <definedName name="P3TR" localSheetId="12">[31]INPUT!#REF!</definedName>
    <definedName name="P3TR">[31]INPUT!#REF!</definedName>
    <definedName name="P4TL" localSheetId="12">[31]INPUT!#REF!</definedName>
    <definedName name="P4TL">[31]INPUT!#REF!</definedName>
    <definedName name="P4TR" localSheetId="12">[31]INPUT!#REF!</definedName>
    <definedName name="P4TR">[31]INPUT!#REF!</definedName>
    <definedName name="P5TL" localSheetId="12">[31]INPUT!#REF!</definedName>
    <definedName name="P5TL">[31]INPUT!#REF!</definedName>
    <definedName name="P5TR" localSheetId="12">[31]INPUT!#REF!</definedName>
    <definedName name="P5TR">[31]INPUT!#REF!</definedName>
    <definedName name="P6TL" localSheetId="12">[31]INPUT!#REF!</definedName>
    <definedName name="P6TL">[31]INPUT!#REF!</definedName>
    <definedName name="P6TR" localSheetId="12">[31]INPUT!#REF!</definedName>
    <definedName name="P6TR">[31]INPUT!#REF!</definedName>
    <definedName name="P7TL" localSheetId="12">[31]INPUT!#REF!</definedName>
    <definedName name="P7TL">[31]INPUT!#REF!</definedName>
    <definedName name="P7TR" localSheetId="12">[31]INPUT!#REF!</definedName>
    <definedName name="P7TR">[31]INPUT!#REF!</definedName>
    <definedName name="P8TL" localSheetId="12">[31]INPUT!#REF!</definedName>
    <definedName name="P8TL">[31]INPUT!#REF!</definedName>
    <definedName name="P8TR" localSheetId="12">[31]INPUT!#REF!</definedName>
    <definedName name="P8TR">[31]INPUT!#REF!</definedName>
    <definedName name="P9TL" localSheetId="12">[31]INPUT!#REF!</definedName>
    <definedName name="P9TL">[31]INPUT!#REF!</definedName>
    <definedName name="P9TR" localSheetId="12">[31]INPUT!#REF!</definedName>
    <definedName name="P9TR">[31]INPUT!#REF!</definedName>
    <definedName name="PA" localSheetId="12">[32]산출근거!#REF!</definedName>
    <definedName name="PA">[32]산출근거!#REF!</definedName>
    <definedName name="pae" localSheetId="12">#REF!</definedName>
    <definedName name="pae">#REF!</definedName>
    <definedName name="pa삼" localSheetId="12">#REF!</definedName>
    <definedName name="pa삼">#REF!</definedName>
    <definedName name="Pa오" localSheetId="12">#REF!</definedName>
    <definedName name="Pa오">#REF!</definedName>
    <definedName name="PB" localSheetId="12">[32]산출근거!#REF!</definedName>
    <definedName name="PB">[32]산출근거!#REF!</definedName>
    <definedName name="pd" localSheetId="12">#REF!</definedName>
    <definedName name="pd">#REF!</definedName>
    <definedName name="pdh" localSheetId="12">#REF!</definedName>
    <definedName name="pdh">#REF!</definedName>
    <definedName name="pdv" localSheetId="12">#REF!</definedName>
    <definedName name="pdv">#REF!</definedName>
    <definedName name="ped" localSheetId="12">#REF!</definedName>
    <definedName name="ped">#REF!</definedName>
    <definedName name="pel" localSheetId="12">#REF!</definedName>
    <definedName name="pel">#REF!</definedName>
    <definedName name="PersonSelectionRange" localSheetId="12">#REF!</definedName>
    <definedName name="PersonSelectionRange">#REF!</definedName>
    <definedName name="PF" localSheetId="12">#REF!</definedName>
    <definedName name="PF">#REF!</definedName>
    <definedName name="PFO" localSheetId="12">[16]주형!#REF!</definedName>
    <definedName name="PFO">[16]주형!#REF!</definedName>
    <definedName name="PH" localSheetId="12">[32]산출근거!#REF!</definedName>
    <definedName name="PH">[32]산출근거!#REF!</definedName>
    <definedName name="PILED10L" localSheetId="12">[31]INPUT!#REF!</definedName>
    <definedName name="PILED10L">[31]INPUT!#REF!</definedName>
    <definedName name="PILED10R" localSheetId="12">[31]INPUT!#REF!</definedName>
    <definedName name="PILED10R">[31]INPUT!#REF!</definedName>
    <definedName name="PILED3L" localSheetId="12">[31]INPUT!#REF!</definedName>
    <definedName name="PILED3L">[31]INPUT!#REF!</definedName>
    <definedName name="PILED3R" localSheetId="12">[31]INPUT!#REF!</definedName>
    <definedName name="PILED3R">[31]INPUT!#REF!</definedName>
    <definedName name="PILED4L" localSheetId="12">[31]INPUT!#REF!</definedName>
    <definedName name="PILED4L">[31]INPUT!#REF!</definedName>
    <definedName name="PILED4R" localSheetId="12">[31]INPUT!#REF!</definedName>
    <definedName name="PILED4R">[31]INPUT!#REF!</definedName>
    <definedName name="PILED5L" localSheetId="12">[31]INPUT!#REF!</definedName>
    <definedName name="PILED5L">[31]INPUT!#REF!</definedName>
    <definedName name="PILED5R" localSheetId="12">[31]INPUT!#REF!</definedName>
    <definedName name="PILED5R">[31]INPUT!#REF!</definedName>
    <definedName name="PILED6L" localSheetId="12">[31]INPUT!#REF!</definedName>
    <definedName name="PILED6L">[31]INPUT!#REF!</definedName>
    <definedName name="PILED6R" localSheetId="12">[31]INPUT!#REF!</definedName>
    <definedName name="PILED6R">[31]INPUT!#REF!</definedName>
    <definedName name="PILED7L" localSheetId="12">[31]INPUT!#REF!</definedName>
    <definedName name="PILED7L">[31]INPUT!#REF!</definedName>
    <definedName name="PILED7R" localSheetId="12">[31]INPUT!#REF!</definedName>
    <definedName name="PILED7R">[31]INPUT!#REF!</definedName>
    <definedName name="PILED8L" localSheetId="12">[31]INPUT!#REF!</definedName>
    <definedName name="PILED8L">[31]INPUT!#REF!</definedName>
    <definedName name="PILED8R" localSheetId="12">[31]INPUT!#REF!</definedName>
    <definedName name="PILED8R">[31]INPUT!#REF!</definedName>
    <definedName name="PILED9L" localSheetId="12">[31]INPUT!#REF!</definedName>
    <definedName name="PILED9L">[31]INPUT!#REF!</definedName>
    <definedName name="PILED9R" localSheetId="12">[31]INPUT!#REF!</definedName>
    <definedName name="PILED9R">[31]INPUT!#REF!</definedName>
    <definedName name="PILET10L" localSheetId="12">[31]INPUT!#REF!</definedName>
    <definedName name="PILET10L">[31]INPUT!#REF!</definedName>
    <definedName name="PILET10R" localSheetId="12">[31]INPUT!#REF!</definedName>
    <definedName name="PILET10R">[31]INPUT!#REF!</definedName>
    <definedName name="PILET3L" localSheetId="12">[31]INPUT!#REF!</definedName>
    <definedName name="PILET3L">[31]INPUT!#REF!</definedName>
    <definedName name="PILET3R" localSheetId="12">[31]INPUT!#REF!</definedName>
    <definedName name="PILET3R">[31]INPUT!#REF!</definedName>
    <definedName name="PILET4L" localSheetId="12">[31]INPUT!#REF!</definedName>
    <definedName name="PILET4L">[31]INPUT!#REF!</definedName>
    <definedName name="PILET4R" localSheetId="12">[31]INPUT!#REF!</definedName>
    <definedName name="PILET4R">[31]INPUT!#REF!</definedName>
    <definedName name="PILET5L" localSheetId="12">[31]INPUT!#REF!</definedName>
    <definedName name="PILET5L">[31]INPUT!#REF!</definedName>
    <definedName name="PILET5R" localSheetId="12">[31]INPUT!#REF!</definedName>
    <definedName name="PILET5R">[31]INPUT!#REF!</definedName>
    <definedName name="PILET6L" localSheetId="12">[31]INPUT!#REF!</definedName>
    <definedName name="PILET6L">[31]INPUT!#REF!</definedName>
    <definedName name="PILET6R" localSheetId="12">[31]INPUT!#REF!</definedName>
    <definedName name="PILET6R">[31]INPUT!#REF!</definedName>
    <definedName name="PILET7L" localSheetId="12">[31]INPUT!#REF!</definedName>
    <definedName name="PILET7L">[31]INPUT!#REF!</definedName>
    <definedName name="PILET7R" localSheetId="12">[31]INPUT!#REF!</definedName>
    <definedName name="PILET7R">[31]INPUT!#REF!</definedName>
    <definedName name="PILET8L" localSheetId="12">[31]INPUT!#REF!</definedName>
    <definedName name="PILET8L">[31]INPUT!#REF!</definedName>
    <definedName name="PILET8R" localSheetId="12">[31]INPUT!#REF!</definedName>
    <definedName name="PILET8R">[31]INPUT!#REF!</definedName>
    <definedName name="PILET9L" localSheetId="12">[31]INPUT!#REF!</definedName>
    <definedName name="PILET9L">[31]INPUT!#REF!</definedName>
    <definedName name="PILET9R" localSheetId="12">[31]INPUT!#REF!</definedName>
    <definedName name="PILET9R">[31]INPUT!#REF!</definedName>
    <definedName name="PILE규격" localSheetId="12">#REF!</definedName>
    <definedName name="PILE규격">#REF!</definedName>
    <definedName name="PILE길이">[66]가시설수량!$AE$13</definedName>
    <definedName name="PL" localSheetId="12">#REF!</definedName>
    <definedName name="PL">#REF!</definedName>
    <definedName name="plh" localSheetId="12">#REF!</definedName>
    <definedName name="plh">#REF!</definedName>
    <definedName name="plv" localSheetId="12">#REF!</definedName>
    <definedName name="plv">#REF!</definedName>
    <definedName name="PM" localSheetId="12">#REF!</definedName>
    <definedName name="PM">#REF!</definedName>
    <definedName name="PN" localSheetId="12">#REF!</definedName>
    <definedName name="PN">#REF!</definedName>
    <definedName name="PNLW10" localSheetId="12">[20]부하계산서!#REF!</definedName>
    <definedName name="PNLW10">[20]부하계산서!#REF!</definedName>
    <definedName name="PNLW8" localSheetId="12">[20]부하계산서!#REF!</definedName>
    <definedName name="PNLW8">[20]부하계산서!#REF!</definedName>
    <definedName name="PO" localSheetId="12">[16]SLAB!#REF!</definedName>
    <definedName name="PO">[16]SLAB!#REF!</definedName>
    <definedName name="PP" localSheetId="12">'[3]부하(성남)'!#REF!</definedName>
    <definedName name="PP">'[3]부하(성남)'!#REF!</definedName>
    <definedName name="PPP" localSheetId="12">#REF!</definedName>
    <definedName name="PPP">#REF!</definedName>
    <definedName name="PQ점수">"Dialog Frame 1"</definedName>
    <definedName name="PR" localSheetId="12">#REF!</definedName>
    <definedName name="PR">#REF!</definedName>
    <definedName name="PRINT" localSheetId="12">#REF!</definedName>
    <definedName name="PRINT">#REF!</definedName>
    <definedName name="_xlnm.Print_Area" localSheetId="1">갑지!$A$1:$S$19</definedName>
    <definedName name="_xlnm.Print_Area" localSheetId="18">기계경비!$B$1:$AD$29</definedName>
    <definedName name="_xlnm.Print_Area" localSheetId="6">내역서!$A$1:$M$29</definedName>
    <definedName name="_xlnm.Print_Area" localSheetId="5">'내역서(성능평가)'!$A$1:$N$19</definedName>
    <definedName name="_xlnm.Print_Area" localSheetId="20">노임단가!$A$1:$G$27</definedName>
    <definedName name="_xlnm.Print_Area" localSheetId="2">설계내역서!$A$1:$K$20</definedName>
    <definedName name="_xlnm.Print_Area" localSheetId="9">'수중조사 수량'!$A$1:$I$6</definedName>
    <definedName name="_xlnm.Print_Area" localSheetId="15">'수중조사 일위대가'!$A$1:$M$59</definedName>
    <definedName name="_xlnm.Print_Area" localSheetId="14">실시설계용역량!$A$1:$E$22</definedName>
    <definedName name="_xlnm.Print_Area" localSheetId="4">용역량!$A$1:$F$25</definedName>
    <definedName name="_xlnm.Print_Area" localSheetId="17">인쇄비!$A$1:$K$108</definedName>
    <definedName name="_xlnm.Print_Area" localSheetId="11">'일위대가(수심측량)'!$B$1:$O$82</definedName>
    <definedName name="_xlnm.Print_Area" localSheetId="7">'제경비,기술료,직접경비'!$A$1:$K$36</definedName>
    <definedName name="_xlnm.Print_Area" localSheetId="12">'지형측량(근거)'!$A$1:$O$31</definedName>
    <definedName name="_xlnm.Print_Area" localSheetId="19">차량운행비!$A$1:$X$47</definedName>
    <definedName name="_xlnm.Print_Area" localSheetId="3">총괄내역서!$A$1:$I$22</definedName>
    <definedName name="_xlnm.Print_Area" localSheetId="10">'총괄표(일위대가)'!$B$1:$J$21</definedName>
    <definedName name="_xlnm.Print_Area" localSheetId="0">표지!$A$1:$N$15</definedName>
    <definedName name="_xlnm.Print_Area" localSheetId="8">항만시설!$A$1:$AI$34</definedName>
    <definedName name="_xlnm.Print_Area">#REF!</definedName>
    <definedName name="Print_Area_MI" localSheetId="12">#REF!</definedName>
    <definedName name="Print_Area_MI">#REF!</definedName>
    <definedName name="PRINT_AREA_MI1" localSheetId="12">#REF!</definedName>
    <definedName name="PRINT_AREA_MI1">#REF!</definedName>
    <definedName name="print_title" localSheetId="12">#REF!</definedName>
    <definedName name="print_title">#REF!</definedName>
    <definedName name="_xlnm.Print_Titles" localSheetId="18">기계경비!$1:$3</definedName>
    <definedName name="_xlnm.Print_Titles" localSheetId="15">'수중조사 일위대가'!$3:$4</definedName>
    <definedName name="_xlnm.Print_Titles" localSheetId="11">'일위대가(수심측량)'!$1:$4</definedName>
    <definedName name="_xlnm.Print_Titles" localSheetId="12">'[80]서울대규장각(가시설흙막이)'!#REF!</definedName>
    <definedName name="_xlnm.Print_Titles" localSheetId="10">'총괄표(일위대가)'!$1:$3</definedName>
    <definedName name="_xlnm.Print_Titles">'[80]서울대규장각(가시설흙막이)'!#REF!</definedName>
    <definedName name="Print_Titles_MI" localSheetId="12">#REF!</definedName>
    <definedName name="Print_Titles_MI">#REF!</definedName>
    <definedName name="PRO" localSheetId="12">[16]주형!#REF!</definedName>
    <definedName name="PRO">[16]주형!#REF!</definedName>
    <definedName name="Projects" localSheetId="12">#REF!</definedName>
    <definedName name="Projects">#REF!</definedName>
    <definedName name="PS" localSheetId="12">#REF!</definedName>
    <definedName name="PS">#REF!</definedName>
    <definedName name="psb">[33]노임단가!$AL$23</definedName>
    <definedName name="psh">[33]노임단가!$AL$19</definedName>
    <definedName name="psm">[33]노임단가!$AL$21</definedName>
    <definedName name="pt" localSheetId="12">[81]도로토적!#REF!</definedName>
    <definedName name="pt">[81]도로토적!#REF!</definedName>
    <definedName name="PVC" localSheetId="12">#REF!</definedName>
    <definedName name="PVC">#REF!</definedName>
    <definedName name="PVI" localSheetId="12">#REF!</definedName>
    <definedName name="PVI">#REF!</definedName>
    <definedName name="PVT" localSheetId="12">#REF!</definedName>
    <definedName name="PVT">#REF!</definedName>
    <definedName name="q" localSheetId="5">#REF!</definedName>
    <definedName name="Q" localSheetId="12">[32]산출근거!#REF!</definedName>
    <definedName name="q">#REF!</definedName>
    <definedName name="q234562456" hidden="1">{"'용역비'!$A$4:$C$8"}</definedName>
    <definedName name="QA" hidden="1">{"'용역비'!$A$4:$C$8"}</definedName>
    <definedName name="qd" localSheetId="12">#REF!</definedName>
    <definedName name="qd">#REF!</definedName>
    <definedName name="QE">[82]Sheet1!$A$68</definedName>
    <definedName name="qel" localSheetId="12">#REF!</definedName>
    <definedName name="qel">#REF!</definedName>
    <definedName name="Qe앨" localSheetId="12">#REF!</definedName>
    <definedName name="Qe앨">#REF!</definedName>
    <definedName name="QHTJS2EKS" localSheetId="12">'지형측량(근거)'!QHTJS2EKS</definedName>
    <definedName name="QHTJS2EKS">[0]!QHTJS2EKS</definedName>
    <definedName name="qi" localSheetId="12">[19]설계조건!#REF!</definedName>
    <definedName name="qi">[19]설계조건!#REF!</definedName>
    <definedName name="QKQ" hidden="1">0</definedName>
    <definedName name="QKQH" localSheetId="12">#REF!</definedName>
    <definedName name="QKQH">#REF!</definedName>
    <definedName name="ql" localSheetId="12">#REF!</definedName>
    <definedName name="ql">#REF!</definedName>
    <definedName name="QLQL" localSheetId="12">#REF!</definedName>
    <definedName name="QLQL">#REF!</definedName>
    <definedName name="qor" localSheetId="12" hidden="1">[83]실행철강하도!$A$1:$A$4</definedName>
    <definedName name="qor" hidden="1">[84]실행철강하도!$A$1:$A$4</definedName>
    <definedName name="Qp">[30]표층포설및다짐!$P$9</definedName>
    <definedName name="qq" localSheetId="12">#REF!</definedName>
    <definedName name="qq">#REF!</definedName>
    <definedName name="qqq" localSheetId="12">#REF!</definedName>
    <definedName name="qqq">#REF!</definedName>
    <definedName name="QQQQQ" hidden="1">{"'용역비'!$A$4:$C$8"}</definedName>
    <definedName name="QQQQQQQQQQ" hidden="1">{"'용역비'!$A$4:$C$8"}</definedName>
    <definedName name="qu" localSheetId="12">#REF!</definedName>
    <definedName name="qu">#REF!</definedName>
    <definedName name="qw" localSheetId="12" hidden="1">{#N/A,#N/A,FALSE,"단가표지"}</definedName>
    <definedName name="qw" hidden="1">{#N/A,#N/A,FALSE,"단가표지"}</definedName>
    <definedName name="qwe" localSheetId="12">#REF!</definedName>
    <definedName name="qwe">#REF!</definedName>
    <definedName name="qww" localSheetId="12">#REF!</definedName>
    <definedName name="qww">#REF!</definedName>
    <definedName name="qyk" hidden="1">{"'용역비'!$A$4:$C$8"}</definedName>
    <definedName name="q디" localSheetId="12">#REF!</definedName>
    <definedName name="q디">#REF!</definedName>
    <definedName name="q앨" localSheetId="12">#REF!</definedName>
    <definedName name="q앨">#REF!</definedName>
    <definedName name="RA" localSheetId="12">[32]산출근거!#REF!</definedName>
    <definedName name="RA">[32]산출근거!#REF!</definedName>
    <definedName name="RAD" localSheetId="12">#REF!</definedName>
    <definedName name="RAD">#REF!</definedName>
    <definedName name="RB" localSheetId="12">[32]산출근거!#REF!</definedName>
    <definedName name="RB">[32]산출근거!#REF!</definedName>
    <definedName name="RCC" localSheetId="12">#REF!</definedName>
    <definedName name="RCC">#REF!</definedName>
    <definedName name="RD" localSheetId="12">[32]산출근거!#REF!</definedName>
    <definedName name="RD">[32]산출근거!#REF!</definedName>
    <definedName name="RE" localSheetId="12">[32]산출근거!#REF!</definedName>
    <definedName name="RE">[32]산출근거!#REF!</definedName>
    <definedName name="RecordCount" localSheetId="12">#REF!</definedName>
    <definedName name="RecordCount">#REF!</definedName>
    <definedName name="_xlnm.Recorder" localSheetId="12">#REF!</definedName>
    <definedName name="_xlnm.Recorder">#REF!</definedName>
    <definedName name="REF_6" localSheetId="12">#REF!</definedName>
    <definedName name="REF_6">#REF!</definedName>
    <definedName name="REF_F" localSheetId="12">#REF!</definedName>
    <definedName name="REF_F">#REF!</definedName>
    <definedName name="REF_G" localSheetId="12">#REF!</definedName>
    <definedName name="REF_G">#REF!</definedName>
    <definedName name="REF_H" localSheetId="12">#REF!</definedName>
    <definedName name="REF_H">#REF!</definedName>
    <definedName name="REF_J" localSheetId="12">#REF!</definedName>
    <definedName name="REF_J">#REF!</definedName>
    <definedName name="REF_L" localSheetId="12">#REF!</definedName>
    <definedName name="REF_L">#REF!</definedName>
    <definedName name="REF_O" localSheetId="12">#REF!</definedName>
    <definedName name="REF_O">#REF!</definedName>
    <definedName name="REF_Q" localSheetId="12">#REF!</definedName>
    <definedName name="REF_Q">#REF!</definedName>
    <definedName name="RF" localSheetId="12">[32]산출근거!#REF!</definedName>
    <definedName name="RF">[32]산출근거!#REF!</definedName>
    <definedName name="rff" localSheetId="12">[50]을!#REF!</definedName>
    <definedName name="rff">[50]을!#REF!</definedName>
    <definedName name="RG" localSheetId="12">[32]산출근거!#REF!</definedName>
    <definedName name="RG">[32]산출근거!#REF!</definedName>
    <definedName name="RH" localSheetId="12">[32]산출근거!#REF!</definedName>
    <definedName name="RH" hidden="1">{"'용역비'!$A$4:$C$8"}</definedName>
    <definedName name="rhd" hidden="1">{#N/A,#N/A,TRUE,"960318-1";#N/A,#N/A,TRUE,"960318-2";#N/A,#N/A,TRUE,"960318-3"}</definedName>
    <definedName name="RI" localSheetId="12">[32]산출근거!#REF!</definedName>
    <definedName name="RI">[32]산출근거!#REF!</definedName>
    <definedName name="RKATK" localSheetId="12">'지형측량(근거)'!RKATK</definedName>
    <definedName name="RKATK">[0]!RKATK</definedName>
    <definedName name="RKD" localSheetId="12">#REF!</definedName>
    <definedName name="RKD">#REF!</definedName>
    <definedName name="rlr" localSheetId="12">#REF!</definedName>
    <definedName name="rlr">#REF!</definedName>
    <definedName name="Rl이" localSheetId="12">#REF!</definedName>
    <definedName name="Rl이">#REF!</definedName>
    <definedName name="Rl일" localSheetId="12">#REF!</definedName>
    <definedName name="Rl일">#REF!</definedName>
    <definedName name="RNG">[73]Sheet1!$A$1:$D$65536</definedName>
    <definedName name="RR" localSheetId="12">[85]용수지선토적!#REF!</definedName>
    <definedName name="rr" hidden="1">{"'용역비'!$A$4:$C$8"}</definedName>
    <definedName name="RRR" localSheetId="12">#REF!</definedName>
    <definedName name="RRR">#REF!</definedName>
    <definedName name="rt" localSheetId="12">#REF!</definedName>
    <definedName name="rt">#REF!</definedName>
    <definedName name="rth" hidden="1">{"'용역비'!$A$4:$C$8"}</definedName>
    <definedName name="RTR" localSheetId="12">#REF!</definedName>
    <definedName name="RTR">#REF!</definedName>
    <definedName name="RTS" localSheetId="12">#REF!</definedName>
    <definedName name="RTS">#REF!</definedName>
    <definedName name="rty" hidden="1">{"'용역비'!$A$4:$C$8"}</definedName>
    <definedName name="ryuk" hidden="1">{"'용역비'!$A$4:$C$8"}</definedName>
    <definedName name="s" localSheetId="12">[32]산출근거!#REF!</definedName>
    <definedName name="s">[32]산출근거!#REF!</definedName>
    <definedName name="S1_추가보링" localSheetId="12">'지형측량(근거)'!S1_추가보링</definedName>
    <definedName name="S1_추가보링">[0]!S1_추가보링</definedName>
    <definedName name="S10FL" localSheetId="12">[22]INPUT!#REF!</definedName>
    <definedName name="S10FL">[22]INPUT!#REF!</definedName>
    <definedName name="S10FR" localSheetId="12">[22]INPUT!#REF!</definedName>
    <definedName name="S10FR">[22]INPUT!#REF!</definedName>
    <definedName name="S10L" localSheetId="12">[22]INPUT!#REF!</definedName>
    <definedName name="S10L">[22]INPUT!#REF!</definedName>
    <definedName name="S10R" localSheetId="12">[22]INPUT!#REF!</definedName>
    <definedName name="S10R">[22]INPUT!#REF!</definedName>
    <definedName name="S10RL" localSheetId="12">[22]INPUT!#REF!</definedName>
    <definedName name="S10RL">[22]INPUT!#REF!</definedName>
    <definedName name="S10RR" localSheetId="12">[22]INPUT!#REF!</definedName>
    <definedName name="S10RR">[22]INPUT!#REF!</definedName>
    <definedName name="S10TL" localSheetId="12">[31]INPUT!#REF!</definedName>
    <definedName name="S10TL">[31]INPUT!#REF!</definedName>
    <definedName name="S10TR" localSheetId="12">[31]INPUT!#REF!</definedName>
    <definedName name="S10TR">[31]INPUT!#REF!</definedName>
    <definedName name="S2L" localSheetId="12">#REF!</definedName>
    <definedName name="S2L">#REF!</definedName>
    <definedName name="S3FL" localSheetId="12">[22]INPUT!#REF!</definedName>
    <definedName name="S3FL">[22]INPUT!#REF!</definedName>
    <definedName name="S3FR" localSheetId="12">[22]INPUT!#REF!</definedName>
    <definedName name="S3FR">[22]INPUT!#REF!</definedName>
    <definedName name="S3L" localSheetId="12">[22]INPUT!#REF!</definedName>
    <definedName name="S3L">[22]INPUT!#REF!</definedName>
    <definedName name="S3R" localSheetId="12">[22]INPUT!#REF!</definedName>
    <definedName name="S3R">[22]INPUT!#REF!</definedName>
    <definedName name="S3RL" localSheetId="12">[22]INPUT!#REF!</definedName>
    <definedName name="S3RL">[22]INPUT!#REF!</definedName>
    <definedName name="S3RR" localSheetId="12">[22]INPUT!#REF!</definedName>
    <definedName name="S3RR">[22]INPUT!#REF!</definedName>
    <definedName name="S3TL" localSheetId="12">[31]INPUT!#REF!</definedName>
    <definedName name="S3TL">[31]INPUT!#REF!</definedName>
    <definedName name="S3TR" localSheetId="12">[31]INPUT!#REF!</definedName>
    <definedName name="S3TR">[31]INPUT!#REF!</definedName>
    <definedName name="S4FL" localSheetId="12">[22]INPUT!#REF!</definedName>
    <definedName name="S4FL">[22]INPUT!#REF!</definedName>
    <definedName name="S4FR" localSheetId="12">[22]INPUT!#REF!</definedName>
    <definedName name="S4FR">[22]INPUT!#REF!</definedName>
    <definedName name="S4L" localSheetId="12">[22]INPUT!#REF!</definedName>
    <definedName name="S4L">[22]INPUT!#REF!</definedName>
    <definedName name="S4R" localSheetId="12">[22]INPUT!#REF!</definedName>
    <definedName name="S4R">[22]INPUT!#REF!</definedName>
    <definedName name="S4RL" localSheetId="12">[22]INPUT!#REF!</definedName>
    <definedName name="S4RL">[22]INPUT!#REF!</definedName>
    <definedName name="S4RR" localSheetId="12">[22]INPUT!#REF!</definedName>
    <definedName name="S4RR">[22]INPUT!#REF!</definedName>
    <definedName name="S4TL" localSheetId="12">[31]INPUT!#REF!</definedName>
    <definedName name="S4TL">[31]INPUT!#REF!</definedName>
    <definedName name="S4TR" localSheetId="12">[31]INPUT!#REF!</definedName>
    <definedName name="S4TR">[31]INPUT!#REF!</definedName>
    <definedName name="S5FL" localSheetId="12">[22]INPUT!#REF!</definedName>
    <definedName name="S5FL">[22]INPUT!#REF!</definedName>
    <definedName name="S5FR" localSheetId="12">[22]INPUT!#REF!</definedName>
    <definedName name="S5FR">[22]INPUT!#REF!</definedName>
    <definedName name="S5L" localSheetId="12">[22]INPUT!#REF!</definedName>
    <definedName name="S5L">[22]INPUT!#REF!</definedName>
    <definedName name="S5R" localSheetId="12">[22]INPUT!#REF!</definedName>
    <definedName name="S5R">[22]INPUT!#REF!</definedName>
    <definedName name="S5RL" localSheetId="12">[22]INPUT!#REF!</definedName>
    <definedName name="S5RL">[22]INPUT!#REF!</definedName>
    <definedName name="S5RR" localSheetId="12">[22]INPUT!#REF!</definedName>
    <definedName name="S5RR">[22]INPUT!#REF!</definedName>
    <definedName name="S5TL" localSheetId="12">[31]INPUT!#REF!</definedName>
    <definedName name="S5TL">[31]INPUT!#REF!</definedName>
    <definedName name="S5TR" localSheetId="12">[31]INPUT!#REF!</definedName>
    <definedName name="S5TR">[31]INPUT!#REF!</definedName>
    <definedName name="S6FL" localSheetId="12">[22]INPUT!#REF!</definedName>
    <definedName name="S6FL">[22]INPUT!#REF!</definedName>
    <definedName name="S6FR" localSheetId="12">[22]INPUT!#REF!</definedName>
    <definedName name="S6FR">[22]INPUT!#REF!</definedName>
    <definedName name="S6L" localSheetId="12">[22]INPUT!#REF!</definedName>
    <definedName name="S6L">[22]INPUT!#REF!</definedName>
    <definedName name="S6R" localSheetId="12">[22]INPUT!#REF!</definedName>
    <definedName name="S6R">[22]INPUT!#REF!</definedName>
    <definedName name="S6RL" localSheetId="12">[22]INPUT!#REF!</definedName>
    <definedName name="S6RL">[22]INPUT!#REF!</definedName>
    <definedName name="S6RR" localSheetId="12">[22]INPUT!#REF!</definedName>
    <definedName name="S6RR">[22]INPUT!#REF!</definedName>
    <definedName name="S6TL" localSheetId="12">[31]INPUT!#REF!</definedName>
    <definedName name="S6TL">[31]INPUT!#REF!</definedName>
    <definedName name="S6TR" localSheetId="12">[31]INPUT!#REF!</definedName>
    <definedName name="S6TR">[31]INPUT!#REF!</definedName>
    <definedName name="S7FL" localSheetId="12">[22]INPUT!#REF!</definedName>
    <definedName name="S7FL">[22]INPUT!#REF!</definedName>
    <definedName name="S7FR" localSheetId="12">[22]INPUT!#REF!</definedName>
    <definedName name="S7FR">[22]INPUT!#REF!</definedName>
    <definedName name="S7L" localSheetId="12">[22]INPUT!#REF!</definedName>
    <definedName name="S7L">[22]INPUT!#REF!</definedName>
    <definedName name="S7R" localSheetId="12">[22]INPUT!#REF!</definedName>
    <definedName name="S7R">[22]INPUT!#REF!</definedName>
    <definedName name="S7RL" localSheetId="12">[22]INPUT!#REF!</definedName>
    <definedName name="S7RL">[22]INPUT!#REF!</definedName>
    <definedName name="S7RR" localSheetId="12">[22]INPUT!#REF!</definedName>
    <definedName name="S7RR">[22]INPUT!#REF!</definedName>
    <definedName name="S7TL" localSheetId="12">[31]INPUT!#REF!</definedName>
    <definedName name="S7TL">[31]INPUT!#REF!</definedName>
    <definedName name="S7TR" localSheetId="12">[31]INPUT!#REF!</definedName>
    <definedName name="S7TR">[31]INPUT!#REF!</definedName>
    <definedName name="S8FL" localSheetId="12">[22]INPUT!#REF!</definedName>
    <definedName name="S8FL">[22]INPUT!#REF!</definedName>
    <definedName name="S8FR" localSheetId="12">[22]INPUT!#REF!</definedName>
    <definedName name="S8FR">[22]INPUT!#REF!</definedName>
    <definedName name="S8L" localSheetId="12">[22]INPUT!#REF!</definedName>
    <definedName name="S8L">[22]INPUT!#REF!</definedName>
    <definedName name="S8R" localSheetId="12">[22]INPUT!#REF!</definedName>
    <definedName name="S8R">[22]INPUT!#REF!</definedName>
    <definedName name="S8RL" localSheetId="12">[22]INPUT!#REF!</definedName>
    <definedName name="S8RL">[22]INPUT!#REF!</definedName>
    <definedName name="S8RR" localSheetId="12">[22]INPUT!#REF!</definedName>
    <definedName name="S8RR">[22]INPUT!#REF!</definedName>
    <definedName name="S8TL" localSheetId="12">[31]INPUT!#REF!</definedName>
    <definedName name="S8TL">[31]INPUT!#REF!</definedName>
    <definedName name="S8TR" localSheetId="12">[31]INPUT!#REF!</definedName>
    <definedName name="S8TR">[31]INPUT!#REF!</definedName>
    <definedName name="S9FL" localSheetId="12">[22]INPUT!#REF!</definedName>
    <definedName name="S9FL">[22]INPUT!#REF!</definedName>
    <definedName name="S9FR" localSheetId="12">[22]INPUT!#REF!</definedName>
    <definedName name="S9FR">[22]INPUT!#REF!</definedName>
    <definedName name="S9L" localSheetId="12">[22]INPUT!#REF!</definedName>
    <definedName name="S9L">[22]INPUT!#REF!</definedName>
    <definedName name="S9R" localSheetId="12">[22]INPUT!#REF!</definedName>
    <definedName name="S9R">[22]INPUT!#REF!</definedName>
    <definedName name="S9RL" localSheetId="12">[22]INPUT!#REF!</definedName>
    <definedName name="S9RL">[22]INPUT!#REF!</definedName>
    <definedName name="S9RR" localSheetId="12">[22]INPUT!#REF!</definedName>
    <definedName name="S9RR">[22]INPUT!#REF!</definedName>
    <definedName name="S9TL" localSheetId="12">[31]INPUT!#REF!</definedName>
    <definedName name="S9TL">[31]INPUT!#REF!</definedName>
    <definedName name="S9TR" localSheetId="12">[31]INPUT!#REF!</definedName>
    <definedName name="S9TR">[31]INPUT!#REF!</definedName>
    <definedName name="SA" localSheetId="12">[32]산출근거!#REF!</definedName>
    <definedName name="SA">[32]산출근거!#REF!</definedName>
    <definedName name="sab">[33]노임단가!$Z$33</definedName>
    <definedName name="sah">[33]노임단가!$Z$29</definedName>
    <definedName name="sam">[33]노임단가!$Z$31</definedName>
    <definedName name="SAN" localSheetId="12">[50]을!#REF!</definedName>
    <definedName name="SAN">[50]을!#REF!</definedName>
    <definedName name="sas">[33]노임단가!$Z$27</definedName>
    <definedName name="sasasa" localSheetId="12" hidden="1">{#N/A,#N/A,FALSE,"속도"}</definedName>
    <definedName name="sasasa" localSheetId="8" hidden="1">{#N/A,#N/A,FALSE,"속도"}</definedName>
    <definedName name="sasasa" hidden="1">{#N/A,#N/A,FALSE,"속도"}</definedName>
    <definedName name="SCK" localSheetId="12">#REF!</definedName>
    <definedName name="SCK">#REF!</definedName>
    <definedName name="sd" localSheetId="12">#REF!</definedName>
    <definedName name="sd">#REF!</definedName>
    <definedName name="sdg" localSheetId="5" hidden="1">#REF!</definedName>
    <definedName name="sdg" localSheetId="12" hidden="1">#REF!</definedName>
    <definedName name="sdg" localSheetId="8" hidden="1">#REF!</definedName>
    <definedName name="sdg" hidden="1">#REF!</definedName>
    <definedName name="sdryhj" hidden="1">{"'용역비'!$A$4:$C$8"}</definedName>
    <definedName name="SDSD" localSheetId="12" hidden="1">{#N/A,#N/A,FALSE,"속도"}</definedName>
    <definedName name="SDSD" localSheetId="8" hidden="1">{#N/A,#N/A,FALSE,"속도"}</definedName>
    <definedName name="SDSD" hidden="1">{#N/A,#N/A,FALSE,"속도"}</definedName>
    <definedName name="SE" hidden="1">{"'용역비'!$A$4:$C$8"}</definedName>
    <definedName name="selection">[40]근태계획서!$I$3:$Q$3</definedName>
    <definedName name="SEP" localSheetId="12" hidden="1">{#N/A,#N/A,FALSE,"단가표지"}</definedName>
    <definedName name="SEP" hidden="1">{#N/A,#N/A,FALSE,"단가표지"}</definedName>
    <definedName name="SERVER" localSheetId="12">#REF!</definedName>
    <definedName name="SERVER">#REF!</definedName>
    <definedName name="seven">[40]버스운행안내!$I$8</definedName>
    <definedName name="SFR">[52]심사계산!$D$88</definedName>
    <definedName name="SG1A" localSheetId="12">#REF!</definedName>
    <definedName name="SG1A">#REF!</definedName>
    <definedName name="SG2A" localSheetId="12">#REF!</definedName>
    <definedName name="SG2A">#REF!</definedName>
    <definedName name="SH10L" localSheetId="12">[22]INPUT!#REF!</definedName>
    <definedName name="SH10L">[22]INPUT!#REF!</definedName>
    <definedName name="SH10R" localSheetId="12">[22]INPUT!#REF!</definedName>
    <definedName name="SH10R">[22]INPUT!#REF!</definedName>
    <definedName name="SH3L" localSheetId="12">[22]INPUT!#REF!</definedName>
    <definedName name="SH3L">[22]INPUT!#REF!</definedName>
    <definedName name="SH3R" localSheetId="12">[22]INPUT!#REF!</definedName>
    <definedName name="SH3R">[22]INPUT!#REF!</definedName>
    <definedName name="SH4L" localSheetId="12">[22]INPUT!#REF!</definedName>
    <definedName name="SH4L">[22]INPUT!#REF!</definedName>
    <definedName name="SH4R" localSheetId="12">[22]INPUT!#REF!</definedName>
    <definedName name="SH4R">[22]INPUT!#REF!</definedName>
    <definedName name="SH5L" localSheetId="12">[22]INPUT!#REF!</definedName>
    <definedName name="SH5L">[22]INPUT!#REF!</definedName>
    <definedName name="SH5R" localSheetId="12">[22]INPUT!#REF!</definedName>
    <definedName name="SH5R">[22]INPUT!#REF!</definedName>
    <definedName name="SH6L" localSheetId="12">[22]INPUT!#REF!</definedName>
    <definedName name="SH6L">[22]INPUT!#REF!</definedName>
    <definedName name="SH6R" localSheetId="12">[22]INPUT!#REF!</definedName>
    <definedName name="SH6R">[22]INPUT!#REF!</definedName>
    <definedName name="SH7L" localSheetId="12">[22]INPUT!#REF!</definedName>
    <definedName name="SH7L">[22]INPUT!#REF!</definedName>
    <definedName name="SH7R" localSheetId="12">[22]INPUT!#REF!</definedName>
    <definedName name="SH7R">[22]INPUT!#REF!</definedName>
    <definedName name="SH8L" localSheetId="12">[22]INPUT!#REF!</definedName>
    <definedName name="SH8L">[22]INPUT!#REF!</definedName>
    <definedName name="SH8R" localSheetId="12">[22]INPUT!#REF!</definedName>
    <definedName name="SH8R">[22]INPUT!#REF!</definedName>
    <definedName name="SH9L" localSheetId="12">[22]INPUT!#REF!</definedName>
    <definedName name="SH9L">[22]INPUT!#REF!</definedName>
    <definedName name="SH9R" localSheetId="12">[22]INPUT!#REF!</definedName>
    <definedName name="SH9R">[22]INPUT!#REF!</definedName>
    <definedName name="sheetName" localSheetId="12">#REF!</definedName>
    <definedName name="sheetName">#REF!</definedName>
    <definedName name="sheetNo" localSheetId="12">#REF!</definedName>
    <definedName name="sheetNo">#REF!</definedName>
    <definedName name="SheetNumber" localSheetId="12">#REF!</definedName>
    <definedName name="SheetNumber">#REF!</definedName>
    <definedName name="SHO" localSheetId="12">#REF!</definedName>
    <definedName name="SHO">#REF!</definedName>
    <definedName name="SHOE10L" localSheetId="12">[31]INPUT!#REF!</definedName>
    <definedName name="SHOE10L">[31]INPUT!#REF!</definedName>
    <definedName name="SHOE10R" localSheetId="12">[31]INPUT!#REF!</definedName>
    <definedName name="SHOE10R">[31]INPUT!#REF!</definedName>
    <definedName name="SHOE3L" localSheetId="12">[31]INPUT!#REF!</definedName>
    <definedName name="SHOE3L">[31]INPUT!#REF!</definedName>
    <definedName name="SHOE3R" localSheetId="12">[31]INPUT!#REF!</definedName>
    <definedName name="SHOE3R">[31]INPUT!#REF!</definedName>
    <definedName name="SHOE4L" localSheetId="12">[31]INPUT!#REF!</definedName>
    <definedName name="SHOE4L">[31]INPUT!#REF!</definedName>
    <definedName name="SHOE4R" localSheetId="12">[31]INPUT!#REF!</definedName>
    <definedName name="SHOE4R">[31]INPUT!#REF!</definedName>
    <definedName name="SHOE5L" localSheetId="12">[31]INPUT!#REF!</definedName>
    <definedName name="SHOE5L">[31]INPUT!#REF!</definedName>
    <definedName name="SHOE5R" localSheetId="12">[31]INPUT!#REF!</definedName>
    <definedName name="SHOE5R">[31]INPUT!#REF!</definedName>
    <definedName name="SHOE6L" localSheetId="12">[31]INPUT!#REF!</definedName>
    <definedName name="SHOE6L">[31]INPUT!#REF!</definedName>
    <definedName name="SHOE6R" localSheetId="12">[31]INPUT!#REF!</definedName>
    <definedName name="SHOE6R">[31]INPUT!#REF!</definedName>
    <definedName name="SHOE7L" localSheetId="12">[31]INPUT!#REF!</definedName>
    <definedName name="SHOE7L">[31]INPUT!#REF!</definedName>
    <definedName name="SHOE7R" localSheetId="12">[31]INPUT!#REF!</definedName>
    <definedName name="SHOE7R">[31]INPUT!#REF!</definedName>
    <definedName name="SHOE8L" localSheetId="12">[31]INPUT!#REF!</definedName>
    <definedName name="SHOE8L">[31]INPUT!#REF!</definedName>
    <definedName name="SHOE8R" localSheetId="12">[31]INPUT!#REF!</definedName>
    <definedName name="SHOE8R">[31]INPUT!#REF!</definedName>
    <definedName name="SHOE9L" localSheetId="12">[31]INPUT!#REF!</definedName>
    <definedName name="SHOE9L">[31]INPUT!#REF!</definedName>
    <definedName name="SHOE9R" localSheetId="12">[31]INPUT!#REF!</definedName>
    <definedName name="SHOE9R">[31]INPUT!#REF!</definedName>
    <definedName name="SHT" localSheetId="12">#REF!</definedName>
    <definedName name="SHT">#REF!</definedName>
    <definedName name="sido" localSheetId="12">#REF!</definedName>
    <definedName name="sido">#REF!</definedName>
    <definedName name="sigmack" localSheetId="12">#REF!</definedName>
    <definedName name="sigmack">#REF!</definedName>
    <definedName name="sigmay" localSheetId="12">#REF!</definedName>
    <definedName name="sigmay">#REF!</definedName>
    <definedName name="six">[40]버스운행안내!$H$8</definedName>
    <definedName name="sk" localSheetId="12">BlankMacro1</definedName>
    <definedName name="sk">BlankMacro1</definedName>
    <definedName name="SK10L" localSheetId="12">[31]INPUT!#REF!</definedName>
    <definedName name="SK10L">[31]INPUT!#REF!</definedName>
    <definedName name="SK10R" localSheetId="12">[31]INPUT!#REF!</definedName>
    <definedName name="SK10R">[31]INPUT!#REF!</definedName>
    <definedName name="SK3L" localSheetId="12">[31]INPUT!#REF!</definedName>
    <definedName name="SK3L">[31]INPUT!#REF!</definedName>
    <definedName name="SK3R" localSheetId="12">[31]INPUT!#REF!</definedName>
    <definedName name="SK3R">[31]INPUT!#REF!</definedName>
    <definedName name="SK4L" localSheetId="12">[31]INPUT!#REF!</definedName>
    <definedName name="SK4L">[31]INPUT!#REF!</definedName>
    <definedName name="SK4R" localSheetId="12">[31]INPUT!#REF!</definedName>
    <definedName name="SK4R">[31]INPUT!#REF!</definedName>
    <definedName name="SK5L" localSheetId="12">[31]INPUT!#REF!</definedName>
    <definedName name="SK5L">[31]INPUT!#REF!</definedName>
    <definedName name="SK5R" localSheetId="12">[31]INPUT!#REF!</definedName>
    <definedName name="SK5R">[31]INPUT!#REF!</definedName>
    <definedName name="SK6L" localSheetId="12">[31]INPUT!#REF!</definedName>
    <definedName name="SK6L">[31]INPUT!#REF!</definedName>
    <definedName name="SK6R" localSheetId="12">[31]INPUT!#REF!</definedName>
    <definedName name="SK6R">[31]INPUT!#REF!</definedName>
    <definedName name="SK7L" localSheetId="12">[31]INPUT!#REF!</definedName>
    <definedName name="SK7L">[31]INPUT!#REF!</definedName>
    <definedName name="SK7R" localSheetId="12">[31]INPUT!#REF!</definedName>
    <definedName name="SK7R">[31]INPUT!#REF!</definedName>
    <definedName name="SK8L" localSheetId="12">[31]INPUT!#REF!</definedName>
    <definedName name="SK8L">[31]INPUT!#REF!</definedName>
    <definedName name="SK8R" localSheetId="12">[31]INPUT!#REF!</definedName>
    <definedName name="SK8R">[31]INPUT!#REF!</definedName>
    <definedName name="SK9L" localSheetId="12">[31]INPUT!#REF!</definedName>
    <definedName name="SK9L">[31]INPUT!#REF!</definedName>
    <definedName name="SK9R" localSheetId="12">[31]INPUT!#REF!</definedName>
    <definedName name="SK9R">[31]INPUT!#REF!</definedName>
    <definedName name="SKE" localSheetId="12">#REF!</definedName>
    <definedName name="SKE">#REF!</definedName>
    <definedName name="SKE10L" localSheetId="12">[31]INPUT!#REF!</definedName>
    <definedName name="SKE10L">[31]INPUT!#REF!</definedName>
    <definedName name="SKE10R" localSheetId="12">[31]INPUT!#REF!</definedName>
    <definedName name="SKE10R">[31]INPUT!#REF!</definedName>
    <definedName name="SKE3L" localSheetId="12">[31]INPUT!#REF!</definedName>
    <definedName name="SKE3L">[31]INPUT!#REF!</definedName>
    <definedName name="SKE3R" localSheetId="12">[31]INPUT!#REF!</definedName>
    <definedName name="SKE3R">[31]INPUT!#REF!</definedName>
    <definedName name="SKE4L" localSheetId="12">[31]INPUT!#REF!</definedName>
    <definedName name="SKE4L">[31]INPUT!#REF!</definedName>
    <definedName name="SKE4R" localSheetId="12">[31]INPUT!#REF!</definedName>
    <definedName name="SKE4R">[31]INPUT!#REF!</definedName>
    <definedName name="SKE5L" localSheetId="12">[31]INPUT!#REF!</definedName>
    <definedName name="SKE5L">[31]INPUT!#REF!</definedName>
    <definedName name="SKE5R" localSheetId="12">[31]INPUT!#REF!</definedName>
    <definedName name="SKE5R">[31]INPUT!#REF!</definedName>
    <definedName name="SKE6L" localSheetId="12">[31]INPUT!#REF!</definedName>
    <definedName name="SKE6L">[31]INPUT!#REF!</definedName>
    <definedName name="SKE6R" localSheetId="12">[31]INPUT!#REF!</definedName>
    <definedName name="SKE6R">[31]INPUT!#REF!</definedName>
    <definedName name="SKE7L" localSheetId="12">[31]INPUT!#REF!</definedName>
    <definedName name="SKE7L">[31]INPUT!#REF!</definedName>
    <definedName name="SKE7R" localSheetId="12">[31]INPUT!#REF!</definedName>
    <definedName name="SKE7R">[31]INPUT!#REF!</definedName>
    <definedName name="SKE8L" localSheetId="12">[31]INPUT!#REF!</definedName>
    <definedName name="SKE8L">[31]INPUT!#REF!</definedName>
    <definedName name="SKE8R" localSheetId="12">[31]INPUT!#REF!</definedName>
    <definedName name="SKE8R">[31]INPUT!#REF!</definedName>
    <definedName name="SKE9L" localSheetId="12">[31]INPUT!#REF!</definedName>
    <definedName name="SKE9L">[31]INPUT!#REF!</definedName>
    <definedName name="SKE9R" localSheetId="12">[31]INPUT!#REF!</definedName>
    <definedName name="SKE9R">[31]INPUT!#REF!</definedName>
    <definedName name="SL" localSheetId="12">[16]SLAB!#REF!</definedName>
    <definedName name="SL">[16]SLAB!#REF!</definedName>
    <definedName name="SL1A" localSheetId="12">#REF!</definedName>
    <definedName name="SL1A">#REF!</definedName>
    <definedName name="SL2A" localSheetId="12">#REF!</definedName>
    <definedName name="SL2A">#REF!</definedName>
    <definedName name="SL2B" localSheetId="12">#REF!</definedName>
    <definedName name="SL2B">#REF!</definedName>
    <definedName name="SL3A" localSheetId="12">#REF!</definedName>
    <definedName name="SL3A">#REF!</definedName>
    <definedName name="SL3B" localSheetId="12">#REF!</definedName>
    <definedName name="SL3B">#REF!</definedName>
    <definedName name="SL4A" localSheetId="12">#REF!</definedName>
    <definedName name="SL4A">#REF!</definedName>
    <definedName name="slo" localSheetId="12">#REF!</definedName>
    <definedName name="slo">#REF!</definedName>
    <definedName name="SM" localSheetId="12">#REF!</definedName>
    <definedName name="SM">#REF!</definedName>
    <definedName name="SM10A" localSheetId="12">#REF!</definedName>
    <definedName name="SM10A">#REF!</definedName>
    <definedName name="SM10B" localSheetId="12">#REF!</definedName>
    <definedName name="SM10B">#REF!</definedName>
    <definedName name="SM11A" localSheetId="12">#REF!</definedName>
    <definedName name="SM11A">#REF!</definedName>
    <definedName name="SM11B" localSheetId="12">#REF!</definedName>
    <definedName name="SM11B">#REF!</definedName>
    <definedName name="SM12A" localSheetId="12">#REF!</definedName>
    <definedName name="SM12A">#REF!</definedName>
    <definedName name="SM12B" localSheetId="12">#REF!</definedName>
    <definedName name="SM12B">#REF!</definedName>
    <definedName name="SM1A" localSheetId="12">#REF!</definedName>
    <definedName name="SM1A">#REF!</definedName>
    <definedName name="SM2A" localSheetId="12">#REF!</definedName>
    <definedName name="SM2A">#REF!</definedName>
    <definedName name="SM3A" localSheetId="12">#REF!</definedName>
    <definedName name="SM3A">#REF!</definedName>
    <definedName name="SM3B" localSheetId="12">#REF!</definedName>
    <definedName name="SM3B">#REF!</definedName>
    <definedName name="SM4A" localSheetId="12">#REF!</definedName>
    <definedName name="SM4A">#REF!</definedName>
    <definedName name="SM5A" localSheetId="12">#REF!</definedName>
    <definedName name="SM5A">#REF!</definedName>
    <definedName name="SM5B" localSheetId="12">#REF!</definedName>
    <definedName name="SM5B">#REF!</definedName>
    <definedName name="SM6A" localSheetId="12">#REF!</definedName>
    <definedName name="SM6A">#REF!</definedName>
    <definedName name="SM6B" localSheetId="12">#REF!</definedName>
    <definedName name="SM6B">#REF!</definedName>
    <definedName name="SM7A" localSheetId="12">#REF!</definedName>
    <definedName name="SM7A">#REF!</definedName>
    <definedName name="SM7B" localSheetId="12">#REF!</definedName>
    <definedName name="SM7B">#REF!</definedName>
    <definedName name="SM7C" localSheetId="12">#REF!</definedName>
    <definedName name="SM7C">#REF!</definedName>
    <definedName name="SM8A" localSheetId="12">#REF!</definedName>
    <definedName name="SM8A">#REF!</definedName>
    <definedName name="SM9A" localSheetId="12">#REF!</definedName>
    <definedName name="SM9A">#REF!</definedName>
    <definedName name="SM9B" localSheetId="12">#REF!</definedName>
    <definedName name="SM9B">#REF!</definedName>
    <definedName name="SM9C" localSheetId="12">#REF!</definedName>
    <definedName name="SM9C">#REF!</definedName>
    <definedName name="SO">#N/A</definedName>
    <definedName name="SORT" localSheetId="12" hidden="1">#REF!</definedName>
    <definedName name="SORT" hidden="1">#REF!</definedName>
    <definedName name="srth" hidden="1">{"'용역비'!$A$4:$C$8"}</definedName>
    <definedName name="ss" localSheetId="12">#REF!</definedName>
    <definedName name="ss">#REF!</definedName>
    <definedName name="SS10L" localSheetId="12">[31]INPUT!#REF!</definedName>
    <definedName name="SS10L">[31]INPUT!#REF!</definedName>
    <definedName name="SS10TR" localSheetId="12">[31]INPUT!#REF!</definedName>
    <definedName name="SS10TR">[31]INPUT!#REF!</definedName>
    <definedName name="SS3L" localSheetId="12">[31]INPUT!#REF!</definedName>
    <definedName name="SS3L">[31]INPUT!#REF!</definedName>
    <definedName name="SS3R" localSheetId="12">[31]INPUT!#REF!</definedName>
    <definedName name="SS3R">[31]INPUT!#REF!</definedName>
    <definedName name="SS4L" localSheetId="12">[31]INPUT!#REF!</definedName>
    <definedName name="SS4L">[31]INPUT!#REF!</definedName>
    <definedName name="SS4R" localSheetId="12">[31]INPUT!#REF!</definedName>
    <definedName name="SS4R">[31]INPUT!#REF!</definedName>
    <definedName name="SS5L" localSheetId="12">[31]INPUT!#REF!</definedName>
    <definedName name="SS5L">[31]INPUT!#REF!</definedName>
    <definedName name="SS5R" localSheetId="12">[31]INPUT!#REF!</definedName>
    <definedName name="SS5R">[31]INPUT!#REF!</definedName>
    <definedName name="SS6L" localSheetId="12">[31]INPUT!#REF!</definedName>
    <definedName name="SS6L">[31]INPUT!#REF!</definedName>
    <definedName name="SS6R" localSheetId="12">[31]INPUT!#REF!</definedName>
    <definedName name="SS6R">[31]INPUT!#REF!</definedName>
    <definedName name="SS7L" localSheetId="12">[31]INPUT!#REF!</definedName>
    <definedName name="SS7L">[31]INPUT!#REF!</definedName>
    <definedName name="SS7R" localSheetId="12">[31]INPUT!#REF!</definedName>
    <definedName name="SS7R">[31]INPUT!#REF!</definedName>
    <definedName name="SS8L" localSheetId="12">[31]INPUT!#REF!</definedName>
    <definedName name="SS8L">[31]INPUT!#REF!</definedName>
    <definedName name="SS8R" localSheetId="12">[31]INPUT!#REF!</definedName>
    <definedName name="SS8R">[31]INPUT!#REF!</definedName>
    <definedName name="SS9L" localSheetId="12">[31]INPUT!#REF!</definedName>
    <definedName name="SS9L">[31]INPUT!#REF!</definedName>
    <definedName name="SS9R" localSheetId="12">[31]INPUT!#REF!</definedName>
    <definedName name="SS9R">[31]INPUT!#REF!</definedName>
    <definedName name="ssb">[33]노임단가!$Z$23</definedName>
    <definedName name="SSC10L" localSheetId="12">[31]INPUT!#REF!</definedName>
    <definedName name="SSC10L">[31]INPUT!#REF!</definedName>
    <definedName name="SSC10R" localSheetId="12">[31]INPUT!#REF!</definedName>
    <definedName name="SSC10R">[31]INPUT!#REF!</definedName>
    <definedName name="SSC3L" localSheetId="12">[31]INPUT!#REF!</definedName>
    <definedName name="SSC3L">[31]INPUT!#REF!</definedName>
    <definedName name="SSC3R" localSheetId="12">[31]INPUT!#REF!</definedName>
    <definedName name="SSC3R">[31]INPUT!#REF!</definedName>
    <definedName name="SSC4L" localSheetId="12">[31]INPUT!#REF!</definedName>
    <definedName name="SSC4L">[31]INPUT!#REF!</definedName>
    <definedName name="SSC4R" localSheetId="12">[31]INPUT!#REF!</definedName>
    <definedName name="SSC4R">[31]INPUT!#REF!</definedName>
    <definedName name="SSC5L" localSheetId="12">[31]INPUT!#REF!</definedName>
    <definedName name="SSC5L">[31]INPUT!#REF!</definedName>
    <definedName name="SSC5R" localSheetId="12">[31]INPUT!#REF!</definedName>
    <definedName name="SSC5R">[31]INPUT!#REF!</definedName>
    <definedName name="SSC6L" localSheetId="12">[31]INPUT!#REF!</definedName>
    <definedName name="SSC6L">[31]INPUT!#REF!</definedName>
    <definedName name="SSC6R" localSheetId="12">[31]INPUT!#REF!</definedName>
    <definedName name="SSC6R">[31]INPUT!#REF!</definedName>
    <definedName name="SSC7L" localSheetId="12">[31]INPUT!#REF!</definedName>
    <definedName name="SSC7L">[31]INPUT!#REF!</definedName>
    <definedName name="SSC7R" localSheetId="12">[31]INPUT!#REF!</definedName>
    <definedName name="SSC7R">[31]INPUT!#REF!</definedName>
    <definedName name="SSC8L" localSheetId="12">[31]INPUT!#REF!</definedName>
    <definedName name="SSC8L">[31]INPUT!#REF!</definedName>
    <definedName name="SSC8R" localSheetId="12">[31]INPUT!#REF!</definedName>
    <definedName name="SSC8R">[31]INPUT!#REF!</definedName>
    <definedName name="SSC9L" localSheetId="12">[31]INPUT!#REF!</definedName>
    <definedName name="SSC9L">[31]INPUT!#REF!</definedName>
    <definedName name="SSC9R" localSheetId="12">[31]INPUT!#REF!</definedName>
    <definedName name="SSC9R">[31]INPUT!#REF!</definedName>
    <definedName name="ssh">[33]노임단가!$Z$19</definedName>
    <definedName name="ssm">[33]노임단가!$Z$21</definedName>
    <definedName name="sss" localSheetId="12" hidden="1">#REF!</definedName>
    <definedName name="sss" localSheetId="8" hidden="1">{#N/A,#N/A,FALSE,"전력간선"}</definedName>
    <definedName name="sss" hidden="1">{#N/A,#N/A,FALSE,"전력간선"}</definedName>
    <definedName name="SSSDDDHHHKKKMMM" localSheetId="12">'지형측량(근거)'!SSSDDDHHHKKKMMM</definedName>
    <definedName name="SSSDDDHHHKKKMMM">[0]!SSSDDDHHHKKKMMM</definedName>
    <definedName name="SST10L" localSheetId="12">[31]INPUT!#REF!</definedName>
    <definedName name="SST10L">[31]INPUT!#REF!</definedName>
    <definedName name="SST10R" localSheetId="12">[31]INPUT!#REF!</definedName>
    <definedName name="SST10R">[31]INPUT!#REF!</definedName>
    <definedName name="SST3L" localSheetId="12">[31]INPUT!#REF!</definedName>
    <definedName name="SST3L">[31]INPUT!#REF!</definedName>
    <definedName name="SST3R" localSheetId="12">[31]INPUT!#REF!</definedName>
    <definedName name="SST3R">[31]INPUT!#REF!</definedName>
    <definedName name="SST4L" localSheetId="12">[31]INPUT!#REF!</definedName>
    <definedName name="SST4L">[31]INPUT!#REF!</definedName>
    <definedName name="SST4R" localSheetId="12">[31]INPUT!#REF!</definedName>
    <definedName name="SST4R">[31]INPUT!#REF!</definedName>
    <definedName name="SST5L" localSheetId="12">[31]INPUT!#REF!</definedName>
    <definedName name="SST5L">[31]INPUT!#REF!</definedName>
    <definedName name="SST5R" localSheetId="12">[31]INPUT!#REF!</definedName>
    <definedName name="SST5R">[31]INPUT!#REF!</definedName>
    <definedName name="SST6L" localSheetId="12">[31]INPUT!#REF!</definedName>
    <definedName name="SST6L">[31]INPUT!#REF!</definedName>
    <definedName name="SST6R" localSheetId="12">[31]INPUT!#REF!</definedName>
    <definedName name="SST6R">[31]INPUT!#REF!</definedName>
    <definedName name="SST7L" localSheetId="12">[31]INPUT!#REF!</definedName>
    <definedName name="SST7L">[31]INPUT!#REF!</definedName>
    <definedName name="SST7R" localSheetId="12">[31]INPUT!#REF!</definedName>
    <definedName name="SST7R">[31]INPUT!#REF!</definedName>
    <definedName name="SST8L" localSheetId="12">[31]INPUT!#REF!</definedName>
    <definedName name="SST8L">[31]INPUT!#REF!</definedName>
    <definedName name="SST8R" localSheetId="12">[31]INPUT!#REF!</definedName>
    <definedName name="SST8R">[31]INPUT!#REF!</definedName>
    <definedName name="SST9L" localSheetId="12">[31]INPUT!#REF!</definedName>
    <definedName name="SST9L">[31]INPUT!#REF!</definedName>
    <definedName name="SST9R" localSheetId="12">[31]INPUT!#REF!</definedName>
    <definedName name="SST9R">[31]INPUT!#REF!</definedName>
    <definedName name="SSZ10XL" localSheetId="12">[31]INPUT!#REF!</definedName>
    <definedName name="SSZ10XL">[31]INPUT!#REF!</definedName>
    <definedName name="SSZ10XR" localSheetId="12">[31]INPUT!#REF!</definedName>
    <definedName name="SSZ10XR">[31]INPUT!#REF!</definedName>
    <definedName name="SSZ10YL" localSheetId="12">[31]INPUT!#REF!</definedName>
    <definedName name="SSZ10YL">[31]INPUT!#REF!</definedName>
    <definedName name="SSZ10YR" localSheetId="12">[31]INPUT!#REF!</definedName>
    <definedName name="SSZ10YR">[31]INPUT!#REF!</definedName>
    <definedName name="SSZ3XL" localSheetId="12">[31]INPUT!#REF!</definedName>
    <definedName name="SSZ3XL">[31]INPUT!#REF!</definedName>
    <definedName name="SSZ3XR" localSheetId="12">[31]INPUT!#REF!</definedName>
    <definedName name="SSZ3XR">[31]INPUT!#REF!</definedName>
    <definedName name="SSZ3YL" localSheetId="12">[31]INPUT!#REF!</definedName>
    <definedName name="SSZ3YL">[31]INPUT!#REF!</definedName>
    <definedName name="SSZ3YR" localSheetId="12">[31]INPUT!#REF!</definedName>
    <definedName name="SSZ3YR">[31]INPUT!#REF!</definedName>
    <definedName name="SSZ4XL" localSheetId="12">[31]INPUT!#REF!</definedName>
    <definedName name="SSZ4XL">[31]INPUT!#REF!</definedName>
    <definedName name="SSZ4XR" localSheetId="12">[31]INPUT!#REF!</definedName>
    <definedName name="SSZ4XR">[31]INPUT!#REF!</definedName>
    <definedName name="SSZ4YL" localSheetId="12">[31]INPUT!#REF!</definedName>
    <definedName name="SSZ4YL">[31]INPUT!#REF!</definedName>
    <definedName name="SSZ4YR" localSheetId="12">[31]INPUT!#REF!</definedName>
    <definedName name="SSZ4YR">[31]INPUT!#REF!</definedName>
    <definedName name="SSZ5XL" localSheetId="12">[31]INPUT!#REF!</definedName>
    <definedName name="SSZ5XL">[31]INPUT!#REF!</definedName>
    <definedName name="SSZ5XR" localSheetId="12">[31]INPUT!#REF!</definedName>
    <definedName name="SSZ5XR">[31]INPUT!#REF!</definedName>
    <definedName name="SSZ5YL" localSheetId="12">[31]INPUT!#REF!</definedName>
    <definedName name="SSZ5YL">[31]INPUT!#REF!</definedName>
    <definedName name="SSZ5YR" localSheetId="12">[31]INPUT!#REF!</definedName>
    <definedName name="SSZ5YR">[31]INPUT!#REF!</definedName>
    <definedName name="SSZ6XL" localSheetId="12">[31]INPUT!#REF!</definedName>
    <definedName name="SSZ6XL">[31]INPUT!#REF!</definedName>
    <definedName name="SSZ6XR" localSheetId="12">[31]INPUT!#REF!</definedName>
    <definedName name="SSZ6XR">[31]INPUT!#REF!</definedName>
    <definedName name="SSZ6YL" localSheetId="12">[31]INPUT!#REF!</definedName>
    <definedName name="SSZ6YL">[31]INPUT!#REF!</definedName>
    <definedName name="SSZ6YR" localSheetId="12">[31]INPUT!#REF!</definedName>
    <definedName name="SSZ6YR">[31]INPUT!#REF!</definedName>
    <definedName name="SSZ7XL" localSheetId="12">[31]INPUT!#REF!</definedName>
    <definedName name="SSZ7XL">[31]INPUT!#REF!</definedName>
    <definedName name="SSZ7XR" localSheetId="12">[31]INPUT!#REF!</definedName>
    <definedName name="SSZ7XR">[31]INPUT!#REF!</definedName>
    <definedName name="SSZ7YL" localSheetId="12">[31]INPUT!#REF!</definedName>
    <definedName name="SSZ7YL">[31]INPUT!#REF!</definedName>
    <definedName name="SSZ7YR" localSheetId="12">[31]INPUT!#REF!</definedName>
    <definedName name="SSZ7YR">[31]INPUT!#REF!</definedName>
    <definedName name="SSZ8XL" localSheetId="12">[31]INPUT!#REF!</definedName>
    <definedName name="SSZ8XL">[31]INPUT!#REF!</definedName>
    <definedName name="SSZ8XR" localSheetId="12">[31]INPUT!#REF!</definedName>
    <definedName name="SSZ8XR">[31]INPUT!#REF!</definedName>
    <definedName name="SSZ8YL" localSheetId="12">[31]INPUT!#REF!</definedName>
    <definedName name="SSZ8YL">[31]INPUT!#REF!</definedName>
    <definedName name="SSZ8YR" localSheetId="12">[31]INPUT!#REF!</definedName>
    <definedName name="SSZ8YR">[31]INPUT!#REF!</definedName>
    <definedName name="SSZ9XL" localSheetId="12">[31]INPUT!#REF!</definedName>
    <definedName name="SSZ9XL">[31]INPUT!#REF!</definedName>
    <definedName name="SSZ9XR" localSheetId="12">[31]INPUT!#REF!</definedName>
    <definedName name="SSZ9XR">[31]INPUT!#REF!</definedName>
    <definedName name="SSZ9YL" localSheetId="12">[31]INPUT!#REF!</definedName>
    <definedName name="SSZ9YL">[31]INPUT!#REF!</definedName>
    <definedName name="SSZ9YR" localSheetId="12">[31]INPUT!#REF!</definedName>
    <definedName name="SSZ9YR">[31]INPUT!#REF!</definedName>
    <definedName name="SSZQ10L" localSheetId="12">[31]INPUT!#REF!</definedName>
    <definedName name="SSZQ10L">[31]INPUT!#REF!</definedName>
    <definedName name="SSZQ10R" localSheetId="12">[31]INPUT!#REF!</definedName>
    <definedName name="SSZQ10R">[31]INPUT!#REF!</definedName>
    <definedName name="SSZQ3L" localSheetId="12">[31]INPUT!#REF!</definedName>
    <definedName name="SSZQ3L">[31]INPUT!#REF!</definedName>
    <definedName name="SSZQ3R" localSheetId="12">[31]INPUT!#REF!</definedName>
    <definedName name="SSZQ3R">[31]INPUT!#REF!</definedName>
    <definedName name="SSZQ4L" localSheetId="12">[31]INPUT!#REF!</definedName>
    <definedName name="SSZQ4L">[31]INPUT!#REF!</definedName>
    <definedName name="SSZQ4R" localSheetId="12">[31]INPUT!#REF!</definedName>
    <definedName name="SSZQ4R">[31]INPUT!#REF!</definedName>
    <definedName name="SSZQ5L" localSheetId="12">[31]INPUT!#REF!</definedName>
    <definedName name="SSZQ5L">[31]INPUT!#REF!</definedName>
    <definedName name="SSZQ5R" localSheetId="12">[31]INPUT!#REF!</definedName>
    <definedName name="SSZQ5R">[31]INPUT!#REF!</definedName>
    <definedName name="SSZQ6L" localSheetId="12">[31]INPUT!#REF!</definedName>
    <definedName name="SSZQ6L">[31]INPUT!#REF!</definedName>
    <definedName name="SSZQ6R" localSheetId="12">[31]INPUT!#REF!</definedName>
    <definedName name="SSZQ6R">[31]INPUT!#REF!</definedName>
    <definedName name="SSZQ7L" localSheetId="12">[31]INPUT!#REF!</definedName>
    <definedName name="SSZQ7L">[31]INPUT!#REF!</definedName>
    <definedName name="SSZQ7R" localSheetId="12">[31]INPUT!#REF!</definedName>
    <definedName name="SSZQ7R">[31]INPUT!#REF!</definedName>
    <definedName name="SSZQ8L" localSheetId="12">[31]INPUT!#REF!</definedName>
    <definedName name="SSZQ8L">[31]INPUT!#REF!</definedName>
    <definedName name="SSZQ8R" localSheetId="12">[31]INPUT!#REF!</definedName>
    <definedName name="SSZQ8R">[31]INPUT!#REF!</definedName>
    <definedName name="SSZQ9L" localSheetId="12">[31]INPUT!#REF!</definedName>
    <definedName name="SSZQ9L">[31]INPUT!#REF!</definedName>
    <definedName name="SSZQ9R" localSheetId="12">[31]INPUT!#REF!</definedName>
    <definedName name="SSZQ9R">[31]INPUT!#REF!</definedName>
    <definedName name="st" localSheetId="12">#REF!</definedName>
    <definedName name="st">#REF!</definedName>
    <definedName name="startA" localSheetId="12">#REF!</definedName>
    <definedName name="startA">#REF!</definedName>
    <definedName name="stb">[33]노임단가!$Z$17</definedName>
    <definedName name="stEg" localSheetId="12">#REF!</definedName>
    <definedName name="stEg">#REF!</definedName>
    <definedName name="stEv" localSheetId="12">#REF!</definedName>
    <definedName name="stEv">#REF!</definedName>
    <definedName name="sth">[33]노임단가!$Z$13</definedName>
    <definedName name="stJh" localSheetId="12">#REF!</definedName>
    <definedName name="stJh">#REF!</definedName>
    <definedName name="stm">[33]노임단가!$Z$15</definedName>
    <definedName name="stMh" localSheetId="12">#REF!</definedName>
    <definedName name="stMh">#REF!</definedName>
    <definedName name="StNo" localSheetId="21">#REF!</definedName>
    <definedName name="StNo">#REF!</definedName>
    <definedName name="stPe" localSheetId="12">#REF!</definedName>
    <definedName name="stPe">#REF!</definedName>
    <definedName name="STS" hidden="1">{"'용역비'!$A$4:$C$8"}</definedName>
    <definedName name="stTr" localSheetId="12">#REF!</definedName>
    <definedName name="stTr">#REF!</definedName>
    <definedName name="SUBA1" localSheetId="12">'[24]타견적(을)'!#REF!</definedName>
    <definedName name="SUBA1">'[24]타견적(을)'!#REF!</definedName>
    <definedName name="SUBA2" localSheetId="12">'[24]타견적(을)'!#REF!</definedName>
    <definedName name="SUBA2">'[24]타견적(을)'!#REF!</definedName>
    <definedName name="SUBB1" localSheetId="12">'[24]타견적(을)'!#REF!</definedName>
    <definedName name="SUBB1">'[24]타견적(을)'!#REF!</definedName>
    <definedName name="SUBB2" localSheetId="12">'[24]타견적(을)'!#REF!</definedName>
    <definedName name="SUBB2">'[24]타견적(을)'!#REF!</definedName>
    <definedName name="SUBC1" localSheetId="12">'[24]타견적(을)'!#REF!</definedName>
    <definedName name="SUBC1">'[24]타견적(을)'!#REF!</definedName>
    <definedName name="SUBC2" localSheetId="12">'[24]타견적(을)'!#REF!</definedName>
    <definedName name="SUBC2">'[24]타견적(을)'!#REF!</definedName>
    <definedName name="SUBD1" localSheetId="12">'[24]타견적(을)'!#REF!</definedName>
    <definedName name="SUBD1">'[24]타견적(을)'!#REF!</definedName>
    <definedName name="SUBD2" localSheetId="12">'[24]타견적(을)'!#REF!</definedName>
    <definedName name="SUBD2">'[24]타견적(을)'!#REF!</definedName>
    <definedName name="SubDic" localSheetId="12">#REF!</definedName>
    <definedName name="SubDic">#REF!</definedName>
    <definedName name="SUM10L" localSheetId="12">[22]INPUT!#REF!</definedName>
    <definedName name="SUM10L">[22]INPUT!#REF!</definedName>
    <definedName name="SUM10R" localSheetId="12">[22]INPUT!#REF!</definedName>
    <definedName name="SUM10R">[22]INPUT!#REF!</definedName>
    <definedName name="SUM3L" localSheetId="12">[22]INPUT!#REF!</definedName>
    <definedName name="SUM3L">[22]INPUT!#REF!</definedName>
    <definedName name="SUM3R" localSheetId="12">[22]INPUT!#REF!</definedName>
    <definedName name="SUM3R">[22]INPUT!#REF!</definedName>
    <definedName name="SUM4L" localSheetId="12">[22]INPUT!#REF!</definedName>
    <definedName name="SUM4L">[22]INPUT!#REF!</definedName>
    <definedName name="SUM4R" localSheetId="12">[22]INPUT!#REF!</definedName>
    <definedName name="SUM4R">[22]INPUT!#REF!</definedName>
    <definedName name="SUM5L" localSheetId="12">[22]INPUT!#REF!</definedName>
    <definedName name="SUM5L">[22]INPUT!#REF!</definedName>
    <definedName name="SUM5R" localSheetId="12">[22]INPUT!#REF!</definedName>
    <definedName name="SUM5R">[22]INPUT!#REF!</definedName>
    <definedName name="SUM6L" localSheetId="12">[22]INPUT!#REF!</definedName>
    <definedName name="SUM6L">[22]INPUT!#REF!</definedName>
    <definedName name="SUM6R" localSheetId="12">[22]INPUT!#REF!</definedName>
    <definedName name="SUM6R">[22]INPUT!#REF!</definedName>
    <definedName name="SUM7L" localSheetId="12">[22]INPUT!#REF!</definedName>
    <definedName name="SUM7L">[22]INPUT!#REF!</definedName>
    <definedName name="SUM7R" localSheetId="12">[22]INPUT!#REF!</definedName>
    <definedName name="SUM7R">[22]INPUT!#REF!</definedName>
    <definedName name="SUM8L" localSheetId="12">[22]INPUT!#REF!</definedName>
    <definedName name="SUM8L">[22]INPUT!#REF!</definedName>
    <definedName name="SUM8R" localSheetId="12">[22]INPUT!#REF!</definedName>
    <definedName name="SUM8R">[22]INPUT!#REF!</definedName>
    <definedName name="SUM9L" localSheetId="12">[22]INPUT!#REF!</definedName>
    <definedName name="SUM9L">[22]INPUT!#REF!</definedName>
    <definedName name="SUM9R" localSheetId="12">[22]INPUT!#REF!</definedName>
    <definedName name="SUM9R">[22]INPUT!#REF!</definedName>
    <definedName name="sume" localSheetId="12">#REF!</definedName>
    <definedName name="sume">#REF!</definedName>
    <definedName name="SVR" localSheetId="12">#REF!</definedName>
    <definedName name="SVR">#REF!</definedName>
    <definedName name="SVRAG" localSheetId="12">#REF!</definedName>
    <definedName name="SVRAG">#REF!</definedName>
    <definedName name="SVRDESC" localSheetId="12">#REF!</definedName>
    <definedName name="SVRDESC">#REF!</definedName>
    <definedName name="SWL" localSheetId="12">#REF!</definedName>
    <definedName name="SWL">#REF!</definedName>
    <definedName name="swprice" localSheetId="12">'지형측량(근거)'!swprice</definedName>
    <definedName name="swprice">[0]!swprice</definedName>
    <definedName name="SWR" localSheetId="12">#REF!</definedName>
    <definedName name="SWR">#REF!</definedName>
    <definedName name="SY" localSheetId="12">#REF!</definedName>
    <definedName name="SY">#REF!</definedName>
    <definedName name="t" localSheetId="5">#REF!</definedName>
    <definedName name="T" localSheetId="12">[32]산출근거!#REF!</definedName>
    <definedName name="t">#REF!</definedName>
    <definedName name="T.B.M.설치">[48]진주방향!$AS$433</definedName>
    <definedName name="T.B.M설치" localSheetId="12">#REF!</definedName>
    <definedName name="T.B.M설치">#REF!</definedName>
    <definedName name="T10L" localSheetId="12">[22]INPUT!#REF!</definedName>
    <definedName name="T10L">[22]INPUT!#REF!</definedName>
    <definedName name="T10R" localSheetId="12">[22]INPUT!#REF!</definedName>
    <definedName name="T10R">[22]INPUT!#REF!</definedName>
    <definedName name="t1a2p">[38]INPUT!$I$45</definedName>
    <definedName name="T1L">[22]INPUT!$C$3</definedName>
    <definedName name="T1R">[22]INPUT!$E$3</definedName>
    <definedName name="T1S" localSheetId="12">#REF!</definedName>
    <definedName name="T1S">#REF!</definedName>
    <definedName name="t2a2p">[38]INPUT!$I$46</definedName>
    <definedName name="T2L">[22]INPUT!$C$18</definedName>
    <definedName name="T2R">[22]INPUT!$E$18</definedName>
    <definedName name="T2S" localSheetId="12">#REF!</definedName>
    <definedName name="T2S">#REF!</definedName>
    <definedName name="T3L" localSheetId="12">[22]INPUT!#REF!</definedName>
    <definedName name="T3L">[22]INPUT!#REF!</definedName>
    <definedName name="T3R" localSheetId="12">[22]INPUT!#REF!</definedName>
    <definedName name="T3R">[22]INPUT!#REF!</definedName>
    <definedName name="T3S" localSheetId="12">#REF!</definedName>
    <definedName name="T3S">#REF!</definedName>
    <definedName name="T4L" localSheetId="12">[22]INPUT!#REF!</definedName>
    <definedName name="T4L">[22]INPUT!#REF!</definedName>
    <definedName name="T4R" localSheetId="12">[22]INPUT!#REF!</definedName>
    <definedName name="T4R">[22]INPUT!#REF!</definedName>
    <definedName name="T5L" localSheetId="12">[22]INPUT!#REF!</definedName>
    <definedName name="T5L">[22]INPUT!#REF!</definedName>
    <definedName name="T5R" localSheetId="12">[22]INPUT!#REF!</definedName>
    <definedName name="T5R">[22]INPUT!#REF!</definedName>
    <definedName name="T6L" localSheetId="12">[22]INPUT!#REF!</definedName>
    <definedName name="T6L">[22]INPUT!#REF!</definedName>
    <definedName name="T6R" localSheetId="12">[22]INPUT!#REF!</definedName>
    <definedName name="T6R">[22]INPUT!#REF!</definedName>
    <definedName name="T7L" localSheetId="12">[22]INPUT!#REF!</definedName>
    <definedName name="T7L">[22]INPUT!#REF!</definedName>
    <definedName name="T7R" localSheetId="12">[22]INPUT!#REF!</definedName>
    <definedName name="T7R">[22]INPUT!#REF!</definedName>
    <definedName name="T8L" localSheetId="12">[22]INPUT!#REF!</definedName>
    <definedName name="T8L">[22]INPUT!#REF!</definedName>
    <definedName name="T8R" localSheetId="12">[22]INPUT!#REF!</definedName>
    <definedName name="T8R">[22]INPUT!#REF!</definedName>
    <definedName name="T9L" localSheetId="12">[22]INPUT!#REF!</definedName>
    <definedName name="T9L">[22]INPUT!#REF!</definedName>
    <definedName name="T9R" localSheetId="12">[22]INPUT!#REF!</definedName>
    <definedName name="T9R">[22]INPUT!#REF!</definedName>
    <definedName name="Ta" localSheetId="12">#REF!</definedName>
    <definedName name="Ta">#REF!</definedName>
    <definedName name="ta2p">[38]INPUT!$I$44</definedName>
    <definedName name="TAF" localSheetId="12">#REF!</definedName>
    <definedName name="TAF">#REF!</definedName>
    <definedName name="TAH" localSheetId="12">#REF!</definedName>
    <definedName name="TAH">#REF!</definedName>
    <definedName name="TAM" localSheetId="12">#REF!</definedName>
    <definedName name="TAM">#REF!</definedName>
    <definedName name="Tb" localSheetId="12">#REF!</definedName>
    <definedName name="Tb">#REF!</definedName>
    <definedName name="Tba" localSheetId="12">#REF!</definedName>
    <definedName name="Tba">#REF!</definedName>
    <definedName name="TC" localSheetId="12">#REF!</definedName>
    <definedName name="TC">#REF!</definedName>
    <definedName name="TCA" localSheetId="12">#REF!</definedName>
    <definedName name="TCA">#REF!</definedName>
    <definedName name="TCB" localSheetId="12">#REF!</definedName>
    <definedName name="TCB">#REF!</definedName>
    <definedName name="Ted" localSheetId="12">#REF!</definedName>
    <definedName name="Ted">#REF!</definedName>
    <definedName name="Tel" localSheetId="12">#REF!</definedName>
    <definedName name="Tel">#REF!</definedName>
    <definedName name="TFUI" hidden="1">{"'용역비'!$A$4:$C$8"}</definedName>
    <definedName name="three">[40]버스운행안내!$E$8</definedName>
    <definedName name="TIT" localSheetId="12">#REF!</definedName>
    <definedName name="TIT">#REF!</definedName>
    <definedName name="TITLE" localSheetId="12">#REF!</definedName>
    <definedName name="TITLE">#REF!</definedName>
    <definedName name="tk" localSheetId="12">[85]도로토적!#REF!</definedName>
    <definedName name="tk">[85]도로토적!#REF!</definedName>
    <definedName name="tkltke" localSheetId="12">#REF!</definedName>
    <definedName name="tkltke">#REF!</definedName>
    <definedName name="TL" localSheetId="12">[32]산출근거!#REF!</definedName>
    <definedName name="TL">[32]산출근거!#REF!</definedName>
    <definedName name="TLFGOD">[86]건축내역서!$E$1,[86]건축내역서!$F$1:$F$65536</definedName>
    <definedName name="TMO" localSheetId="12">#REF!</definedName>
    <definedName name="TMO">#REF!</definedName>
    <definedName name="TON">" Sheet1!$G$54"</definedName>
    <definedName name="TOTAL" localSheetId="12">#REF!</definedName>
    <definedName name="TOTAL">#REF!</definedName>
    <definedName name="TPF" localSheetId="12">#REF!</definedName>
    <definedName name="TPF">#REF!</definedName>
    <definedName name="TPH" localSheetId="12">#REF!</definedName>
    <definedName name="TPH">#REF!</definedName>
    <definedName name="TPM" localSheetId="12">#REF!</definedName>
    <definedName name="TPM">#REF!</definedName>
    <definedName name="tr" localSheetId="5" hidden="1">#REF!</definedName>
    <definedName name="tr" localSheetId="12" hidden="1">#REF!</definedName>
    <definedName name="tr" localSheetId="8" hidden="1">#REF!</definedName>
    <definedName name="tr" hidden="1">#REF!</definedName>
    <definedName name="Tra" localSheetId="12">#REF!</definedName>
    <definedName name="Tra">#REF!</definedName>
    <definedName name="TS" localSheetId="12">#REF!</definedName>
    <definedName name="TS">#REF!</definedName>
    <definedName name="Tsa" localSheetId="12">#REF!</definedName>
    <definedName name="Tsa">#REF!</definedName>
    <definedName name="TSS" localSheetId="12">#REF!</definedName>
    <definedName name="TSS">#REF!</definedName>
    <definedName name="TT" localSheetId="12">#REF!</definedName>
    <definedName name="tt" localSheetId="8" hidden="1">{#N/A,#N/A,FALSE,"단가표지"}</definedName>
    <definedName name="tt" hidden="1">{#N/A,#N/A,FALSE,"단가표지"}</definedName>
    <definedName name="TTT" localSheetId="12">#REF!</definedName>
    <definedName name="TTT">#REF!</definedName>
    <definedName name="tu" hidden="1">{"'용역비'!$A$4:$C$8"}</definedName>
    <definedName name="tuilol" hidden="1">{"'용역비'!$A$4:$C$8"}</definedName>
    <definedName name="TV" localSheetId="12">#REF!</definedName>
    <definedName name="TV">#REF!</definedName>
    <definedName name="TW" localSheetId="12">#REF!</definedName>
    <definedName name="TW">#REF!</definedName>
    <definedName name="TWA" localSheetId="12">#REF!</definedName>
    <definedName name="TWA">#REF!</definedName>
    <definedName name="TWL" localSheetId="12">#REF!</definedName>
    <definedName name="TWL">#REF!</definedName>
    <definedName name="two">[40]버스운행안내!$D$8</definedName>
    <definedName name="TWR" localSheetId="12">#REF!</definedName>
    <definedName name="TWR">#REF!</definedName>
    <definedName name="TWW" localSheetId="12">#REF!</definedName>
    <definedName name="TWW">#REF!</definedName>
    <definedName name="TYJ" hidden="1">{"'용역비'!$A$4:$C$8"}</definedName>
    <definedName name="tyje" hidden="1">{"'용역비'!$A$4:$C$8"}</definedName>
    <definedName name="tyjet" hidden="1">{"'용역비'!$A$4:$C$8"}</definedName>
    <definedName name="tyu" hidden="1">{"'용역비'!$A$4:$C$8"}</definedName>
    <definedName name="T형집수거" localSheetId="12">'지형측량(근거)'!T형집수거</definedName>
    <definedName name="T형집수거">[0]!T형집수거</definedName>
    <definedName name="U" localSheetId="12">[32]산출근거!#REF!</definedName>
    <definedName name="U" hidden="1">{"'용역비'!$A$4:$C$8"}</definedName>
    <definedName name="u9psqreiohy98et" localSheetId="12">[24]기기리스트!#REF!</definedName>
    <definedName name="u9psqreiohy98et">[24]기기리스트!#REF!</definedName>
    <definedName name="UD" localSheetId="12">[87]슬래브!#REF!</definedName>
    <definedName name="UD">[87]슬래브!#REF!</definedName>
    <definedName name="UL" localSheetId="12">[50]을!#REF!</definedName>
    <definedName name="UL">[50]을!#REF!</definedName>
    <definedName name="ulo" hidden="1">{"'용역비'!$A$4:$C$8"}</definedName>
    <definedName name="um" localSheetId="12">[19]설계조건!#REF!</definedName>
    <definedName name="um">[19]설계조건!#REF!</definedName>
    <definedName name="UNITA" localSheetId="12">[20]부하계산서!#REF!</definedName>
    <definedName name="UNITA">[20]부하계산서!#REF!</definedName>
    <definedName name="UNITAA" localSheetId="12">[20]부하계산서!#REF!</definedName>
    <definedName name="UNITAA">[20]부하계산서!#REF!</definedName>
    <definedName name="UNITB" localSheetId="12">[20]부하계산서!#REF!</definedName>
    <definedName name="UNITB">[20]부하계산서!#REF!</definedName>
    <definedName name="UNITBB" localSheetId="12">[20]부하계산서!#REF!</definedName>
    <definedName name="UNITBB">[20]부하계산서!#REF!</definedName>
    <definedName name="UNITC" localSheetId="12">[20]부하계산서!#REF!</definedName>
    <definedName name="UNITC">[20]부하계산서!#REF!</definedName>
    <definedName name="UNITC1" localSheetId="12">[20]부하계산서!#REF!</definedName>
    <definedName name="UNITC1">[20]부하계산서!#REF!</definedName>
    <definedName name="UNITCA" localSheetId="12">[20]부하계산서!#REF!</definedName>
    <definedName name="UNITCA">[20]부하계산서!#REF!</definedName>
    <definedName name="UNITD" localSheetId="12">[20]부하계산서!#REF!</definedName>
    <definedName name="UNITD">[20]부하계산서!#REF!</definedName>
    <definedName name="UNITDA" localSheetId="12">[20]부하계산서!#REF!</definedName>
    <definedName name="UNITDA">[20]부하계산서!#REF!</definedName>
    <definedName name="UPSR" localSheetId="12">[20]부하계산서!#REF!</definedName>
    <definedName name="UPSR">[20]부하계산서!#REF!</definedName>
    <definedName name="UT" localSheetId="12">[16]SLAB!#REF!</definedName>
    <definedName name="UT">[16]SLAB!#REF!</definedName>
    <definedName name="UTU" localSheetId="12">[16]SLAB!#REF!</definedName>
    <definedName name="UTU">[16]SLAB!#REF!</definedName>
    <definedName name="uu" localSheetId="12">#REF!</definedName>
    <definedName name="uu" hidden="1">{"'용역비'!$A$4:$C$8"}</definedName>
    <definedName name="uw" localSheetId="12">[19]설계조건!#REF!</definedName>
    <definedName name="uw">[19]설계조건!#REF!</definedName>
    <definedName name="U형신축이음" localSheetId="12">#REF!</definedName>
    <definedName name="U형신축이음">#REF!</definedName>
    <definedName name="U형측구" localSheetId="12">#REF!</definedName>
    <definedName name="U형측구">#REF!</definedName>
    <definedName name="V" localSheetId="12">[32]산출근거!#REF!</definedName>
    <definedName name="V">[32]산출근거!#REF!</definedName>
    <definedName name="vd" localSheetId="12">#REF!</definedName>
    <definedName name="vd">#REF!</definedName>
    <definedName name="vel" localSheetId="12">#REF!</definedName>
    <definedName name="vel">#REF!</definedName>
    <definedName name="vl" localSheetId="12">#REF!</definedName>
    <definedName name="vl">#REF!</definedName>
    <definedName name="vv" localSheetId="12">#REF!</definedName>
    <definedName name="vv">#REF!</definedName>
    <definedName name="VVV" localSheetId="12">#REF!</definedName>
    <definedName name="VVV">#REF!</definedName>
    <definedName name="w" localSheetId="12">#REF!</definedName>
    <definedName name="w">#REF!</definedName>
    <definedName name="W10L" localSheetId="12">[22]INPUT!#REF!</definedName>
    <definedName name="W10L">[22]INPUT!#REF!</definedName>
    <definedName name="W10R" localSheetId="12">[22]INPUT!#REF!</definedName>
    <definedName name="W10R">[22]INPUT!#REF!</definedName>
    <definedName name="W3L" localSheetId="12">[22]INPUT!#REF!</definedName>
    <definedName name="W3L">[22]INPUT!#REF!</definedName>
    <definedName name="W3R" localSheetId="12">[22]INPUT!#REF!</definedName>
    <definedName name="W3R">[22]INPUT!#REF!</definedName>
    <definedName name="W4L" localSheetId="12">[22]INPUT!#REF!</definedName>
    <definedName name="W4L">[22]INPUT!#REF!</definedName>
    <definedName name="W4R" localSheetId="12">[22]INPUT!#REF!</definedName>
    <definedName name="W4R">[22]INPUT!#REF!</definedName>
    <definedName name="W5L" localSheetId="12">[22]INPUT!#REF!</definedName>
    <definedName name="W5L">[22]INPUT!#REF!</definedName>
    <definedName name="W5R" localSheetId="12">[22]INPUT!#REF!</definedName>
    <definedName name="W5R">[22]INPUT!#REF!</definedName>
    <definedName name="W6L" localSheetId="12">[22]INPUT!#REF!</definedName>
    <definedName name="W6L">[22]INPUT!#REF!</definedName>
    <definedName name="W6R" localSheetId="12">[22]INPUT!#REF!</definedName>
    <definedName name="W6R">[22]INPUT!#REF!</definedName>
    <definedName name="W7L" localSheetId="12">[22]INPUT!#REF!</definedName>
    <definedName name="W7L">[22]INPUT!#REF!</definedName>
    <definedName name="W7R" localSheetId="12">[22]INPUT!#REF!</definedName>
    <definedName name="W7R">[22]INPUT!#REF!</definedName>
    <definedName name="W8L" localSheetId="12">[22]INPUT!#REF!</definedName>
    <definedName name="W8L">[22]INPUT!#REF!</definedName>
    <definedName name="W8R" localSheetId="12">[22]INPUT!#REF!</definedName>
    <definedName name="W8R">[22]INPUT!#REF!</definedName>
    <definedName name="W9L" localSheetId="12">[22]INPUT!#REF!</definedName>
    <definedName name="W9L">[22]INPUT!#REF!</definedName>
    <definedName name="W9R" localSheetId="12">[22]INPUT!#REF!</definedName>
    <definedName name="W9R">[22]INPUT!#REF!</definedName>
    <definedName name="WA" localSheetId="12">#REF!</definedName>
    <definedName name="WA">#REF!</definedName>
    <definedName name="WALL" localSheetId="12">[19]설계조건!#REF!</definedName>
    <definedName name="WALL">[19]설계조건!#REF!</definedName>
    <definedName name="WB" localSheetId="12">#REF!</definedName>
    <definedName name="WB">#REF!</definedName>
    <definedName name="WC" localSheetId="12">#REF!</definedName>
    <definedName name="WC">#REF!</definedName>
    <definedName name="weqwe" localSheetId="12">[31]INPUT!#REF!</definedName>
    <definedName name="weqwe">[31]INPUT!#REF!</definedName>
    <definedName name="wessdd" localSheetId="12">#REF!</definedName>
    <definedName name="wessdd">#REF!</definedName>
    <definedName name="WH" localSheetId="12">[16]SLAB!#REF!</definedName>
    <definedName name="WH">[16]SLAB!#REF!</definedName>
    <definedName name="WHW" localSheetId="12">[16]SLAB!#REF!</definedName>
    <definedName name="WHW">[16]SLAB!#REF!</definedName>
    <definedName name="wing_l" localSheetId="12">#REF!</definedName>
    <definedName name="wing_l">#REF!</definedName>
    <definedName name="WING_T" localSheetId="12">#REF!</definedName>
    <definedName name="WING_T">#REF!</definedName>
    <definedName name="WL" localSheetId="12">#REF!</definedName>
    <definedName name="WL">#REF!</definedName>
    <definedName name="wla" localSheetId="12">[19]설계조건!#REF!</definedName>
    <definedName name="wla">[19]설계조건!#REF!</definedName>
    <definedName name="WLT" localSheetId="12">#REF!</definedName>
    <definedName name="WLT">#REF!</definedName>
    <definedName name="Wm" localSheetId="12">[19]설계조건!#REF!</definedName>
    <definedName name="Wm">[19]설계조건!#REF!</definedName>
    <definedName name="wm.조골재1" localSheetId="12" hidden="1">{#N/A,#N/A,FALSE,"조골재"}</definedName>
    <definedName name="wm.조골재1" localSheetId="8" hidden="1">{#N/A,#N/A,FALSE,"조골재"}</definedName>
    <definedName name="wm.조골재1" hidden="1">{#N/A,#N/A,FALSE,"조골재"}</definedName>
    <definedName name="wn" localSheetId="12">[19]설계조건!#REF!</definedName>
    <definedName name="wn">[19]설계조건!#REF!</definedName>
    <definedName name="WON" localSheetId="12">[50]을!#REF!</definedName>
    <definedName name="WON">[50]을!#REF!</definedName>
    <definedName name="wrn.111." hidden="1">{#N/A,#N/A,FALSE,"제목"}</definedName>
    <definedName name="wrn.2번." localSheetId="12" hidden="1">{#N/A,#N/A,FALSE,"2~8번"}</definedName>
    <definedName name="wrn.2번." localSheetId="8" hidden="1">{#N/A,#N/A,FALSE,"2~8번"}</definedName>
    <definedName name="wrn.2번." hidden="1">{#N/A,#N/A,FALSE,"2~8번"}</definedName>
    <definedName name="wrn.97." localSheetId="12" hidden="1">{#N/A,#N/A,FALSE,"지침";#N/A,#N/A,FALSE,"환경분석";#N/A,#N/A,FALSE,"Sheet16"}</definedName>
    <definedName name="wrn.97." localSheetId="8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7년._.사업계획._.및._.예산지침." localSheetId="12" hidden="1">{#N/A,#N/A,TRUE,"1";#N/A,#N/A,TRUE,"2";#N/A,#N/A,TRUE,"3";#N/A,#N/A,TRUE,"4";#N/A,#N/A,TRUE,"5";#N/A,#N/A,TRUE,"6";#N/A,#N/A,TRUE,"7"}</definedName>
    <definedName name="wrn.97년._.사업계획._.및._.예산지침." localSheetId="8" hidden="1">{#N/A,#N/A,TRUE,"1";#N/A,#N/A,TRUE,"2";#N/A,#N/A,TRUE,"3";#N/A,#N/A,TRUE,"4";#N/A,#N/A,TRUE,"5";#N/A,#N/A,TRUE,"6";#N/A,#N/A,TRUE,"7"}</definedName>
    <definedName name="wrn.97년._.사업계획._.및._.예산지침." hidden="1">{#N/A,#N/A,TRUE,"1";#N/A,#N/A,TRUE,"2";#N/A,#N/A,TRUE,"3";#N/A,#N/A,TRUE,"4";#N/A,#N/A,TRUE,"5";#N/A,#N/A,TRUE,"6";#N/A,#N/A,TRUE,"7"}</definedName>
    <definedName name="wrn.FIII._.HOOK._.UP._.견적서." hidden="1">{#N/A,#N/A,TRUE,"960318-1";#N/A,#N/A,TRUE,"960318-2";#N/A,#N/A,TRUE,"960318-3"}</definedName>
    <definedName name="wrn.골재소요량." localSheetId="12" hidden="1">{#N/A,#N/A,FALSE,"골재소요량";#N/A,#N/A,FALSE,"골재소요량"}</definedName>
    <definedName name="wrn.골재소요량." localSheetId="8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12" hidden="1">{#N/A,#N/A,FALSE,"전력간선"}</definedName>
    <definedName name="wrn.교육청." localSheetId="8" hidden="1">{#N/A,#N/A,FALSE,"전력간선"}</definedName>
    <definedName name="wrn.교육청." hidden="1">{#N/A,#N/A,FALSE,"전력간선"}</definedName>
    <definedName name="wrn.구조2." localSheetId="12" hidden="1">{#N/A,#N/A,FALSE,"구조2"}</definedName>
    <definedName name="wrn.구조2." localSheetId="8" hidden="1">{#N/A,#N/A,FALSE,"구조2"}</definedName>
    <definedName name="wrn.구조2." hidden="1">{#N/A,#N/A,FALSE,"구조2"}</definedName>
    <definedName name="wrn.단가표지." localSheetId="12" hidden="1">{#N/A,#N/A,FALSE,"단가표지"}</definedName>
    <definedName name="wrn.단가표지." localSheetId="8" hidden="1">{#N/A,#N/A,FALSE,"단가표지"}</definedName>
    <definedName name="wrn.단가표지." hidden="1">{#N/A,#N/A,FALSE,"단가표지"}</definedName>
    <definedName name="wrn.대외공문." localSheetId="12" hidden="1">{#N/A,#N/A,TRUE,"대외공문"}</definedName>
    <definedName name="wrn.대외공문." localSheetId="8" hidden="1">{#N/A,#N/A,TRUE,"대외공문"}</definedName>
    <definedName name="wrn.대외공문." hidden="1">{#N/A,#N/A,TRUE,"대외공문"}</definedName>
    <definedName name="wrn.배수1." localSheetId="12" hidden="1">{#N/A,#N/A,FALSE,"배수1"}</definedName>
    <definedName name="wrn.배수1." localSheetId="8" hidden="1">{#N/A,#N/A,FALSE,"배수1"}</definedName>
    <definedName name="wrn.배수1." hidden="1">{#N/A,#N/A,FALSE,"배수1"}</definedName>
    <definedName name="wrn.배수2." localSheetId="12" hidden="1">{#N/A,#N/A,FALSE,"배수2"}</definedName>
    <definedName name="wrn.배수2." localSheetId="8" hidden="1">{#N/A,#N/A,FALSE,"배수2"}</definedName>
    <definedName name="wrn.배수2." hidden="1">{#N/A,#N/A,FALSE,"배수2"}</definedName>
    <definedName name="wrn.부대1." localSheetId="12" hidden="1">{#N/A,#N/A,FALSE,"부대1"}</definedName>
    <definedName name="wrn.부대1." localSheetId="8" hidden="1">{#N/A,#N/A,FALSE,"부대1"}</definedName>
    <definedName name="wrn.부대1." hidden="1">{#N/A,#N/A,FALSE,"부대1"}</definedName>
    <definedName name="wrn.부대2." localSheetId="12" hidden="1">{#N/A,#N/A,FALSE,"부대2"}</definedName>
    <definedName name="wrn.부대2." localSheetId="8" hidden="1">{#N/A,#N/A,FALSE,"부대2"}</definedName>
    <definedName name="wrn.부대2." hidden="1">{#N/A,#N/A,FALSE,"부대2"}</definedName>
    <definedName name="wrn.속도." localSheetId="12" hidden="1">{#N/A,#N/A,FALSE,"속도"}</definedName>
    <definedName name="wrn.속도." localSheetId="8" hidden="1">{#N/A,#N/A,FALSE,"속도"}</definedName>
    <definedName name="wrn.속도." hidden="1">{#N/A,#N/A,FALSE,"속도"}</definedName>
    <definedName name="wrn.신용찬." localSheetId="12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업체별._.견적공사명." localSheetId="12" hidden="1">{"SJ - 기본 보기",#N/A,FALSE,"공사별 외주견적"}</definedName>
    <definedName name="wrn.업체별._.견적공사명." hidden="1">{"SJ - 기본 보기",#N/A,FALSE,"공사별 외주견적"}</definedName>
    <definedName name="wrn.운반시간." localSheetId="12" hidden="1">{#N/A,#N/A,FALSE,"운반시간"}</definedName>
    <definedName name="wrn.운반시간." localSheetId="8" hidden="1">{#N/A,#N/A,FALSE,"운반시간"}</definedName>
    <definedName name="wrn.운반시간." hidden="1">{#N/A,#N/A,FALSE,"운반시간"}</definedName>
    <definedName name="wrn.이정표." localSheetId="12" hidden="1">{#N/A,#N/A,FALSE,"이정표"}</definedName>
    <definedName name="wrn.이정표." localSheetId="8" hidden="1">{#N/A,#N/A,FALSE,"이정표"}</definedName>
    <definedName name="wrn.이정표." hidden="1">{#N/A,#N/A,FALSE,"이정표"}</definedName>
    <definedName name="wrn.일위대가." localSheetId="12" hidden="1">{#N/A,#N/A,TRUE,"대가1"}</definedName>
    <definedName name="wrn.일위대가." hidden="1">{#N/A,#N/A,TRUE,"대가1"}</definedName>
    <definedName name="wrn.조골재." localSheetId="12" hidden="1">{#N/A,#N/A,FALSE,"조골재"}</definedName>
    <definedName name="wrn.조골재." localSheetId="8" hidden="1">{#N/A,#N/A,FALSE,"조골재"}</definedName>
    <definedName name="wrn.조골재." hidden="1">{#N/A,#N/A,FALSE,"조골재"}</definedName>
    <definedName name="wrn.지수1." localSheetId="12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8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토공1." localSheetId="12" hidden="1">{#N/A,#N/A,FALSE,"구조1"}</definedName>
    <definedName name="wrn.토공1." localSheetId="8" hidden="1">{#N/A,#N/A,FALSE,"구조1"}</definedName>
    <definedName name="wrn.토공1." hidden="1">{#N/A,#N/A,FALSE,"구조1"}</definedName>
    <definedName name="wrn.토공2." localSheetId="12" hidden="1">{#N/A,#N/A,FALSE,"토공2"}</definedName>
    <definedName name="wrn.토공2." localSheetId="8" hidden="1">{#N/A,#N/A,FALSE,"토공2"}</definedName>
    <definedName name="wrn.토공2." hidden="1">{#N/A,#N/A,FALSE,"토공2"}</definedName>
    <definedName name="wrn.토공3." hidden="1">{#N/A,#N/A,FALSE,"구조1"}</definedName>
    <definedName name="wrn.통신지." localSheetId="12" hidden="1">{#N/A,#N/A,FALSE,"기안지";#N/A,#N/A,FALSE,"통신지"}</definedName>
    <definedName name="wrn.통신지." localSheetId="8" hidden="1">{#N/A,#N/A,FALSE,"기안지";#N/A,#N/A,FALSE,"통신지"}</definedName>
    <definedName name="wrn.통신지." hidden="1">{#N/A,#N/A,FALSE,"기안지";#N/A,#N/A,FALSE,"통신지"}</definedName>
    <definedName name="wrn.포장1." localSheetId="12" hidden="1">{#N/A,#N/A,FALSE,"포장1";#N/A,#N/A,FALSE,"포장1"}</definedName>
    <definedName name="wrn.포장1." localSheetId="8" hidden="1">{#N/A,#N/A,FALSE,"포장1";#N/A,#N/A,FALSE,"포장1"}</definedName>
    <definedName name="wrn.포장1." hidden="1">{#N/A,#N/A,FALSE,"포장1";#N/A,#N/A,FALSE,"포장1"}</definedName>
    <definedName name="wrn.포장2." localSheetId="12" hidden="1">{#N/A,#N/A,FALSE,"포장2"}</definedName>
    <definedName name="wrn.포장2." localSheetId="8" hidden="1">{#N/A,#N/A,FALSE,"포장2"}</definedName>
    <definedName name="wrn.포장2." hidden="1">{#N/A,#N/A,FALSE,"포장2"}</definedName>
    <definedName name="wrn.표지." localSheetId="12" hidden="1">{#N/A,#N/A,FALSE,"표지"}</definedName>
    <definedName name="wrn.표지." localSheetId="8" hidden="1">{#N/A,#N/A,FALSE,"표지"}</definedName>
    <definedName name="wrn.표지." hidden="1">{#N/A,#N/A,FALSE,"표지"}</definedName>
    <definedName name="wrn.표지목차." localSheetId="12" hidden="1">{#N/A,#N/A,FALSE,"표지목차"}</definedName>
    <definedName name="wrn.표지목차." localSheetId="8" hidden="1">{#N/A,#N/A,FALSE,"표지목차"}</definedName>
    <definedName name="wrn.표지목차." hidden="1">{#N/A,#N/A,FALSE,"표지목차"}</definedName>
    <definedName name="wrn.혼합골재." localSheetId="12" hidden="1">{#N/A,#N/A,FALSE,"혼합골재"}</definedName>
    <definedName name="wrn.혼합골재." localSheetId="8" hidden="1">{#N/A,#N/A,FALSE,"혼합골재"}</definedName>
    <definedName name="wrn.혼합골재." hidden="1">{#N/A,#N/A,FALSE,"혼합골재"}</definedName>
    <definedName name="wrn.황금동." localSheetId="12" hidden="1">{#N/A,#N/A,FALSE,"단면 제원"}</definedName>
    <definedName name="wrn.황금동." hidden="1">{#N/A,#N/A,FALSE,"단면 제원"}</definedName>
    <definedName name="wrty" hidden="1">{"'용역비'!$A$4:$C$8"}</definedName>
    <definedName name="wrtyrtyrt" hidden="1">{"'용역비'!$A$4:$C$8"}</definedName>
    <definedName name="wrtywrtywr" hidden="1">{"'용역비'!$A$4:$C$8"}</definedName>
    <definedName name="WS" localSheetId="12">#REF!</definedName>
    <definedName name="WS">#REF!</definedName>
    <definedName name="WSO" localSheetId="12">#REF!</definedName>
    <definedName name="WSO">#REF!</definedName>
    <definedName name="WST" localSheetId="12">#REF!</definedName>
    <definedName name="WST">#REF!</definedName>
    <definedName name="Ws삼" localSheetId="12">#REF!</definedName>
    <definedName name="Ws삼">#REF!</definedName>
    <definedName name="Ws이" localSheetId="12">#REF!</definedName>
    <definedName name="Ws이">#REF!</definedName>
    <definedName name="Ws일" localSheetId="12">#REF!</definedName>
    <definedName name="Ws일">#REF!</definedName>
    <definedName name="WT" localSheetId="12">[32]산출근거!#REF!</definedName>
    <definedName name="WT">[32]산출근거!#REF!</definedName>
    <definedName name="WTW" localSheetId="12">[16]SLAB!#REF!</definedName>
    <definedName name="WTW">[16]SLAB!#REF!</definedName>
    <definedName name="wuy" hidden="1">{"'용역비'!$A$4:$C$8"}</definedName>
    <definedName name="WW" localSheetId="12">#REF!</definedName>
    <definedName name="WW">#REF!</definedName>
    <definedName name="x" localSheetId="12">#REF!</definedName>
    <definedName name="x">#REF!</definedName>
    <definedName name="X48호선_1_구조물철거집계표_국도48__List" localSheetId="12">[88]구조물철거타공정이월!#REF!</definedName>
    <definedName name="X48호선_1_구조물철거집계표_국도48__List">[88]구조물철거타공정이월!#REF!</definedName>
    <definedName name="xhrhd" localSheetId="12" hidden="1">{#N/A,#N/A,FALSE,"토공2"}</definedName>
    <definedName name="xhrhd" hidden="1">{#N/A,#N/A,FALSE,"토공2"}</definedName>
    <definedName name="XX">#N/A</definedName>
    <definedName name="xxx" localSheetId="12">#REF!</definedName>
    <definedName name="xxx">#REF!</definedName>
    <definedName name="XXXXXX" hidden="1">{"'공사부문'!$A$6:$A$32"}</definedName>
    <definedName name="y" localSheetId="12">#REF!</definedName>
    <definedName name="y">#REF!</definedName>
    <definedName name="Y1Y" localSheetId="12">[16]SLAB!#REF!</definedName>
    <definedName name="Y1Y">[16]SLAB!#REF!</definedName>
    <definedName name="Y2Y" localSheetId="12">[16]SLAB!#REF!</definedName>
    <definedName name="Y2Y">[16]SLAB!#REF!</definedName>
    <definedName name="Y3Y" localSheetId="12">[16]SLAB!#REF!</definedName>
    <definedName name="Y3Y">[16]SLAB!#REF!</definedName>
    <definedName name="YA" localSheetId="12">[89]약품공급2!#REF!</definedName>
    <definedName name="YA">[89]약품공급2!#REF!</definedName>
    <definedName name="YC" localSheetId="12">#REF!</definedName>
    <definedName name="YC">#REF!</definedName>
    <definedName name="year">[40]근태계획서!$B$5</definedName>
    <definedName name="YFU" hidden="1">{"'용역비'!$A$4:$C$8"}</definedName>
    <definedName name="YHJ" localSheetId="12">#REF!</definedName>
    <definedName name="YHJ">#REF!</definedName>
    <definedName name="YL" hidden="1">{"'용역비'!$A$4:$C$8"}</definedName>
    <definedName name="yu" hidden="1">{"'용역비'!$A$4:$C$8"}</definedName>
    <definedName name="yugkvyil" localSheetId="12" hidden="1">{"'별표'!$N$220"}</definedName>
    <definedName name="yugkvyil" hidden="1">{"'별표'!$N$220"}</definedName>
    <definedName name="YUK" hidden="1">{"'용역비'!$A$4:$C$8"}</definedName>
    <definedName name="z" localSheetId="12">#REF!</definedName>
    <definedName name="z">#REF!</definedName>
    <definedName name="za" localSheetId="12" hidden="1">[90]실행철강하도!$A$1:$A$4</definedName>
    <definedName name="za" hidden="1">[91]실행철강하도!$A$1:$A$4</definedName>
    <definedName name="zx" localSheetId="12" hidden="1">[7]노임단가!#REF!</definedName>
    <definedName name="zx" hidden="1">[7]노임단가!#REF!</definedName>
    <definedName name="ZZZ" localSheetId="12" hidden="1">{#N/A,#N/A,FALSE,"배수2"}</definedName>
    <definedName name="ZZZ" hidden="1">{#N/A,#N/A,FALSE,"배수2"}</definedName>
    <definedName name="ㄱ" localSheetId="12">'지형측량(근거)'!ㄱ</definedName>
    <definedName name="ㄱ">[0]!ㄱ</definedName>
    <definedName name="ㄱㄱ" localSheetId="12">#REF!</definedName>
    <definedName name="ㄱㄱ">#REF!</definedName>
    <definedName name="ㄱㄱㄱ" localSheetId="12">#REF!</definedName>
    <definedName name="ㄱㄱㄱ">#REF!</definedName>
    <definedName name="ㄱㄷㄷㄱ" localSheetId="12" hidden="1">{#N/A,#N/A,FALSE,"구조2"}</definedName>
    <definedName name="ㄱㄷㄷㄱ" hidden="1">{#N/A,#N/A,FALSE,"구조2"}</definedName>
    <definedName name="ㄱㅁㄴ" localSheetId="12" hidden="1">{#N/A,#N/A,FALSE,"토공2"}</definedName>
    <definedName name="ㄱㅁㄴ" hidden="1">{#N/A,#N/A,FALSE,"토공2"}</definedName>
    <definedName name="ㄱㅂㅈㄷㄱㅈㅂㄷ" localSheetId="12">'지형측량(근거)'!ㄱㅂㅈㄷㄱㅈㅂㄷ</definedName>
    <definedName name="ㄱㅂㅈㄷㄱㅈㅂㄷ">[0]!ㄱㅂㅈㄷㄱㅈㅂㄷ</definedName>
    <definedName name="ㄱㅈㅎ" localSheetId="5" hidden="1">#REF!</definedName>
    <definedName name="ㄱㅈㅎ" localSheetId="12" hidden="1">#REF!</definedName>
    <definedName name="ㄱㅈㅎ" localSheetId="8" hidden="1">#REF!</definedName>
    <definedName name="ㄱㅈㅎ" hidden="1">#REF!</definedName>
    <definedName name="ㄱㅎ" hidden="1">{"'용역비'!$A$4:$C$8"}</definedName>
    <definedName name="가" localSheetId="12">#REF!</definedName>
    <definedName name="가">#REF!</definedName>
    <definedName name="가2" localSheetId="12">#REF!</definedName>
    <definedName name="가2">#REF!</definedName>
    <definedName name="가3" localSheetId="12">#REF!</definedName>
    <definedName name="가3">#REF!</definedName>
    <definedName name="가4" localSheetId="12">#REF!</definedName>
    <definedName name="가4">#REF!</definedName>
    <definedName name="가5" localSheetId="12">#REF!</definedName>
    <definedName name="가5">#REF!</definedName>
    <definedName name="가6" localSheetId="12">#REF!</definedName>
    <definedName name="가6">#REF!</definedName>
    <definedName name="가가가각" localSheetId="12">'지형측량(근거)'!가가가각</definedName>
    <definedName name="가가가각">[0]!가가가각</definedName>
    <definedName name="가사" localSheetId="12">#REF!</definedName>
    <definedName name="가사">#REF!</definedName>
    <definedName name="가설" localSheetId="12">[92]문학간접!#REF!</definedName>
    <definedName name="가설">[92]문학간접!#REF!</definedName>
    <definedName name="가설건물_1식" localSheetId="12">'[79]부대공1(65-77,93-95)'!#REF!</definedName>
    <definedName name="가설건물_1식">'[79]부대공1(65-77,93-95)'!#REF!</definedName>
    <definedName name="가설경" localSheetId="12">#REF!</definedName>
    <definedName name="가설경">#REF!</definedName>
    <definedName name="가설공사" localSheetId="12">BlankMacro1</definedName>
    <definedName name="가설공사">BlankMacro1</definedName>
    <definedName name="가설노" localSheetId="12">#REF!</definedName>
    <definedName name="가설노">#REF!</definedName>
    <definedName name="가설사무소_1년미만_㎡당" localSheetId="12">'[79]부대공1(65-77,93-95)'!#REF!</definedName>
    <definedName name="가설사무소_1년미만_㎡당">'[79]부대공1(65-77,93-95)'!#REF!</definedName>
    <definedName name="가설재" localSheetId="12">#REF!</definedName>
    <definedName name="가설재">#REF!</definedName>
    <definedName name="가설창고_1년미만_㎡당" localSheetId="12">'[79]부대공1(65-77,93-95)'!#REF!</definedName>
    <definedName name="가설창고_1년미만_㎡당">'[79]부대공1(65-77,93-95)'!#REF!</definedName>
    <definedName name="가설총" localSheetId="12">#REF!</definedName>
    <definedName name="가설총">#REF!</definedName>
    <definedName name="가스구조일수" localSheetId="12">#REF!</definedName>
    <definedName name="가스구조일수">#REF!</definedName>
    <definedName name="가스구조일수1" localSheetId="12">#REF!</definedName>
    <definedName name="가스구조일수1">#REF!</definedName>
    <definedName name="가스시설종수" localSheetId="12">#REF!</definedName>
    <definedName name="가스시설종수">#REF!</definedName>
    <definedName name="가스연장" localSheetId="12">#REF!</definedName>
    <definedName name="가스연장">#REF!</definedName>
    <definedName name="가스작업연장" localSheetId="12">#REF!</definedName>
    <definedName name="가스작업연장">#REF!</definedName>
    <definedName name="가스재구조일수" localSheetId="12">#REF!</definedName>
    <definedName name="가스재구조일수">#REF!</definedName>
    <definedName name="가스재구조화비율" localSheetId="12">#REF!</definedName>
    <definedName name="가스재구조화비율">#REF!</definedName>
    <definedName name="가스정위치작업일수" localSheetId="12">#REF!</definedName>
    <definedName name="가스정위치작업일수">#REF!</definedName>
    <definedName name="가스조사연장" localSheetId="12">#REF!</definedName>
    <definedName name="가스조사연장">#REF!</definedName>
    <definedName name="가시나무R4">[93]데이타!$E$2</definedName>
    <definedName name="가시나무R5">[93]데이타!$E$3</definedName>
    <definedName name="가시나무R6">[93]데이타!$E$4</definedName>
    <definedName name="가시나무R8">[93]데이타!$E$5</definedName>
    <definedName name="가시설" localSheetId="12">#REF!</definedName>
    <definedName name="가시설">#REF!</definedName>
    <definedName name="가이즈까향1204">[93]데이타!$E$6</definedName>
    <definedName name="가이즈까향1505">[93]데이타!$E$7</definedName>
    <definedName name="가이즈까향2006">[93]데이타!$E$8</definedName>
    <definedName name="가이즈까향2008">[93]데이타!$E$9</definedName>
    <definedName name="가이즈까향2510">[93]데이타!$E$10</definedName>
    <definedName name="가중나무B10">[93]데이타!$E$19</definedName>
    <definedName name="가중나무B4">[93]데이타!$E$15</definedName>
    <definedName name="가중나무B5">[93]데이타!$E$16</definedName>
    <definedName name="가중나무B6">[93]데이타!$E$17</definedName>
    <definedName name="가중나무B8">[93]데이타!$E$18</definedName>
    <definedName name="가중치" localSheetId="12">#REF!</definedName>
    <definedName name="가중치">#REF!</definedName>
    <definedName name="각재" localSheetId="12">#REF!</definedName>
    <definedName name="각재">#REF!</definedName>
    <definedName name="간노">[94]제경비율!$B$23</definedName>
    <definedName name="간선합계" localSheetId="12">#REF!</definedName>
    <definedName name="간선합계">#REF!</definedName>
    <definedName name="간접" localSheetId="12">#REF!</definedName>
    <definedName name="간접">#REF!</definedName>
    <definedName name="간접노무" localSheetId="12">#REF!</definedName>
    <definedName name="간접노무">#REF!</definedName>
    <definedName name="간접노무." localSheetId="12">#REF!</definedName>
    <definedName name="간접노무.">#REF!</definedName>
    <definedName name="간접노무비" localSheetId="12">#REF!</definedName>
    <definedName name="간접노무비">#REF!</definedName>
    <definedName name="간접노무비요율" localSheetId="12">#REF!</definedName>
    <definedName name="간접노무비요율">#REF!</definedName>
    <definedName name="간접노무비요율_변경" localSheetId="12">#REF!</definedName>
    <definedName name="간접노무비요율_변경">#REF!</definedName>
    <definedName name="간접노무비율">[95]요율!$F$5</definedName>
    <definedName name="간지" localSheetId="12">[96]간접!#REF!</definedName>
    <definedName name="간지">[96]간접!#REF!</definedName>
    <definedName name="감R10">[93]데이타!$E$24</definedName>
    <definedName name="감R12">[93]데이타!$E$25</definedName>
    <definedName name="감R15">[93]데이타!$E$26</definedName>
    <definedName name="감R5">[93]데이타!$E$20</definedName>
    <definedName name="감R6">[93]데이타!$E$21</definedName>
    <definedName name="감R7">[93]데이타!$E$22</definedName>
    <definedName name="감R8">[93]데이타!$E$23</definedName>
    <definedName name="감나무" localSheetId="12">#REF!</definedName>
    <definedName name="감나무">#REF!</definedName>
    <definedName name="감독관차량비_1개월당" localSheetId="12">'[79]부대공2(78-'!#REF!</definedName>
    <definedName name="감독관차량비_1개월당">'[79]부대공2(78-'!#REF!</definedName>
    <definedName name="갑">[97]산출내역서집계표!$AB$2:$AR$143</definedName>
    <definedName name="갑지1">[97]산출내역서집계표!$D$3:$L$116</definedName>
    <definedName name="강" localSheetId="12">#REF!</definedName>
    <definedName name="강">#REF!</definedName>
    <definedName name="강곡2총괄" localSheetId="12">#REF!</definedName>
    <definedName name="강곡2총괄">#REF!</definedName>
    <definedName name="강관_흑관Φ100㎜_M당" localSheetId="12">'[79]구조물공1(51~56)'!#REF!</definedName>
    <definedName name="강관_흑관Φ100㎜_M당">'[79]구조물공1(51~56)'!#REF!</definedName>
    <definedName name="강관동바리_교량용_공㎥당" localSheetId="12">[79]배수및구조물공1!#REF!</definedName>
    <definedName name="강관동바리_교량용_공㎥당">[79]배수및구조물공1!#REF!</definedName>
    <definedName name="강관비계설치_H30m까지_3개월기준_공㎥당" localSheetId="12">[79]배수및구조물공1!#REF!</definedName>
    <definedName name="강관비계설치_H30m까지_3개월기준_공㎥당">[79]배수및구조물공1!#REF!</definedName>
    <definedName name="강관파일공" localSheetId="12">#REF!</definedName>
    <definedName name="강관파일공">#REF!</definedName>
    <definedName name="강교" localSheetId="12" hidden="1">{#N/A,#N/A,FALSE,"포장2"}</definedName>
    <definedName name="강교" hidden="1">{#N/A,#N/A,FALSE,"포장2"}</definedName>
    <definedName name="강구조물" localSheetId="12" hidden="1">{#N/A,#N/A,FALSE,"포장1";#N/A,#N/A,FALSE,"포장1"}</definedName>
    <definedName name="강구조물" hidden="1">{#N/A,#N/A,FALSE,"포장1";#N/A,#N/A,FALSE,"포장1"}</definedName>
    <definedName name="강병진" localSheetId="12" hidden="1">{#N/A,#N/A,FALSE,"단면 제원"}</definedName>
    <definedName name="강병진" hidden="1">{#N/A,#N/A,FALSE,"단면 제원"}</definedName>
    <definedName name="강재DATA">[66]단위수량!$A$4:$Z$7</definedName>
    <definedName name="강재규격">[66]단위수량!$B$4:$B$7</definedName>
    <definedName name="강재운반">[66]가시설수량!$AE$235</definedName>
    <definedName name="강해옥" localSheetId="12">'지형측량(근거)'!강해옥</definedName>
    <definedName name="강해옥">[0]!강해옥</definedName>
    <definedName name="개나리" localSheetId="12">#REF!</definedName>
    <definedName name="개나리">#REF!</definedName>
    <definedName name="개나리12">[93]데이타!$E$31</definedName>
    <definedName name="개나리3">[93]데이타!$E$27</definedName>
    <definedName name="개나리5">[93]데이타!$E$28</definedName>
    <definedName name="개나리7">[93]데이타!$E$29</definedName>
    <definedName name="개나리9">[93]데이타!$E$30</definedName>
    <definedName name="개발공정">[98]setup!$Q$4:$Q$10</definedName>
    <definedName name="개발공정1">[99]setup!$Q$4:$Q$10</definedName>
    <definedName name="개발언어">[100]setup!$T$4:$T$33</definedName>
    <definedName name="개발언어보정계수">[100]setup!$T$3:$U$33</definedName>
    <definedName name="개소" localSheetId="12">#REF!</definedName>
    <definedName name="개소">#REF!</definedName>
    <definedName name="개쉬땅1204">[93]데이타!$E$32</definedName>
    <definedName name="개쉬땅1506">[93]데이타!$E$33</definedName>
    <definedName name="갱부" localSheetId="5">'[101]1.시중노임단가'!#REF!</definedName>
    <definedName name="갱부">'[101]1.시중노임단가'!#REF!</definedName>
    <definedName name="거리" localSheetId="12">'[102]H-PILE수량집계'!#REF!</definedName>
    <definedName name="거리">'[102]H-PILE수량집계'!#REF!</definedName>
    <definedName name="거푸집" localSheetId="12">[103]설계기준!#REF!</definedName>
    <definedName name="거푸집">[103]설계기준!#REF!</definedName>
    <definedName name="거푸집공" localSheetId="12">#REF!</definedName>
    <definedName name="거푸집공">#REF!</definedName>
    <definedName name="건" localSheetId="5">[104]일위대가!#REF!</definedName>
    <definedName name="건">[104]일위대가!#REF!</definedName>
    <definedName name="건축" localSheetId="12" hidden="1">{#N/A,#N/A,TRUE,"토적및재료집계";#N/A,#N/A,TRUE,"토적및재료집계";#N/A,#N/A,TRUE,"단위량"}</definedName>
    <definedName name="건축" hidden="1">{#N/A,#N/A,TRUE,"토적및재료집계";#N/A,#N/A,TRUE,"토적및재료집계";#N/A,#N/A,TRUE,"단위량"}</definedName>
    <definedName name="건축경비">[105]건축내역서!$I$1,[105]건축내역서!$J$1:$J$65536</definedName>
    <definedName name="건축노무">[105]건축내역서!$G$1,[105]건축내역서!$H$1:$H$65536</definedName>
    <definedName name="건축목공" localSheetId="5">'[101]1.시중노임단가'!#REF!</definedName>
    <definedName name="건축목공" localSheetId="12">#REF!</definedName>
    <definedName name="건축목공">'[101]1.시중노임단가'!#REF!</definedName>
    <definedName name="건축물등기수" localSheetId="12">#REF!</definedName>
    <definedName name="건축물등기수">#REF!</definedName>
    <definedName name="건축재료">[105]건축내역서!$E$1,[105]건축내역서!$F$1:$F$65536</definedName>
    <definedName name="건축합계">[105]건축내역서!$K$1,[105]건축내역서!$L$1:$L$65536</definedName>
    <definedName name="검___조___부" localSheetId="12">[106]노임단가!#REF!</definedName>
    <definedName name="검___조___부">[106]노임단가!#REF!</definedName>
    <definedName name="겉지" localSheetId="12">'지형측량(근거)'!겉지</definedName>
    <definedName name="겉지">[0]!겉지</definedName>
    <definedName name="겨ㅑ셔ㅔㅐㄷ" localSheetId="12">#REF!</definedName>
    <definedName name="겨ㅑ셔ㅔㅐㄷ">#REF!</definedName>
    <definedName name="견적" localSheetId="12">#REF!</definedName>
    <definedName name="견적">#REF!</definedName>
    <definedName name="견적대비" localSheetId="12" hidden="1">{#N/A,#N/A,FALSE,"포장2"}</definedName>
    <definedName name="견적대비" hidden="1">{#N/A,#N/A,FALSE,"포장2"}</definedName>
    <definedName name="견적탱크" localSheetId="12">#REF!</definedName>
    <definedName name="견적탱크">#REF!</definedName>
    <definedName name="견출공" localSheetId="5">'[101]1.시중노임단가'!#REF!</definedName>
    <definedName name="견출공">'[101]1.시중노임단가'!#REF!</definedName>
    <definedName name="견출품" localSheetId="5">#REF!</definedName>
    <definedName name="견출품">#REF!</definedName>
    <definedName name="결과" localSheetId="12" hidden="1">{#N/A,#N/A,FALSE,"포장2"}</definedName>
    <definedName name="결과" hidden="1">{#N/A,#N/A,FALSE,"포장2"}</definedName>
    <definedName name="결속" localSheetId="12">#REF!</definedName>
    <definedName name="결속">#REF!</definedName>
    <definedName name="결재용" localSheetId="12">#REF!</definedName>
    <definedName name="결재용">#REF!</definedName>
    <definedName name="겹동백1002">[93]데이타!$E$145</definedName>
    <definedName name="겹동백1204">[93]데이타!$E$146</definedName>
    <definedName name="겹동백1506">[93]데이타!$E$147</definedName>
    <definedName name="겹벗R6">[93]데이타!$E$34</definedName>
    <definedName name="겹벗R8">[93]데이타!$E$35</definedName>
    <definedName name="겹철쭉0304">[93]데이타!$E$36</definedName>
    <definedName name="겹철쭉0506">[93]데이타!$E$37</definedName>
    <definedName name="겹철쭉0608">[93]데이타!$E$38</definedName>
    <definedName name="겹철쭉0810">[93]데이타!$E$39</definedName>
    <definedName name="겹철쭉0812">[93]데이타!$E$40</definedName>
    <definedName name="경_____________비" localSheetId="12">#REF!</definedName>
    <definedName name="경_____________비">#REF!</definedName>
    <definedName name="경광등">[107]안전시설!$AK$8</definedName>
    <definedName name="경단가" localSheetId="12">#REF!</definedName>
    <definedName name="경단가">#REF!</definedName>
    <definedName name="경로TF" localSheetId="21">#REF!</definedName>
    <definedName name="경로TF">#REF!</definedName>
    <definedName name="경로명" localSheetId="21">#REF!</definedName>
    <definedName name="경로명">#REF!</definedName>
    <definedName name="경비" localSheetId="12">#REF!</definedName>
    <definedName name="경비">#REF!</definedName>
    <definedName name="경비1" localSheetId="12">#REF!</definedName>
    <definedName name="경비1">#REF!</definedName>
    <definedName name="경비3">[108]배수장토목공사비!$M$190</definedName>
    <definedName name="경비금액" localSheetId="12">#REF!</definedName>
    <definedName name="경비금액">#REF!</definedName>
    <definedName name="경비단가" localSheetId="12">#REF!</definedName>
    <definedName name="경비단가">#REF!</definedName>
    <definedName name="경비율">[95]요율!$F$6</definedName>
    <definedName name="경비집계" hidden="1">{"'용역비'!$A$4:$C$8"}</definedName>
    <definedName name="경순" localSheetId="12">BlankMacro1</definedName>
    <definedName name="경순">BlankMacro1</definedName>
    <definedName name="경유" localSheetId="12">#REF!</definedName>
    <definedName name="경유">#REF!</definedName>
    <definedName name="경훈" localSheetId="12">BlankMacro1</definedName>
    <definedName name="경훈">BlankMacro1</definedName>
    <definedName name="계" localSheetId="12">#REF!</definedName>
    <definedName name="계">#REF!</definedName>
    <definedName name="계___령___공" localSheetId="12">[106]노임단가!#REF!</definedName>
    <definedName name="계___령___공">[106]노임단가!#REF!</definedName>
    <definedName name="계_①___⑦" localSheetId="12">#REF!</definedName>
    <definedName name="계_①___⑦">#REF!</definedName>
    <definedName name="계곡부침사지" localSheetId="12">'지형측량(근거)'!계곡부침사지</definedName>
    <definedName name="계곡부침사지">[0]!계곡부침사지</definedName>
    <definedName name="계산" localSheetId="12" hidden="1">{#N/A,#N/A,FALSE,"조골재"}</definedName>
    <definedName name="계산" hidden="1">{#N/A,#N/A,FALSE,"조골재"}</definedName>
    <definedName name="계산서" localSheetId="12">#REF!</definedName>
    <definedName name="계산서">#REF!</definedName>
    <definedName name="계수B5">[93]데이타!$E$41</definedName>
    <definedName name="계수B6">[93]데이타!$E$42</definedName>
    <definedName name="계수B8">[93]데이타!$E$43</definedName>
    <definedName name="계약공기" localSheetId="12">#REF!</definedName>
    <definedName name="계약공기">#REF!</definedName>
    <definedName name="계약보고">[109]Sheet1!$O$22</definedName>
    <definedName name="고광3">[93]데이타!$E$44</definedName>
    <definedName name="고광5">[93]데이타!$E$45</definedName>
    <definedName name="고급" localSheetId="12">#REF!</definedName>
    <definedName name="고급">#REF!</definedName>
    <definedName name="고급기능" localSheetId="12">#REF!</definedName>
    <definedName name="고급기능">#REF!</definedName>
    <definedName name="고급기술">[52]심사물량!$C$4</definedName>
    <definedName name="고급기술자" localSheetId="12">#REF!</definedName>
    <definedName name="고급기술자">#REF!</definedName>
    <definedName name="고급달" localSheetId="12">#REF!</definedName>
    <definedName name="고급달">#REF!</definedName>
    <definedName name="고급도화" localSheetId="12">#REF!</definedName>
    <definedName name="고급도화">#REF!</definedName>
    <definedName name="고급엔지니어링" localSheetId="12">#REF!</definedName>
    <definedName name="고급엔지니어링">#REF!</definedName>
    <definedName name="고급여비" localSheetId="12">#REF!</definedName>
    <definedName name="고급여비">#REF!</definedName>
    <definedName name="고급전체" localSheetId="12">#REF!</definedName>
    <definedName name="고급전체">#REF!</definedName>
    <definedName name="고급지도제작" localSheetId="12">#REF!</definedName>
    <definedName name="고급지도제작">#REF!</definedName>
    <definedName name="고급측량" localSheetId="12">#REF!</definedName>
    <definedName name="고급측량">#REF!</definedName>
    <definedName name="고급항공사진" localSheetId="12">#REF!</definedName>
    <definedName name="고급항공사진">#REF!</definedName>
    <definedName name="고기" localSheetId="12">#REF!</definedName>
    <definedName name="고기">#REF!</definedName>
    <definedName name="고기달" localSheetId="12">#REF!</definedName>
    <definedName name="고기달">#REF!</definedName>
    <definedName name="고능" localSheetId="12">#REF!</definedName>
    <definedName name="고능">#REF!</definedName>
    <definedName name="고용" localSheetId="12">#REF!</definedName>
    <definedName name="고용">#REF!</definedName>
    <definedName name="고용." localSheetId="12">#REF!</definedName>
    <definedName name="고용.">#REF!</definedName>
    <definedName name="고용보" localSheetId="12">#REF!</definedName>
    <definedName name="고용보">#REF!</definedName>
    <definedName name="고용보험료" localSheetId="12">#REF!</definedName>
    <definedName name="고용보험료">#REF!</definedName>
    <definedName name="고용보험료요율" localSheetId="12">#REF!</definedName>
    <definedName name="고용보험료요율">#REF!</definedName>
    <definedName name="고용보험료요율_변경" localSheetId="12">#REF!</definedName>
    <definedName name="고용보험료요율_변경">#REF!</definedName>
    <definedName name="고용보험료율" localSheetId="12">#REF!</definedName>
    <definedName name="고용보험료율">#REF!</definedName>
    <definedName name="고용보험율">[95]요율!$E$10</definedName>
    <definedName name="고철" localSheetId="12">#REF!</definedName>
    <definedName name="고철">#REF!</definedName>
    <definedName name="곡관135.J">[55]진주방향!$AN$355</definedName>
    <definedName name="곡관90.J">[55]진주방향!$AN$348</definedName>
    <definedName name="곡부" localSheetId="12">#REF!</definedName>
    <definedName name="곡부">#REF!</definedName>
    <definedName name="곡부1" localSheetId="12">#REF!</definedName>
    <definedName name="곡부1">#REF!</definedName>
    <definedName name="곡부2" localSheetId="12">#REF!</definedName>
    <definedName name="곡부2">#REF!</definedName>
    <definedName name="곡선부">'[110]계산서(곡선부)'!$A$1:$M$24</definedName>
    <definedName name="골_재_대" localSheetId="12">#REF!</definedName>
    <definedName name="골_재_대">#REF!</definedName>
    <definedName name="골재.시멘트집꼐" localSheetId="12" hidden="1">#REF!</definedName>
    <definedName name="골재.시멘트집꼐" hidden="1">#REF!</definedName>
    <definedName name="골재유용" localSheetId="5" hidden="1">[111]증감내역서!#REF!</definedName>
    <definedName name="골재유용" localSheetId="12" hidden="1">[112]증감내역서!#REF!</definedName>
    <definedName name="골재유용" localSheetId="8" hidden="1">[111]증감내역서!#REF!</definedName>
    <definedName name="골재유용" hidden="1">[111]증감내역서!#REF!</definedName>
    <definedName name="곰솔2508">[113]데이타!$E$46</definedName>
    <definedName name="곰솔3010">[93]데이타!$E$47</definedName>
    <definedName name="곰솔R10">[93]데이타!$E$48</definedName>
    <definedName name="곰솔R12">[93]데이타!$E$49</definedName>
    <definedName name="곰솔R15">[93]데이타!$E$50</definedName>
    <definedName name="곱">[77]DATE!$I$24:$I$85</definedName>
    <definedName name="곱배기">[77]DATE!$I$24:$I$85</definedName>
    <definedName name="공" localSheetId="12">BlankMacro1</definedName>
    <definedName name="공" hidden="1">{#N/A,#N/A,TRUE,"960318-1";#N/A,#N/A,TRUE,"960318-2";#N/A,#N/A,TRUE,"960318-3"}</definedName>
    <definedName name="공___종" localSheetId="12">#REF!</definedName>
    <definedName name="공___종">#REF!</definedName>
    <definedName name="공감비" localSheetId="12">#REF!</definedName>
    <definedName name="공감비">#REF!</definedName>
    <definedName name="공감비수" localSheetId="12">#REF!</definedName>
    <definedName name="공감비수">#REF!</definedName>
    <definedName name="공감비율" localSheetId="12">#REF!</definedName>
    <definedName name="공감비율">#REF!</definedName>
    <definedName name="공감비평" localSheetId="12">#REF!</definedName>
    <definedName name="공감비평">#REF!</definedName>
    <definedName name="공고공람비" localSheetId="12">[114]직접경비!#REF!</definedName>
    <definedName name="공고공람비">[114]직접경비!#REF!</definedName>
    <definedName name="공급가액" localSheetId="12">#REF!</definedName>
    <definedName name="공급가액">#REF!</definedName>
    <definedName name="공기" localSheetId="12">#REF!</definedName>
    <definedName name="공기">#REF!</definedName>
    <definedName name="공내역" localSheetId="12">[115]청천내!#REF!</definedName>
    <definedName name="공내역">[115]청천내!#REF!</definedName>
    <definedName name="공단" localSheetId="12">#REF!</definedName>
    <definedName name="공단">#REF!</definedName>
    <definedName name="공보" localSheetId="12">#REF!</definedName>
    <definedName name="공보">#REF!</definedName>
    <definedName name="공부" hidden="1">{#N/A,#N/A,TRUE,"960318-1";#N/A,#N/A,TRUE,"960318-2";#N/A,#N/A,TRUE,"960318-3"}</definedName>
    <definedName name="공사" hidden="1">{#N/A,#N/A,TRUE,"960318-1";#N/A,#N/A,TRUE,"960318-2";#N/A,#N/A,TRUE,"960318-3"}</definedName>
    <definedName name="공사개요1" localSheetId="12">#REF!</definedName>
    <definedName name="공사개요1">#REF!</definedName>
    <definedName name="공사개요2" localSheetId="12">#REF!</definedName>
    <definedName name="공사개요2">#REF!</definedName>
    <definedName name="공사개요3" localSheetId="12">#REF!</definedName>
    <definedName name="공사개요3">#REF!</definedName>
    <definedName name="공사개요4" localSheetId="12">#REF!</definedName>
    <definedName name="공사개요4">#REF!</definedName>
    <definedName name="공사금액">[116]평가데이터!$R$6:$R$8</definedName>
    <definedName name="공사명" localSheetId="12">'[80]서울대규장각(가시설흙막이)'!#REF!</definedName>
    <definedName name="공사명">'[80]서울대규장각(가시설흙막이)'!#REF!</definedName>
    <definedName name="공사명___천마중학교_신축공사_토목" localSheetId="12">#REF!</definedName>
    <definedName name="공사명___천마중학교_신축공사_토목">#REF!</definedName>
    <definedName name="공사비" localSheetId="5" hidden="1">[117]SANBAISU!#REF!</definedName>
    <definedName name="공사비" localSheetId="12">#REF!</definedName>
    <definedName name="공사비" localSheetId="8" hidden="1">[117]SANBAISU!#REF!</definedName>
    <definedName name="공사비" hidden="1">[117]SANBAISU!#REF!</definedName>
    <definedName name="공사비양식2" localSheetId="12">[118]구천!#REF!</definedName>
    <definedName name="공사비양식2">[118]구천!#REF!</definedName>
    <definedName name="공사비집계표" localSheetId="12" hidden="1">{#N/A,#N/A,FALSE,"지침";#N/A,#N/A,FALSE,"환경분석";#N/A,#N/A,FALSE,"Sheet16"}</definedName>
    <definedName name="공사비집계표" localSheetId="8" hidden="1">{#N/A,#N/A,FALSE,"지침";#N/A,#N/A,FALSE,"환경분석";#N/A,#N/A,FALSE,"Sheet16"}</definedName>
    <definedName name="공사비집계표" hidden="1">{#N/A,#N/A,FALSE,"지침";#N/A,#N/A,FALSE,"환경분석";#N/A,#N/A,FALSE,"Sheet16"}</definedName>
    <definedName name="공사비총괄" localSheetId="12">#REF!</definedName>
    <definedName name="공사비총괄">#REF!</definedName>
    <definedName name="공사요청" hidden="1">{#N/A,#N/A,TRUE,"960318-1";#N/A,#N/A,TRUE,"960318-2";#N/A,#N/A,TRUE,"960318-3"}</definedName>
    <definedName name="공사요청2" hidden="1">{#N/A,#N/A,FALSE,"제목"}</definedName>
    <definedName name="공사용간판_식당" localSheetId="12">'[79]부대공2(78-'!#REF!</definedName>
    <definedName name="공사용간판_식당">'[79]부대공2(78-'!#REF!</definedName>
    <definedName name="공사원가계산서" localSheetId="12" hidden="1">{#N/A,#N/A,TRUE,"토적및재료집계";#N/A,#N/A,TRUE,"토적및재료집계";#N/A,#N/A,TRUE,"단위량"}</definedName>
    <definedName name="공사원가계산서" hidden="1">{#N/A,#N/A,TRUE,"토적및재료집계";#N/A,#N/A,TRUE,"토적및재료집계";#N/A,#N/A,TRUE,"단위량"}</definedName>
    <definedName name="공용" localSheetId="12">#REF!</definedName>
    <definedName name="공용">#REF!</definedName>
    <definedName name="공일" localSheetId="12">#REF!</definedName>
    <definedName name="공일">#REF!</definedName>
    <definedName name="공자수" localSheetId="12">#REF!</definedName>
    <definedName name="공자수">#REF!</definedName>
    <definedName name="공자평" localSheetId="12">#REF!</definedName>
    <definedName name="공자평">#REF!</definedName>
    <definedName name="공작조직" localSheetId="12">[119]범례표!#REF!</definedName>
    <definedName name="공작조직">[119]범례표!#REF!</definedName>
    <definedName name="공장동" localSheetId="12" hidden="1">#REF!</definedName>
    <definedName name="공장동" hidden="1">#REF!</definedName>
    <definedName name="공전" localSheetId="12">#REF!</definedName>
    <definedName name="공전">#REF!</definedName>
    <definedName name="공정표2" localSheetId="12">[56]설비!#REF!</definedName>
    <definedName name="공정표2">[56]설비!#REF!</definedName>
    <definedName name="공제부분" localSheetId="12">'지형측량(근거)'!공제부분</definedName>
    <definedName name="공제부분">[0]!공제부분</definedName>
    <definedName name="공종1" localSheetId="12">#REF!</definedName>
    <definedName name="공종1">#REF!</definedName>
    <definedName name="공종간지" localSheetId="5" hidden="1">[8]수량집계!#REF!</definedName>
    <definedName name="공종간지" localSheetId="12" hidden="1">[120]수량집계!#REF!</definedName>
    <definedName name="공종간지" localSheetId="8" hidden="1">[8]수량집계!#REF!</definedName>
    <definedName name="공종간지" hidden="1">[8]수량집계!#REF!</definedName>
    <definedName name="공종별집계표" hidden="1">{#N/A,#N/A,TRUE,"960318-1";#N/A,#N/A,TRUE,"960318-2";#N/A,#N/A,TRUE,"960318-3"}</definedName>
    <definedName name="공종분류">OFFSET([121]파일의이용!$P$2,0,0,COUNTA([121]파일의이용!$P$2:$P$34),1)</definedName>
    <definedName name="공현2교철근집계표" localSheetId="12">#REF!</definedName>
    <definedName name="공현2교철근집계표">#REF!</definedName>
    <definedName name="과업명" localSheetId="12">#REF!</definedName>
    <definedName name="과업명">#REF!</definedName>
    <definedName name="과학" localSheetId="12">#REF!</definedName>
    <definedName name="과학">#REF!</definedName>
    <definedName name="과학1">'[122]교사기준면적(초등)'!$D$34</definedName>
    <definedName name="과학실" localSheetId="12">#REF!</definedName>
    <definedName name="과학실">#REF!</definedName>
    <definedName name="관" localSheetId="12">#REF!</definedName>
    <definedName name="관">#REF!</definedName>
    <definedName name="관_급_자_재_대" localSheetId="12">#REF!</definedName>
    <definedName name="관_급_자_재_대">#REF!</definedName>
    <definedName name="관경" localSheetId="12">#REF!</definedName>
    <definedName name="관경">#REF!</definedName>
    <definedName name="관급" localSheetId="12">#REF!,#REF!,#REF!</definedName>
    <definedName name="관급">#REF!,#REF!,#REF!</definedName>
    <definedName name="관급1" localSheetId="12">'지형측량(근거)'!관급</definedName>
    <definedName name="관급1">[0]!관급</definedName>
    <definedName name="관급2" localSheetId="12">'지형측량(근거)'!관급2</definedName>
    <definedName name="관급2">[0]!관급2</definedName>
    <definedName name="관급자재" localSheetId="12">'지형측량(근거)'!관급자재</definedName>
    <definedName name="관급자재">[0]!관급자재</definedName>
    <definedName name="관급자재대" localSheetId="12">#REF!</definedName>
    <definedName name="관급자재대">#REF!</definedName>
    <definedName name="관련서류" localSheetId="12">'지형측량(근거)'!관련서류</definedName>
    <definedName name="관련서류">[0]!관련서류</definedName>
    <definedName name="관리" localSheetId="12" hidden="1">{#N/A,#N/A,FALSE,"포장2"}</definedName>
    <definedName name="관리" hidden="1">{#N/A,#N/A,FALSE,"포장2"}</definedName>
    <definedName name="관리번호">[123]자료입력!$J$4</definedName>
    <definedName name="관리비수" localSheetId="12">#REF!</definedName>
    <definedName name="관리비수">#REF!</definedName>
    <definedName name="관리비율" localSheetId="12">#REF!</definedName>
    <definedName name="관리비율">#REF!</definedName>
    <definedName name="관리비평" localSheetId="12">#REF!</definedName>
    <definedName name="관리비평">#REF!</definedName>
    <definedName name="관목계" localSheetId="12">#REF!</definedName>
    <definedName name="관목계">#REF!</definedName>
    <definedName name="광나무1003">[93]데이타!$E$51</definedName>
    <definedName name="광나무1203">[93]데이타!$E$52</definedName>
    <definedName name="광나무1506">[93]데이타!$E$53</definedName>
    <definedName name="광명" localSheetId="12">#REF!</definedName>
    <definedName name="광명">#REF!</definedName>
    <definedName name="광편백0405">[93]데이타!$E$153</definedName>
    <definedName name="광편백0507">[93]데이타!$E$154</definedName>
    <definedName name="광편백0509">[93]데이타!$E$155</definedName>
    <definedName name="교" localSheetId="12" hidden="1">{#N/A,#N/A,FALSE,"운반시간"}</definedName>
    <definedName name="교" hidden="1">{#N/A,#N/A,FALSE,"운반시간"}</definedName>
    <definedName name="교과" localSheetId="12">#REF!</definedName>
    <definedName name="교과">#REF!</definedName>
    <definedName name="교대공" localSheetId="12" hidden="1">{#N/A,#N/A,FALSE,"단면 제원"}</definedName>
    <definedName name="교대공" hidden="1">{#N/A,#N/A,FALSE,"단면 제원"}</definedName>
    <definedName name="교대접합공" localSheetId="12">#REF!</definedName>
    <definedName name="교대접합공">#REF!</definedName>
    <definedName name="교량" localSheetId="12">'지형측량(근거)'!교량</definedName>
    <definedName name="교량">[0]!교량</definedName>
    <definedName name="교면방수" localSheetId="12">#REF!</definedName>
    <definedName name="교면방수">#REF!</definedName>
    <definedName name="교명판및설명판" localSheetId="12">#REF!</definedName>
    <definedName name="교명판및설명판">#REF!</definedName>
    <definedName name="교목계" localSheetId="12">#REF!</definedName>
    <definedName name="교목계">#REF!</definedName>
    <definedName name="교무" localSheetId="12">#REF!</definedName>
    <definedName name="교무">#REF!</definedName>
    <definedName name="교사" localSheetId="12">#REF!</definedName>
    <definedName name="교사">#REF!</definedName>
    <definedName name="교외지" localSheetId="12">[124]산출근거!#REF!</definedName>
    <definedName name="교외지">[124]산출근거!#REF!</definedName>
    <definedName name="교외지비율" localSheetId="12">#REF!</definedName>
    <definedName name="교외지비율">#REF!</definedName>
    <definedName name="교육" localSheetId="12">[114]직접인건비!#REF!</definedName>
    <definedName name="교육">[114]직접인건비!#REF!</definedName>
    <definedName name="교장" localSheetId="12">#REF!</definedName>
    <definedName name="교장">#REF!</definedName>
    <definedName name="교좌" localSheetId="12" hidden="1">{#N/A,#N/A,FALSE,"포장2"}</definedName>
    <definedName name="교좌" hidden="1">{#N/A,#N/A,FALSE,"포장2"}</definedName>
    <definedName name="교좌받침공" localSheetId="12">#REF!</definedName>
    <definedName name="교좌받침공">#REF!</definedName>
    <definedName name="교통" localSheetId="12">[114]직접인건비!#REF!</definedName>
    <definedName name="교통">[114]직접인건비!#REF!</definedName>
    <definedName name="교통정리원_월당" localSheetId="12">'[79]부대공2(78-'!#REF!</definedName>
    <definedName name="교통정리원_월당">'[79]부대공2(78-'!#REF!</definedName>
    <definedName name="교통표지판_규제표지판_EA당" localSheetId="12">'[79]부대공1(65-77,93-95)'!#REF!</definedName>
    <definedName name="교통표지판_규제표지판_EA당">'[79]부대공1(65-77,93-95)'!#REF!</definedName>
    <definedName name="교통표지판_지시표지판_EA당" localSheetId="12">'[79]부대공1(65-77,93-95)'!#REF!</definedName>
    <definedName name="교통표지판_지시표지판_EA당">'[79]부대공1(65-77,93-95)'!#REF!</definedName>
    <definedName name="교폭" localSheetId="12">#REF!</definedName>
    <definedName name="교폭">#REF!</definedName>
    <definedName name="굘양2단" localSheetId="12">'지형측량(근거)'!굘양2단</definedName>
    <definedName name="굘양2단">[0]!굘양2단</definedName>
    <definedName name="구" localSheetId="12">#REF!</definedName>
    <definedName name="구">#REF!</definedName>
    <definedName name="구릉지비율" localSheetId="12">#REF!</definedName>
    <definedName name="구릉지비율">#REF!</definedName>
    <definedName name="구분" localSheetId="12">BlankMacro1</definedName>
    <definedName name="구분">BlankMacro1</definedName>
    <definedName name="구분1" localSheetId="12">BlankMacro1</definedName>
    <definedName name="구분1">BlankMacro1</definedName>
    <definedName name="구산갑지" localSheetId="5" hidden="1">#REF!</definedName>
    <definedName name="구산갑지" localSheetId="12" hidden="1">#REF!</definedName>
    <definedName name="구산갑지" localSheetId="8" hidden="1">#REF!</definedName>
    <definedName name="구산갑지" hidden="1">#REF!</definedName>
    <definedName name="구상나무1505">[93]데이타!$E$69</definedName>
    <definedName name="구상나무2008">[93]데이타!$E$70</definedName>
    <definedName name="구상나무2510">[93]데이타!$E$71</definedName>
    <definedName name="구상나무3012">[93]데이타!$E$72</definedName>
    <definedName name="구조물" localSheetId="12">#REF!</definedName>
    <definedName name="구조물">#REF!</definedName>
    <definedName name="구조물_터파기_토사0_4m_㎥당" localSheetId="12">[79]구조물토공!#REF!</definedName>
    <definedName name="구조물_터파기_토사0_4m_㎥당">[79]구조물토공!#REF!</definedName>
    <definedName name="구조물뒷채움잡석_발파암유용_㎥당" localSheetId="12">[125]단가산출서!#REF!</definedName>
    <definedName name="구조물뒷채움잡석_발파암유용_㎥당">[125]단가산출서!#REF!</definedName>
    <definedName name="구조수량집계" localSheetId="12">#REF!</definedName>
    <definedName name="구조수량집계">#REF!</definedName>
    <definedName name="구조작업량" localSheetId="12">#REF!</definedName>
    <definedName name="구조작업량">#REF!</definedName>
    <definedName name="구조지형계수" localSheetId="12">#REF!</definedName>
    <definedName name="구조지형계수">#REF!</definedName>
    <definedName name="구조화일수" localSheetId="12">#REF!</definedName>
    <definedName name="구조화일수">#REF!</definedName>
    <definedName name="구천수량이동" localSheetId="12">#REF!</definedName>
    <definedName name="구천수량이동">#REF!</definedName>
    <definedName name="구체콘" localSheetId="12">#REF!</definedName>
    <definedName name="구체콘">#REF!</definedName>
    <definedName name="구축비율" localSheetId="12">#REF!</definedName>
    <definedName name="구축비율">#REF!</definedName>
    <definedName name="구축비율2" localSheetId="12">#REF!</definedName>
    <definedName name="구축비율2">#REF!</definedName>
    <definedName name="국민" localSheetId="12">'지형측량(근거)'!국민</definedName>
    <definedName name="국민">[0]!국민</definedName>
    <definedName name="국어" localSheetId="12">#REF!</definedName>
    <definedName name="국어">#REF!</definedName>
    <definedName name="권리내용" localSheetId="12">#REF!</definedName>
    <definedName name="권리내용">#REF!</definedName>
    <definedName name="권리성명" localSheetId="12">#REF!</definedName>
    <definedName name="권리성명">#REF!</definedName>
    <definedName name="권리주소" localSheetId="12">#REF!</definedName>
    <definedName name="권리주소">#REF!</definedName>
    <definedName name="규격">[77]DATE!$C$24:$C$85</definedName>
    <definedName name="규모계수" localSheetId="12">#REF!</definedName>
    <definedName name="규모계수">#REF!</definedName>
    <definedName name="규모별보정계수" localSheetId="12">#REF!</definedName>
    <definedName name="규모별보정계수">#REF!</definedName>
    <definedName name="근로자계수" localSheetId="12">#REF!</definedName>
    <definedName name="근로자계수">#REF!</definedName>
    <definedName name="근입장" localSheetId="12">#REF!</definedName>
    <definedName name="근입장">#REF!</definedName>
    <definedName name="금마타리" localSheetId="12">#REF!</definedName>
    <definedName name="금마타리">#REF!</definedName>
    <definedName name="금변금간접노무비" localSheetId="12">#REF!</definedName>
    <definedName name="금변금간접노무비">#REF!</definedName>
    <definedName name="금변금고용보험료" localSheetId="12">#REF!</definedName>
    <definedName name="금변금고용보험료">#REF!</definedName>
    <definedName name="금변금공급가액" localSheetId="12">#REF!</definedName>
    <definedName name="금변금공급가액">#REF!</definedName>
    <definedName name="금변금공사원가" localSheetId="12">#REF!</definedName>
    <definedName name="금변금공사원가">#REF!</definedName>
    <definedName name="금변금기타경비" localSheetId="12">#REF!</definedName>
    <definedName name="금변금기타경비">#REF!</definedName>
    <definedName name="금변금도급액" localSheetId="12">#REF!</definedName>
    <definedName name="금변금도급액">#REF!</definedName>
    <definedName name="금변금부가가치세" localSheetId="12">#REF!</definedName>
    <definedName name="금변금부가가치세">#REF!</definedName>
    <definedName name="금변금산재보험료" localSheetId="12">#REF!</definedName>
    <definedName name="금변금산재보험료">#REF!</definedName>
    <definedName name="금변금순공사원가" localSheetId="12">#REF!</definedName>
    <definedName name="금변금순공사원가">#REF!</definedName>
    <definedName name="금변금안전관리비" localSheetId="12">#REF!</definedName>
    <definedName name="금변금안전관리비">#REF!</definedName>
    <definedName name="금변금이윤" localSheetId="12">#REF!</definedName>
    <definedName name="금변금이윤">#REF!</definedName>
    <definedName name="금변금일반관리비" localSheetId="12">#REF!</definedName>
    <definedName name="금변금일반관리비">#REF!</definedName>
    <definedName name="금변금폐기물처리비" localSheetId="12">#REF!</definedName>
    <definedName name="금변금폐기물처리비">#REF!</definedName>
    <definedName name="금변전간접노무비" localSheetId="12">#REF!</definedName>
    <definedName name="금변전간접노무비">#REF!</definedName>
    <definedName name="금변전고용보험료" localSheetId="12">#REF!</definedName>
    <definedName name="금변전고용보험료">#REF!</definedName>
    <definedName name="금변전공급가액" localSheetId="12">#REF!</definedName>
    <definedName name="금변전공급가액">#REF!</definedName>
    <definedName name="금변전공사원가" localSheetId="12">#REF!</definedName>
    <definedName name="금변전공사원가">#REF!</definedName>
    <definedName name="금변전기타경비" localSheetId="12">#REF!</definedName>
    <definedName name="금변전기타경비">#REF!</definedName>
    <definedName name="금변전도급액" localSheetId="12">#REF!</definedName>
    <definedName name="금변전도급액">#REF!</definedName>
    <definedName name="금변전부가가치세" localSheetId="12">#REF!</definedName>
    <definedName name="금변전부가가치세">#REF!</definedName>
    <definedName name="금변전산재보험료" localSheetId="12">#REF!</definedName>
    <definedName name="금변전산재보험료">#REF!</definedName>
    <definedName name="금변전순공사원가" localSheetId="12">#REF!</definedName>
    <definedName name="금변전순공사원가">#REF!</definedName>
    <definedName name="금변전안전관리비" localSheetId="12">#REF!</definedName>
    <definedName name="금변전안전관리비">#REF!</definedName>
    <definedName name="금변전이윤" localSheetId="12">#REF!</definedName>
    <definedName name="금변전이윤">#REF!</definedName>
    <definedName name="금변전일반관리비" localSheetId="12">#REF!</definedName>
    <definedName name="금변전일반관리비">#REF!</definedName>
    <definedName name="금변전폐기물처리비" localSheetId="12">#REF!</definedName>
    <definedName name="금변전폐기물처리비">#REF!</definedName>
    <definedName name="금송1006">[93]데이타!$E$73</definedName>
    <definedName name="금송1208">[93]데이타!$E$74</definedName>
    <definedName name="금송1510">[93]데이타!$E$75</definedName>
    <definedName name="금액" localSheetId="12">#REF!</definedName>
    <definedName name="금액">#REF!</definedName>
    <definedName name="금액합계">[123]자료입력!$F$26</definedName>
    <definedName name="금회공사원가금회" localSheetId="12">#REF!</definedName>
    <definedName name="금회공사원가금회">#REF!</definedName>
    <definedName name="금회공사원가기시행" localSheetId="12">#REF!</definedName>
    <definedName name="금회공사원가기시행">#REF!</definedName>
    <definedName name="금회공사원가전체" localSheetId="12">#REF!</definedName>
    <definedName name="금회공사원가전체">#REF!</definedName>
    <definedName name="금회금간접노무비" localSheetId="12">#REF!</definedName>
    <definedName name="금회금간접노무비">#REF!</definedName>
    <definedName name="금회금고용보험료" localSheetId="12">#REF!</definedName>
    <definedName name="금회금고용보험료">#REF!</definedName>
    <definedName name="금회금공사원가" localSheetId="12">#REF!</definedName>
    <definedName name="금회금공사원가">#REF!</definedName>
    <definedName name="금회금기타경비" localSheetId="12">#REF!</definedName>
    <definedName name="금회금기타경비">#REF!</definedName>
    <definedName name="금회금산재보험료" localSheetId="12">#REF!</definedName>
    <definedName name="금회금산재보험료">#REF!</definedName>
    <definedName name="금회금안전관리비" localSheetId="12">#REF!</definedName>
    <definedName name="금회금안전관리비">#REF!</definedName>
    <definedName name="금회금이윤" localSheetId="12">#REF!</definedName>
    <definedName name="금회금이윤">#REF!</definedName>
    <definedName name="금회금일반관리비" localSheetId="12">#REF!</definedName>
    <definedName name="금회금일반관리비">#REF!</definedName>
    <definedName name="금회금제이윤" localSheetId="12">#REF!</definedName>
    <definedName name="금회금제이윤">#REF!</definedName>
    <definedName name="금회금폐기물처리비" localSheetId="12">#REF!</definedName>
    <definedName name="금회금폐기물처리비">#REF!</definedName>
    <definedName name="금회기공사원가" localSheetId="12">#REF!</definedName>
    <definedName name="금회기공사원가">#REF!</definedName>
    <definedName name="금회장공사원가" localSheetId="12">#REF!</definedName>
    <definedName name="금회장공사원가">#REF!</definedName>
    <definedName name="금회전공사원가" localSheetId="12">#REF!</definedName>
    <definedName name="금회전공사원가">#REF!</definedName>
    <definedName name="급식" localSheetId="12">#REF!</definedName>
    <definedName name="급식">#REF!</definedName>
    <definedName name="기">#N/A</definedName>
    <definedName name="기___와___공" localSheetId="12">[106]노임단가!#REF!</definedName>
    <definedName name="기___와___공">[106]노임단가!#REF!</definedName>
    <definedName name="기계" localSheetId="12">#REF!</definedName>
    <definedName name="기계">#REF!</definedName>
    <definedName name="기계3" localSheetId="12">BlankMacro1</definedName>
    <definedName name="기계3">BlankMacro1</definedName>
    <definedName name="기계운전사" localSheetId="12">#REF!</definedName>
    <definedName name="기계운전사">#REF!</definedName>
    <definedName name="기계조수" localSheetId="12">#REF!</definedName>
    <definedName name="기계조수">#REF!</definedName>
    <definedName name="기계조장" localSheetId="12">#REF!</definedName>
    <definedName name="기계조장">#REF!</definedName>
    <definedName name="기계중계펌프내역" localSheetId="12">#REF!</definedName>
    <definedName name="기계중계펌프내역">#REF!</definedName>
    <definedName name="기계표지" localSheetId="12">[126]문학간접!#REF!</definedName>
    <definedName name="기계표지">[126]문학간접!#REF!</definedName>
    <definedName name="기관명" localSheetId="12">#REF!</definedName>
    <definedName name="기관명">#REF!</definedName>
    <definedName name="기기" localSheetId="12">'[127]2000년1차'!#REF!</definedName>
    <definedName name="기기">'[127]2000년1차'!#REF!</definedName>
    <definedName name="기기기" localSheetId="5" hidden="1">#REF!</definedName>
    <definedName name="기기기" localSheetId="12" hidden="1">#REF!</definedName>
    <definedName name="기기기" localSheetId="8" hidden="1">#REF!</definedName>
    <definedName name="기기기" hidden="1">#REF!</definedName>
    <definedName name="기기설치" localSheetId="12">#REF!</definedName>
    <definedName name="기기설치">#REF!</definedName>
    <definedName name="기기자재" localSheetId="12">#REF!</definedName>
    <definedName name="기기자재">#REF!</definedName>
    <definedName name="기본" localSheetId="12">#REF!</definedName>
    <definedName name="기본">#REF!</definedName>
    <definedName name="기본SW인건비" localSheetId="12">#REF!</definedName>
    <definedName name="기본SW인건비">#REF!</definedName>
    <definedName name="기본조사율" localSheetId="12">#REF!</definedName>
    <definedName name="기본조사율">#REF!</definedName>
    <definedName name="기사" localSheetId="12">#REF!</definedName>
    <definedName name="기사">#REF!</definedName>
    <definedName name="기상" localSheetId="12">[114]직접인건비!#REF!</definedName>
    <definedName name="기상">[114]직접인건비!#REF!</definedName>
    <definedName name="기성내역" localSheetId="12">'지형측량(근거)'!기성내역</definedName>
    <definedName name="기성내역">[0]!기성내역</definedName>
    <definedName name="기술" localSheetId="12">#REF!</definedName>
    <definedName name="기술">#REF!</definedName>
    <definedName name="기술료" localSheetId="12">#REF!</definedName>
    <definedName name="기술료">#REF!</definedName>
    <definedName name="기술료율" localSheetId="12">#REF!</definedName>
    <definedName name="기술료율">#REF!</definedName>
    <definedName name="기술사" localSheetId="12">#REF!</definedName>
    <definedName name="기술사">#REF!</definedName>
    <definedName name="기술사달" localSheetId="12">#REF!</definedName>
    <definedName name="기술사달">#REF!</definedName>
    <definedName name="기조" localSheetId="12">#REF!</definedName>
    <definedName name="기조">#REF!</definedName>
    <definedName name="기존관종" localSheetId="12">#REF!</definedName>
    <definedName name="기존관종">#REF!</definedName>
    <definedName name="기존구경" localSheetId="12">#REF!</definedName>
    <definedName name="기존구경">#REF!</definedName>
    <definedName name="기존도로_유지관리비_1개월당" localSheetId="12">'[79]부대공2(78-'!#REF!</definedName>
    <definedName name="기존도로_유지관리비_1개월당">'[79]부대공2(78-'!#REF!</definedName>
    <definedName name="기존연결관종" localSheetId="12">#REF!</definedName>
    <definedName name="기존연결관종">#REF!</definedName>
    <definedName name="기종계수" localSheetId="12">#REF!</definedName>
    <definedName name="기종계수">#REF!</definedName>
    <definedName name="기종별보정계수" localSheetId="12">#REF!</definedName>
    <definedName name="기종별보정계수">#REF!</definedName>
    <definedName name="기준면적">[128]data!$B$2:$B$7</definedName>
    <definedName name="기준면적1">[129]data!$B$2:$B$7</definedName>
    <definedName name="기준품보정" localSheetId="12">[103]설계기준!#REF!</definedName>
    <definedName name="기준품보정">[103]설계기준!#REF!</definedName>
    <definedName name="기초">'[130]9509'!$A$3:$Y$665</definedName>
    <definedName name="기초단가" localSheetId="12">#REF!</definedName>
    <definedName name="기초단가">#REF!</definedName>
    <definedName name="기초단가1" localSheetId="12">#REF!</definedName>
    <definedName name="기초단가1">#REF!</definedName>
    <definedName name="기초액">[95]요율!$F$16</definedName>
    <definedName name="기초인건비" localSheetId="12">#REF!</definedName>
    <definedName name="기초인건비">#REF!</definedName>
    <definedName name="기초잡석깔기_발파암유용_㎥당" localSheetId="12">'[79]구조물공1(51~56)'!#REF!</definedName>
    <definedName name="기초잡석깔기_발파암유용_㎥당">'[79]구조물공1(51~56)'!#REF!</definedName>
    <definedName name="기초콘" localSheetId="12">#REF!</definedName>
    <definedName name="기초콘">#REF!</definedName>
    <definedName name="기초폭" localSheetId="12">#REF!</definedName>
    <definedName name="기초폭">#REF!</definedName>
    <definedName name="기층_포설및다짐_a당" localSheetId="12">[131]포장단가산출!#REF!</definedName>
    <definedName name="기층_포설및다짐_a당">[131]포장단가산출!#REF!</definedName>
    <definedName name="기층_포설및다짐_T20㎝_a당" localSheetId="12">[131]포장단가산출!#REF!</definedName>
    <definedName name="기층_포설및다짐_T20㎝_a당">[131]포장단가산출!#REF!</definedName>
    <definedName name="기층t">[132]접속도로1!$AN$1</definedName>
    <definedName name="기타" localSheetId="12">[114]직접인건비!#REF!</definedName>
    <definedName name="기타">[114]직접인건비!#REF!</definedName>
    <definedName name="기타경" localSheetId="12">#REF!</definedName>
    <definedName name="기타경">#REF!</definedName>
    <definedName name="기타경비" localSheetId="12">#REF!</definedName>
    <definedName name="기타경비">#REF!</definedName>
    <definedName name="기타경비요율" localSheetId="12">#REF!</definedName>
    <definedName name="기타경비요율">#REF!</definedName>
    <definedName name="기타경비요율_변경" localSheetId="12">#REF!</definedName>
    <definedName name="기타경비요율_변경">#REF!</definedName>
    <definedName name="기타경비율" localSheetId="12">#REF!</definedName>
    <definedName name="기타경비율">#REF!</definedName>
    <definedName name="기타구조일수" localSheetId="12">#REF!</definedName>
    <definedName name="기타구조일수">#REF!</definedName>
    <definedName name="기타정위치작업일수" localSheetId="12">#REF!</definedName>
    <definedName name="기타정위치작업일수">#REF!</definedName>
    <definedName name="기타조사연장" localSheetId="12">#REF!</definedName>
    <definedName name="기타조사연장">#REF!</definedName>
    <definedName name="기타탐사연장" localSheetId="12">#REF!</definedName>
    <definedName name="기타탐사연장">#REF!</definedName>
    <definedName name="긴거" hidden="1">{#N/A,#N/A,TRUE,"960318-1";#N/A,#N/A,TRUE,"960318-2";#N/A,#N/A,TRUE,"960318-3"}</definedName>
    <definedName name="김">'[133]9811'!$A$3:$AD$1530</definedName>
    <definedName name="깊이" localSheetId="12">#REF!</definedName>
    <definedName name="깊이">#REF!</definedName>
    <definedName name="껍대기">[134]토목!$A$2:$M$1916</definedName>
    <definedName name="꽃복숭아R3">[93]데이타!$E$58</definedName>
    <definedName name="꽃복숭아R4">[93]데이타!$E$59</definedName>
    <definedName name="꽃복숭아R5">[93]데이타!$E$60</definedName>
    <definedName name="꽃사과R10">[93]데이타!$E$64</definedName>
    <definedName name="꽃사과R4">[93]데이타!$E$61</definedName>
    <definedName name="꽃사과R6">[93]데이타!$E$62</definedName>
    <definedName name="꽃사과R8">[93]데이타!$E$63</definedName>
    <definedName name="꽃아그배R10">[93]데이타!$E$68</definedName>
    <definedName name="꽃아그배R4">[93]데이타!$E$65</definedName>
    <definedName name="꽃아그배R6">[93]데이타!$E$66</definedName>
    <definedName name="꽃아그배R8">[93]데이타!$E$67</definedName>
    <definedName name="꽃창포" localSheetId="12">#REF!</definedName>
    <definedName name="꽃창포">#REF!</definedName>
    <definedName name="꽃향유" localSheetId="12">#REF!</definedName>
    <definedName name="꽃향유">#REF!</definedName>
    <definedName name="꽝꽝0304">[93]데이타!$E$54</definedName>
    <definedName name="꽝꽝0406">[93]데이타!$E$55</definedName>
    <definedName name="꽝꽝0508">[93]데이타!$E$56</definedName>
    <definedName name="꽝꽝0610">[93]데이타!$E$57</definedName>
    <definedName name="끝" localSheetId="5">#REF!</definedName>
    <definedName name="끝">#REF!</definedName>
    <definedName name="ㄳ" localSheetId="12" hidden="1">{#N/A,#N/A,FALSE,"단가표지"}</definedName>
    <definedName name="ㄳ" hidden="1">{#N/A,#N/A,FALSE,"단가표지"}</definedName>
    <definedName name="ㄳㄱ" hidden="1">{"'용역비'!$A$4:$C$8"}</definedName>
    <definedName name="ㄳㄳㄳㄳ" hidden="1">{"'용역비'!$A$4:$C$8"}</definedName>
    <definedName name="ㄳㅅ" localSheetId="5" hidden="1">#REF!</definedName>
    <definedName name="ㄳㅅ" localSheetId="12" hidden="1">#REF!</definedName>
    <definedName name="ㄳㅅ" localSheetId="8" hidden="1">#REF!</definedName>
    <definedName name="ㄳㅅ" hidden="1">#REF!</definedName>
    <definedName name="ㄴ">[82]Sheet1!$A$37</definedName>
    <definedName name="ㄴ31" localSheetId="12">#REF!</definedName>
    <definedName name="ㄴ31">#REF!</definedName>
    <definedName name="ㄴㄱㄹ" localSheetId="12" hidden="1">#REF!</definedName>
    <definedName name="ㄴㄱㄹ" hidden="1">#REF!</definedName>
    <definedName name="ㄴㄴ" localSheetId="12">#REF!</definedName>
    <definedName name="ㄴㄴ">#REF!</definedName>
    <definedName name="ㄴㄴㄴ" localSheetId="12">#REF!</definedName>
    <definedName name="ㄴㄴㄴ">#REF!</definedName>
    <definedName name="ㄴㄴㄴㄴㄴㄴㄴ" localSheetId="12">#REF!</definedName>
    <definedName name="ㄴㄴㄴㄴㄴㄴㄴ">#REF!</definedName>
    <definedName name="ㄴㄴㅇㅇ" localSheetId="12">'지형측량(근거)'!ㄴㄴㅇㅇ</definedName>
    <definedName name="ㄴㄴㅇㅇ">[0]!ㄴㄴㅇㅇ</definedName>
    <definedName name="ㄴㄻㄴㅇ" localSheetId="12" hidden="1">{#N/A,#N/A,FALSE,"조골재"}</definedName>
    <definedName name="ㄴㄻㄴㅇ" hidden="1">{#N/A,#N/A,FALSE,"조골재"}</definedName>
    <definedName name="ㄴㅁ" localSheetId="5" hidden="1">#REF!</definedName>
    <definedName name="ㄴㅁ" localSheetId="12" hidden="1">#REF!</definedName>
    <definedName name="ㄴㅁ" localSheetId="8" hidden="1">#REF!</definedName>
    <definedName name="ㄴㅁ" hidden="1">#REF!</definedName>
    <definedName name="ㄴㅁㄹㄴㅁㅇㄴㅇㅁㄹㄴ" localSheetId="12" hidden="1">{#N/A,#N/A,FALSE,"단가표지"}</definedName>
    <definedName name="ㄴㅁㄹㄴㅁㅇㄴㅇㅁㄹㄴ" hidden="1">{#N/A,#N/A,FALSE,"단가표지"}</definedName>
    <definedName name="ㄴㅇ" localSheetId="12">'지형측량(근거)'!ㄴㅇ</definedName>
    <definedName name="ㄴㅇ">[0]!ㄴㅇ</definedName>
    <definedName name="ㄴㅇㄹ" localSheetId="12" hidden="1">{#N/A,#N/A,FALSE,"단면 제원"}</definedName>
    <definedName name="ㄴㅇㄹ" hidden="1">{"'용역비'!$A$4:$C$8"}</definedName>
    <definedName name="ㄴㅇㄹㄴㄹ" localSheetId="12">#REF!</definedName>
    <definedName name="ㄴㅇㄹㄴㄹ">#REF!</definedName>
    <definedName name="ㄴㅇㄻㄴㅇㄹ" hidden="1">{"'용역비'!$A$4:$C$8"}</definedName>
    <definedName name="나" localSheetId="12">#REF!</definedName>
    <definedName name="나">#REF!</definedName>
    <definedName name="나." localSheetId="12">#REF!</definedName>
    <definedName name="나.">#REF!</definedName>
    <definedName name="나2" localSheetId="12">#REF!</definedName>
    <definedName name="나2">#REF!</definedName>
    <definedName name="나3" localSheetId="12">#REF!</definedName>
    <definedName name="나3">#REF!</definedName>
    <definedName name="나4" localSheetId="12">#REF!</definedName>
    <definedName name="나4">#REF!</definedName>
    <definedName name="나5" localSheetId="12">#REF!</definedName>
    <definedName name="나5">#REF!</definedName>
    <definedName name="나6" localSheetId="12">#REF!</definedName>
    <definedName name="나6">#REF!</definedName>
    <definedName name="낙" localSheetId="5">[104]일위대가!#REF!</definedName>
    <definedName name="낙">[104]일위대가!#REF!</definedName>
    <definedName name="낙상홍1004">[93]데이타!$E$76</definedName>
    <definedName name="낙상홍1506">[93]데이타!$E$77</definedName>
    <definedName name="낙상홍1808">[93]데이타!$E$78</definedName>
    <definedName name="낙상홍2010">[93]데이타!$E$79</definedName>
    <definedName name="낙상홍2515">[93]데이타!$E$80</definedName>
    <definedName name="낙우송R10">[93]데이타!$E$84</definedName>
    <definedName name="낙우송R12">[93]데이타!$E$85</definedName>
    <definedName name="낙우송R5">[93]데이타!$E$81</definedName>
    <definedName name="낙우송R6">[93]데이타!$E$82</definedName>
    <definedName name="낙우송R8">[93]데이타!$E$83</definedName>
    <definedName name="낙찰" localSheetId="12">#REF!</definedName>
    <definedName name="낙찰">#REF!</definedName>
    <definedName name="낙찰율" localSheetId="5">#REF!</definedName>
    <definedName name="낙찰율" localSheetId="12">#REF!</definedName>
    <definedName name="낙찰율">#REF!</definedName>
    <definedName name="낙하물방지">[48]진주방향!$AS$440</definedName>
    <definedName name="낙하물방지.">[48]마산방향!$AS$453</definedName>
    <definedName name="낙하물방지공" localSheetId="12">#REF!</definedName>
    <definedName name="낙하물방지공">#REF!</definedName>
    <definedName name="난간" localSheetId="12">#REF!</definedName>
    <definedName name="난간">#REF!</definedName>
    <definedName name="난방구조일수" localSheetId="12">#REF!</definedName>
    <definedName name="난방구조일수">#REF!</definedName>
    <definedName name="난방정위치작업일수" localSheetId="12">#REF!</definedName>
    <definedName name="난방정위치작업일수">#REF!</definedName>
    <definedName name="난방조사연장" localSheetId="12">#REF!</definedName>
    <definedName name="난방조사연장">#REF!</definedName>
    <definedName name="난방탐사연장" localSheetId="12">#REF!</definedName>
    <definedName name="난방탐사연장">#REF!</definedName>
    <definedName name="남덕" localSheetId="12">BlankMacro1</definedName>
    <definedName name="남덕">BlankMacro1</definedName>
    <definedName name="남덕1" localSheetId="12">BlankMacro1</definedName>
    <definedName name="남덕1">BlankMacro1</definedName>
    <definedName name="내" localSheetId="5">[104]일위대가!#REF!</definedName>
    <definedName name="내" localSheetId="12">#N/A</definedName>
    <definedName name="내">[104]일위대가!#REF!</definedName>
    <definedName name="내구공감율" localSheetId="12">[135]공사요율!#REF!</definedName>
    <definedName name="내구공감율">[135]공사요율!#REF!</definedName>
    <definedName name="내구기본율" localSheetId="12">[135]공사요율!#REF!</definedName>
    <definedName name="내구기본율">[135]공사요율!#REF!</definedName>
    <definedName name="내구사업율" localSheetId="12">[135]공사요율!#REF!</definedName>
    <definedName name="내구사업율">[135]공사요율!#REF!</definedName>
    <definedName name="내구세부율" localSheetId="12">[135]공사요율!#REF!</definedName>
    <definedName name="내구세부율">[135]공사요율!#REF!</definedName>
    <definedName name="내벽및외벽_㎡당" localSheetId="12">'[79]부대공1(65-77,93-95)'!#REF!</definedName>
    <definedName name="내벽및외벽_㎡당">'[79]부대공1(65-77,93-95)'!#REF!</definedName>
    <definedName name="내선전공" localSheetId="5">[104]일위대가!#REF!</definedName>
    <definedName name="내선전공">[104]일위대가!#REF!</definedName>
    <definedName name="내역" localSheetId="12">#REF!</definedName>
    <definedName name="내역">#REF!</definedName>
    <definedName name="내역1" localSheetId="12">#REF!</definedName>
    <definedName name="내역1">#REF!</definedName>
    <definedName name="내역서" localSheetId="12" hidden="1">{#N/A,#N/A,FALSE,"단가표지"}</definedName>
    <definedName name="내역서" hidden="1">'[136]6공구(당초)'!$J$6:$J$1706</definedName>
    <definedName name="내장공" localSheetId="5">'[101]1.시중노임단가'!#REF!</definedName>
    <definedName name="내장공">'[101]1.시중노임단가'!#REF!</definedName>
    <definedName name="낵역4" localSheetId="12">#REF!</definedName>
    <definedName name="낵역4">#REF!</definedName>
    <definedName name="넣러" localSheetId="12" hidden="1">{#N/A,#N/A,FALSE,"표지목차"}</definedName>
    <definedName name="넣러" hidden="1">{#N/A,#N/A,FALSE,"표지목차"}</definedName>
    <definedName name="노______무______비" localSheetId="12">#REF!</definedName>
    <definedName name="노______무______비">#REF!</definedName>
    <definedName name="노견토_부설및다짐_㎥당" localSheetId="12">[131]포장단가산출!#REF!</definedName>
    <definedName name="노견토_부설및다짐_㎥당">[131]포장단가산출!#REF!</definedName>
    <definedName name="노견토_채집운반_㎥당" localSheetId="12">[131]포장단가산출!#REF!</definedName>
    <definedName name="노견토_채집운반_㎥당">[131]포장단가산출!#REF!</definedName>
    <definedName name="노견피토_㎥당" localSheetId="12">[131]포장단가산출!#REF!</definedName>
    <definedName name="노견피토_㎥당">[131]포장단가산출!#REF!</definedName>
    <definedName name="노단가" localSheetId="12">#REF!</definedName>
    <definedName name="노단가">#REF!</definedName>
    <definedName name="노단가1" localSheetId="12">#REF!</definedName>
    <definedName name="노단가1">#REF!</definedName>
    <definedName name="노르웨이R12">[93]데이타!$E$90</definedName>
    <definedName name="노르웨이R15">[93]데이타!$E$91</definedName>
    <definedName name="노르웨이R4">[93]데이타!$E$86</definedName>
    <definedName name="노르웨이R5">[93]데이타!$E$87</definedName>
    <definedName name="노르웨이R6">[93]데이타!$E$88</definedName>
    <definedName name="노르웨이R8">[93]데이타!$E$89</definedName>
    <definedName name="노무단가" localSheetId="12">#REF!</definedName>
    <definedName name="노무단가">#REF!</definedName>
    <definedName name="노무비" localSheetId="12">#REF!</definedName>
    <definedName name="노무비">#REF!</definedName>
    <definedName name="노무비1">[108]배수장토목공사비!$I$190</definedName>
    <definedName name="노무비2">[108]배수장토목공사비!$I$190</definedName>
    <definedName name="노무비3">[108]배수장토목공사비!$I$190</definedName>
    <definedName name="노무비5">[108]배수장토목공사비!$I$190</definedName>
    <definedName name="노무비금액" localSheetId="12">#REF!</definedName>
    <definedName name="노무비금액">#REF!</definedName>
    <definedName name="노무비단가" localSheetId="12">#REF!</definedName>
    <definedName name="노무비단가">#REF!</definedName>
    <definedName name="노무비산출2" hidden="1">{"'용역비'!$A$4:$C$8"}</definedName>
    <definedName name="노반준비" localSheetId="12">#REF!</definedName>
    <definedName name="노반준비">#REF!</definedName>
    <definedName name="노블">[86]집계표!$G$4,[86]집계표!$A$1,[86]집계표!$H$1:$H$65536</definedName>
    <definedName name="노상준비공__절토부____M당" localSheetId="12">#REF!</definedName>
    <definedName name="노상준비공__절토부____M당">#REF!</definedName>
    <definedName name="노임" localSheetId="12">#REF!</definedName>
    <definedName name="노임">#REF!</definedName>
    <definedName name="노임1" localSheetId="12">BlankMacro1</definedName>
    <definedName name="노임1">BlankMacro1</definedName>
    <definedName name="노임단가">[106]노임단가!$B$1:$F$65536</definedName>
    <definedName name="노출직부" localSheetId="12">#REF!</definedName>
    <definedName name="노출직부">#REF!</definedName>
    <definedName name="노후관교체" localSheetId="12">'지형측량(근거)'!노후관교체</definedName>
    <definedName name="노후관교체">[0]!노후관교체</definedName>
    <definedName name="농경지비율" localSheetId="12">#REF!</definedName>
    <definedName name="농경지비율">#REF!</definedName>
    <definedName name="높이">'[23]DATA 입력란'!$G$5</definedName>
    <definedName name="놓ㄹ노" localSheetId="12" hidden="1">{#N/A,#N/A,FALSE,"골재소요량";#N/A,#N/A,FALSE,"골재소요량"}</definedName>
    <definedName name="놓ㄹ노" hidden="1">{#N/A,#N/A,FALSE,"골재소요량";#N/A,#N/A,FALSE,"골재소요량"}</definedName>
    <definedName name="누산수량이동" localSheetId="12">#REF!</definedName>
    <definedName name="누산수량이동">#REF!</definedName>
    <definedName name="눈주목" localSheetId="12">#REF!</definedName>
    <definedName name="눈주목">#REF!</definedName>
    <definedName name="눈향L06">[93]데이타!$E$92</definedName>
    <definedName name="눈향L08">[93]데이타!$E$93</definedName>
    <definedName name="눈향L10">[93]데이타!$E$94</definedName>
    <definedName name="눈향L14">[93]데이타!$E$95</definedName>
    <definedName name="눈향L20">[93]데이타!$E$96</definedName>
    <definedName name="느릅R10">[93]데이타!$E$100</definedName>
    <definedName name="느릅R4">[93]데이타!$E$97</definedName>
    <definedName name="느릅R5">[93]데이타!$E$98</definedName>
    <definedName name="느릅R8">[113]데이타!$E$99</definedName>
    <definedName name="느티R10">[113]데이타!$E$104</definedName>
    <definedName name="느티R12">[93]데이타!$E$105</definedName>
    <definedName name="느티R15">[93]데이타!$E$106</definedName>
    <definedName name="느티R18">[93]데이타!$E$107</definedName>
    <definedName name="느티R20">[93]데이타!$E$108</definedName>
    <definedName name="느티R25">[93]데이타!$E$109</definedName>
    <definedName name="느티R30">[93]데이타!$E$110</definedName>
    <definedName name="느티R5">[93]데이타!$E$101</definedName>
    <definedName name="느티R6">[93]데이타!$E$102</definedName>
    <definedName name="느티R8">[93]데이타!$E$103</definedName>
    <definedName name="느티나무" localSheetId="12">#REF!</definedName>
    <definedName name="느티나무">#REF!</definedName>
    <definedName name="능소화R2">[93]데이타!$E$111</definedName>
    <definedName name="능소화R4">[93]데이타!$E$112</definedName>
    <definedName name="능소화R6">[93]데이타!$E$113</definedName>
    <definedName name="ㄶㅇㅀㄴㅇ" localSheetId="12" hidden="1">{#N/A,#N/A,FALSE,"표지목차"}</definedName>
    <definedName name="ㄶㅇㅀㄴㅇ" hidden="1">{#N/A,#N/A,FALSE,"표지목차"}</definedName>
    <definedName name="ㄷ" localSheetId="12">#REF!</definedName>
    <definedName name="ㄷ">#REF!</definedName>
    <definedName name="ㄷ6ㅓ" hidden="1">{"'용역비'!$A$4:$C$8"}</definedName>
    <definedName name="ㄷㄱ" localSheetId="12" hidden="1">{#N/A,#N/A,FALSE,"단가표지"}</definedName>
    <definedName name="ㄷㄱ" hidden="1">{#N/A,#N/A,FALSE,"단가표지"}</definedName>
    <definedName name="ㄷㄳ" localSheetId="12">'지형측량(근거)'!ㄷㄳ</definedName>
    <definedName name="ㄷㄳ">[0]!ㄷㄳ</definedName>
    <definedName name="ㄷㄷ">[82]Sheet1!$E$37</definedName>
    <definedName name="ㄷㄷㄷ" localSheetId="12">#REF!</definedName>
    <definedName name="ㄷㄷㄷ">#REF!</definedName>
    <definedName name="ㄷㄷㄷㄷㅅㅅㅅㅅ" localSheetId="12">#REF!</definedName>
    <definedName name="ㄷㄷㄷㄷㅅㅅㅅㅅ">#REF!</definedName>
    <definedName name="ㄷㅂㅈㄱ" localSheetId="12">'지형측량(근거)'!ㄷㅂㅈㄱ</definedName>
    <definedName name="ㄷㅂㅈㄱ">[0]!ㄷㅂㅈㄱ</definedName>
    <definedName name="ㄷㅈㅂㄱ" localSheetId="12">'지형측량(근거)'!ㄷㅈㅂㄱ</definedName>
    <definedName name="ㄷㅈㅂㄱ">[0]!ㄷㅈㅂㄱ</definedName>
    <definedName name="ㄷㅍㅂ" hidden="1">{"'용역비'!$A$4:$C$8"}</definedName>
    <definedName name="ㄷㅎㄹㅇ" localSheetId="5" hidden="1">#REF!</definedName>
    <definedName name="ㄷㅎㄹㅇ" localSheetId="12" hidden="1">#REF!</definedName>
    <definedName name="ㄷㅎㄹㅇ" localSheetId="8" hidden="1">#REF!</definedName>
    <definedName name="ㄷㅎㄹㅇ" hidden="1">#REF!</definedName>
    <definedName name="다" localSheetId="12">#REF!</definedName>
    <definedName name="다">#REF!</definedName>
    <definedName name="다." localSheetId="12">#REF!</definedName>
    <definedName name="다.">#REF!</definedName>
    <definedName name="다2" localSheetId="12">#REF!</definedName>
    <definedName name="다2">#REF!</definedName>
    <definedName name="다3" localSheetId="12">#REF!</definedName>
    <definedName name="다3">#REF!</definedName>
    <definedName name="다4" localSheetId="12">#REF!</definedName>
    <definedName name="다4">#REF!</definedName>
    <definedName name="다5" localSheetId="12">#REF!</definedName>
    <definedName name="다5">#REF!</definedName>
    <definedName name="다6" localSheetId="12">#REF!</definedName>
    <definedName name="다6">#REF!</definedName>
    <definedName name="다이크집계" localSheetId="12">'지형측량(근거)'!다이크집계</definedName>
    <definedName name="다이크집계">[0]!다이크집계</definedName>
    <definedName name="다짐" localSheetId="12">#REF!</definedName>
    <definedName name="다짐">#REF!</definedName>
    <definedName name="다짐1" localSheetId="12">#REF!</definedName>
    <definedName name="다짐1">#REF!</definedName>
    <definedName name="다짐계수">0.875</definedName>
    <definedName name="단" localSheetId="12">#REF!</definedName>
    <definedName name="단">#REF!</definedName>
    <definedName name="단__위" localSheetId="12">#REF!</definedName>
    <definedName name="단__위">#REF!</definedName>
    <definedName name="단ㄱ" localSheetId="12" hidden="1">{#N/A,#N/A,FALSE,"전력간선"}</definedName>
    <definedName name="단ㄱ" hidden="1">{#N/A,#N/A,FALSE,"전력간선"}</definedName>
    <definedName name="단가" localSheetId="12">#REF!</definedName>
    <definedName name="단가">#REF!</definedName>
    <definedName name="단가2차" localSheetId="20">BlankMacro1</definedName>
    <definedName name="단가2차" localSheetId="21">BlankMacro1</definedName>
    <definedName name="단가2차" localSheetId="15">BlankMacro1</definedName>
    <definedName name="단가2차">BlankMacro1</definedName>
    <definedName name="단가비교표" localSheetId="12">#REF!,#REF!</definedName>
    <definedName name="단가비교표">#REF!,#REF!</definedName>
    <definedName name="단가산출서" localSheetId="12">'지형측량(근거)'!단가산출서</definedName>
    <definedName name="단가산출서">[0]!단가산출서</definedName>
    <definedName name="단가산출선내부세로선" localSheetId="12">[137]Macro1!#REF!</definedName>
    <definedName name="단가산출선내부세로선">[137]Macro1!#REF!</definedName>
    <definedName name="단가총액" localSheetId="12">#REF!</definedName>
    <definedName name="단가총액">#REF!</definedName>
    <definedName name="단가표" localSheetId="12">#REF!</definedName>
    <definedName name="단가표">#REF!</definedName>
    <definedName name="단가품명">[138]단가비교표!$A$1:$D$65536</definedName>
    <definedName name="단가합" localSheetId="20">BlankMacro1</definedName>
    <definedName name="단가합" localSheetId="21">BlankMacro1</definedName>
    <definedName name="단가합" localSheetId="15">BlankMacro1</definedName>
    <definedName name="단가합">BlankMacro1</definedName>
    <definedName name="단가합계" localSheetId="20">BlankMacro1</definedName>
    <definedName name="단가합계" localSheetId="21">BlankMacro1</definedName>
    <definedName name="단가합계" localSheetId="15">BlankMacro1</definedName>
    <definedName name="단가합계">BlankMacro1</definedName>
    <definedName name="단가호표" localSheetId="12">#REF!</definedName>
    <definedName name="단가호표">#REF!</definedName>
    <definedName name="단관M">[77]DATE!$H$24:$H$85</definedName>
    <definedName name="단면2모멘트" localSheetId="12">#REF!</definedName>
    <definedName name="단면2모멘트">#REF!</definedName>
    <definedName name="단면계수" localSheetId="12">#REF!</definedName>
    <definedName name="단면계수">#REF!</definedName>
    <definedName name="단부" localSheetId="12">'지형측량(근거)'!단부</definedName>
    <definedName name="단부">[0]!단부</definedName>
    <definedName name="단사경" localSheetId="5">#REF!</definedName>
    <definedName name="단사경">#REF!</definedName>
    <definedName name="단사노" localSheetId="5">#REF!</definedName>
    <definedName name="단사노">#REF!</definedName>
    <definedName name="단사재" localSheetId="5">#REF!</definedName>
    <definedName name="단사재">#REF!</definedName>
    <definedName name="단삼경" localSheetId="5">#REF!</definedName>
    <definedName name="단삼경">#REF!</definedName>
    <definedName name="단삼노" localSheetId="5">#REF!</definedName>
    <definedName name="단삼노">#REF!</definedName>
    <definedName name="단삼재" localSheetId="5">#REF!</definedName>
    <definedName name="단삼재">#REF!</definedName>
    <definedName name="단순인력" localSheetId="12">#REF!</definedName>
    <definedName name="단순인력">#REF!</definedName>
    <definedName name="단위수량">OFFSET([139]단위목록!$F$2,0,0,COUNTA([139]단위목록!$F$2:$F$140),1)</definedName>
    <definedName name="단이경" localSheetId="5">#REF!</definedName>
    <definedName name="단이경">#REF!</definedName>
    <definedName name="단이노" localSheetId="5">#REF!</definedName>
    <definedName name="단이노">#REF!</definedName>
    <definedName name="단이재" localSheetId="5">#REF!</definedName>
    <definedName name="단이재">#REF!</definedName>
    <definedName name="단중입력">[140]!단중입력</definedName>
    <definedName name="담쟁이L03">[93]데이타!$E$114</definedName>
    <definedName name="답구간_표토제거__도쟈_19_Ton__㎡_당" localSheetId="12">#REF!</definedName>
    <definedName name="답구간_표토제거__도쟈_19_Ton__㎡_당">#REF!</definedName>
    <definedName name="답외구간_표토제거__도쟈_19_Ton__㎡_당" localSheetId="12">#REF!</definedName>
    <definedName name="답외구간_표토제거__도쟈_19_Ton__㎡_당">#REF!</definedName>
    <definedName name="당초" localSheetId="12">#REF!</definedName>
    <definedName name="당초">#REF!</definedName>
    <definedName name="당초연약지반" localSheetId="12">'지형측량(근거)'!당초연약지반</definedName>
    <definedName name="당초연약지반">[0]!당초연약지반</definedName>
    <definedName name="대___장___공" localSheetId="12">[106]노임단가!#REF!</definedName>
    <definedName name="대___장___공">[106]노임단가!#REF!</definedName>
    <definedName name="대각교철근집계표" localSheetId="12">#REF!</definedName>
    <definedName name="대각교철근집계표">#REF!</definedName>
    <definedName name="대나무" localSheetId="12">#REF!</definedName>
    <definedName name="대나무">#REF!</definedName>
    <definedName name="대동설계계산서" localSheetId="12">#REF!</definedName>
    <definedName name="대동설계계산서">#REF!</definedName>
    <definedName name="대비표" localSheetId="5">[141]내역서!#REF!</definedName>
    <definedName name="대비표">[141]내역서!#REF!</definedName>
    <definedName name="대송교" localSheetId="12">#REF!</definedName>
    <definedName name="대송교">#REF!</definedName>
    <definedName name="대안설정" localSheetId="12">[114]직접인건비!#REF!</definedName>
    <definedName name="대안설정">[114]직접인건비!#REF!</definedName>
    <definedName name="대왕참R10">[93]데이타!$E$118</definedName>
    <definedName name="대왕참R4">[93]데이타!$E$115</definedName>
    <definedName name="대왕참R6">[93]데이타!$E$116</definedName>
    <definedName name="대왕참R8">[93]데이타!$E$117</definedName>
    <definedName name="대추R10">[93]데이타!$E$123</definedName>
    <definedName name="대추R4">[93]데이타!$E$119</definedName>
    <definedName name="대추R5">[93]데이타!$E$120</definedName>
    <definedName name="대추R6">[93]데이타!$E$121</definedName>
    <definedName name="대추R8">[93]데이타!$E$122</definedName>
    <definedName name="댈타5" localSheetId="12">#REF!</definedName>
    <definedName name="댈타5">#REF!</definedName>
    <definedName name="더하기">[77]DATE!$J$24:$J$85</definedName>
    <definedName name="덩굴장미3">[93]데이타!$E$128</definedName>
    <definedName name="덩굴장미4">[93]데이타!$E$129</definedName>
    <definedName name="덩굴장미5">[93]데이타!$E$130</definedName>
    <definedName name="도" localSheetId="12">#REF!</definedName>
    <definedName name="도">#REF!</definedName>
    <definedName name="도1">'[122]교사기준면적(초등)'!$D$15</definedName>
    <definedName name="도급" localSheetId="12">[142]기자재비!#REF!</definedName>
    <definedName name="도급">[142]기자재비!#REF!</definedName>
    <definedName name="도급가" localSheetId="12">#REF!</definedName>
    <definedName name="도급가">#REF!</definedName>
    <definedName name="도급공사비" localSheetId="12">'[143]2공구산출내역'!#REF!</definedName>
    <definedName name="도급공사비">'[143]2공구산출내역'!#REF!</definedName>
    <definedName name="도급분류">OFFSET([121]파일의이용!$O$2,0,0,COUNTA([121]파일의이용!$O$2:$O$3),1)</definedName>
    <definedName name="도급예정액" localSheetId="12">#REF!</definedName>
    <definedName name="도급예정액">#REF!</definedName>
    <definedName name="도로SW" localSheetId="12">#REF!</definedName>
    <definedName name="도로SW">#REF!</definedName>
    <definedName name="도로경계석" localSheetId="12">'[79]부대공2(78-'!#REF!</definedName>
    <definedName name="도로경계석">'[79]부대공2(78-'!#REF!</definedName>
    <definedName name="도로반사경설치_EA당" localSheetId="12">'[79]부대공1(65-77,93-95)'!#REF!</definedName>
    <definedName name="도로반사경설치_EA당">'[79]부대공1(65-77,93-95)'!#REF!</definedName>
    <definedName name="도로범용수정" localSheetId="12">#REF!</definedName>
    <definedName name="도로범용수정">#REF!</definedName>
    <definedName name="도로소프트" localSheetId="12">#REF!</definedName>
    <definedName name="도로소프트">#REF!</definedName>
    <definedName name="도로스텝당인건비" localSheetId="12">#REF!</definedName>
    <definedName name="도로스텝당인건비">#REF!</definedName>
    <definedName name="도로연장" localSheetId="12">#REF!</definedName>
    <definedName name="도로연장">#REF!</definedName>
    <definedName name="도로작업연장" localSheetId="12">#REF!</definedName>
    <definedName name="도로작업연장">#REF!</definedName>
    <definedName name="도로정위치연장" localSheetId="12">#REF!</definedName>
    <definedName name="도로정위치연장">#REF!</definedName>
    <definedName name="도로지형계수" localSheetId="12">#REF!</definedName>
    <definedName name="도로지형계수">#REF!</definedName>
    <definedName name="도면가격" localSheetId="12">#REF!</definedName>
    <definedName name="도면가격">#REF!</definedName>
    <definedName name="도면가격2" localSheetId="12">#REF!</definedName>
    <definedName name="도면가격2">#REF!</definedName>
    <definedName name="도면수" localSheetId="12">#REF!</definedName>
    <definedName name="도면수">#REF!</definedName>
    <definedName name="도면편집작업량" localSheetId="12">#REF!</definedName>
    <definedName name="도면편집작업량">#REF!</definedName>
    <definedName name="도면편집지형계수" localSheetId="12">#REF!</definedName>
    <definedName name="도면편집지형계수">#REF!</definedName>
    <definedName name="도면편집지형증감계수" localSheetId="12">#REF!</definedName>
    <definedName name="도면편집지형증감계수">#REF!</definedName>
    <definedName name="도면편집축척별시간당작업량" localSheetId="12">#REF!</definedName>
    <definedName name="도면편집축척별시간당작업량">#REF!</definedName>
    <definedName name="도목수" localSheetId="12">[106]노임단가!#REF!</definedName>
    <definedName name="도목수">[106]노임단가!#REF!</definedName>
    <definedName name="도배공" localSheetId="5">'[101]1.시중노임단가'!#REF!</definedName>
    <definedName name="도배공">'[101]1.시중노임단가'!#REF!</definedName>
    <definedName name="도비" localSheetId="12">[92]문학간접!#REF!</definedName>
    <definedName name="도비">[92]문학간접!#REF!</definedName>
    <definedName name="도서" localSheetId="12">#REF!</definedName>
    <definedName name="도서">#REF!</definedName>
    <definedName name="도서1">'[122]교사기준면적(초등)'!$D$15</definedName>
    <definedName name="도시3급" localSheetId="12">[144]총괄내역!#REF!</definedName>
    <definedName name="도시3급">[144]총괄내역!#REF!</definedName>
    <definedName name="도시작업계수" localSheetId="12">#REF!</definedName>
    <definedName name="도시작업계수">#REF!</definedName>
    <definedName name="도시적용1" localSheetId="12">#REF!</definedName>
    <definedName name="도시적용1">#REF!</definedName>
    <definedName name="도시적용2" localSheetId="12">#REF!</definedName>
    <definedName name="도시적용2">#REF!</definedName>
    <definedName name="도시적용3" localSheetId="12">#REF!</definedName>
    <definedName name="도시적용3">#REF!</definedName>
    <definedName name="도시적용4" localSheetId="12">#REF!</definedName>
    <definedName name="도시적용4">#REF!</definedName>
    <definedName name="도시적용5" localSheetId="12">#REF!</definedName>
    <definedName name="도시적용5">#REF!</definedName>
    <definedName name="도엽당단가">'[145]1000 DB구축 부표'!$C$7</definedName>
    <definedName name="도장공" localSheetId="12">'[146]단가산출내역(노임부분수정)'!#REF!</definedName>
    <definedName name="도장공">'[146]단가산출내역(노임부분수정)'!#REF!</definedName>
    <definedName name="도화고급" localSheetId="12">#REF!</definedName>
    <definedName name="도화고급">#REF!</definedName>
    <definedName name="도화기상각">[52]심사계산!$I$90</definedName>
    <definedName name="도화기정비">[52]심사계산!$I$93</definedName>
    <definedName name="도화중급" localSheetId="12">#REF!</definedName>
    <definedName name="도화중급">#REF!</definedName>
    <definedName name="도화증감계수" localSheetId="12">#REF!</definedName>
    <definedName name="도화증감계수">#REF!</definedName>
    <definedName name="도화지형증감계수" localSheetId="12">#REF!</definedName>
    <definedName name="도화지형증감계수">#REF!</definedName>
    <definedName name="도화초급" localSheetId="12">#REF!</definedName>
    <definedName name="도화초급">#REF!</definedName>
    <definedName name="도화축척별작업량" localSheetId="12">#REF!</definedName>
    <definedName name="도화축척별작업량">#REF!</definedName>
    <definedName name="독일가문비1206">[93]데이타!$E$131</definedName>
    <definedName name="독일가문비1508">[93]데이타!$E$132</definedName>
    <definedName name="독일가문비2010">[93]데이타!$E$133</definedName>
    <definedName name="독일가문비2512">[93]데이타!$E$134</definedName>
    <definedName name="독일가문비3015">[93]데이타!$E$135</definedName>
    <definedName name="독일가문비3518">[93]데이타!$E$136</definedName>
    <definedName name="돈나무0504">[93]데이타!$E$137</definedName>
    <definedName name="돈나무0805">[93]데이타!$E$138</definedName>
    <definedName name="돈나무1007">[93]데이타!$E$139</definedName>
    <definedName name="돈나무1210">[93]데이타!$E$140</definedName>
    <definedName name="돌단풍" localSheetId="12">#REF!</definedName>
    <definedName name="돌단풍">#REF!</definedName>
    <definedName name="돌붙임_깬돌_메붙임_d_35cm_㎡당" localSheetId="12">[147]단가산출서!#REF!</definedName>
    <definedName name="돌붙임_깬돌_메붙임_d_35cm_㎡당">[147]단가산출서!#REF!</definedName>
    <definedName name="돌붙임_깬돌_찰붙임_d_35cm_㎡당" localSheetId="12">[147]단가산출서!#REF!</definedName>
    <definedName name="돌붙임_깬돌_찰붙임_d_35cm_㎡당">[147]단가산출서!#REF!</definedName>
    <definedName name="돌붙임_야면석_찰붙임_35㎝_㎡당" localSheetId="12">'[79]구조물공1(51~56)'!#REF!</definedName>
    <definedName name="돌붙임_야면석_찰붙임_35㎝_㎡당">'[79]구조물공1(51~56)'!#REF!</definedName>
    <definedName name="돌붙임재료집계" localSheetId="12">#REF!</definedName>
    <definedName name="돌붙임재료집계">#REF!</definedName>
    <definedName name="동국대불교병원" localSheetId="12">#REF!</definedName>
    <definedName name="동국대불교병원">#REF!</definedName>
    <definedName name="동바리" localSheetId="12">#REF!</definedName>
    <definedName name="동바리">#REF!</definedName>
    <definedName name="동바리_목재_10회_공㎥당" localSheetId="12">[79]배수및구조물공1!#REF!</definedName>
    <definedName name="동바리_목재_10회_공㎥당">[79]배수및구조물공1!#REF!</definedName>
    <definedName name="동바리_목재_1회_공㎥당" localSheetId="12">[79]배수및구조물공1!#REF!</definedName>
    <definedName name="동바리_목재_1회_공㎥당">[79]배수및구조물공1!#REF!</definedName>
    <definedName name="동바리_목재_2회_공㎥당" localSheetId="12">[79]배수및구조물공1!#REF!</definedName>
    <definedName name="동바리_목재_2회_공㎥당">[79]배수및구조물공1!#REF!</definedName>
    <definedName name="동바리_목재_3회_공㎥당" localSheetId="12">[79]배수및구조물공1!#REF!</definedName>
    <definedName name="동바리_목재_3회_공㎥당">[79]배수및구조물공1!#REF!</definedName>
    <definedName name="동바리_목재_4회_공㎥당" localSheetId="12">[79]배수및구조물공1!#REF!</definedName>
    <definedName name="동바리_목재_4회_공㎥당">[79]배수및구조물공1!#REF!</definedName>
    <definedName name="동바리_목재_5회_공㎥당" localSheetId="12">[79]배수및구조물공1!#REF!</definedName>
    <definedName name="동바리_목재_5회_공㎥당">[79]배수및구조물공1!#REF!</definedName>
    <definedName name="동바리_목재_6회_공㎥당" localSheetId="12">[79]배수및구조물공1!#REF!</definedName>
    <definedName name="동바리_목재_6회_공㎥당">[79]배수및구조물공1!#REF!</definedName>
    <definedName name="동바리_목재_7회_공㎥당" localSheetId="12">[79]배수및구조물공1!#REF!</definedName>
    <definedName name="동바리_목재_7회_공㎥당">[79]배수및구조물공1!#REF!</definedName>
    <definedName name="동바리_목재_8회_공㎥당" localSheetId="12">[79]배수및구조물공1!#REF!</definedName>
    <definedName name="동바리_목재_8회_공㎥당">[79]배수및구조물공1!#REF!</definedName>
    <definedName name="동바리_목재_9회_공㎥당" localSheetId="12">[79]배수및구조물공1!#REF!</definedName>
    <definedName name="동바리_목재_9회_공㎥당">[79]배수및구조물공1!#REF!</definedName>
    <definedName name="동바리공" localSheetId="12">#REF!</definedName>
    <definedName name="동바리공">#REF!</definedName>
    <definedName name="동발공" localSheetId="5">'[101]1.시중노임단가'!#REF!</definedName>
    <definedName name="동발공">'[101]1.시중노임단가'!#REF!</definedName>
    <definedName name="동백1002">[93]데이타!$E$141</definedName>
    <definedName name="동백1204">[93]데이타!$E$142</definedName>
    <definedName name="동백1506">[93]데이타!$E$143</definedName>
    <definedName name="동백1808">[93]데이타!$E$144</definedName>
    <definedName name="동상방지층_구입운반_㎥당" localSheetId="12">[131]포장단가산출!#REF!</definedName>
    <definedName name="동상방지층_구입운반_㎥당">[131]포장단가산출!#REF!</definedName>
    <definedName name="동상방지층_채집운반_㎥당" localSheetId="12">[131]포장단가산출!#REF!</definedName>
    <definedName name="동상방지층_채집운반_㎥당">[131]포장단가산출!#REF!</definedName>
    <definedName name="동상방지층_포설및다짐_포설두께15㎝_㎥당" localSheetId="12">[131]포장단가산출!#REF!</definedName>
    <definedName name="동상방지층_포설및다짐_포설두께15㎝_㎥당">[131]포장단가산출!#REF!</definedName>
    <definedName name="동식물" localSheetId="12">[114]직접인건비!#REF!</definedName>
    <definedName name="동식물">[114]직접인건비!#REF!</definedName>
    <definedName name="동식물수" localSheetId="12">[114]직접인건비!#REF!</definedName>
    <definedName name="동식물수">[114]직접인건비!#REF!</definedName>
    <definedName name="동양" localSheetId="5" hidden="1">[148]내역서!#REF!</definedName>
    <definedName name="동양" hidden="1">[148]내역서!#REF!</definedName>
    <definedName name="되메우기">[149]토공수량산출!$AI$7</definedName>
    <definedName name="되메우기_인력_㎥당" localSheetId="12">[79]구조물토공!#REF!</definedName>
    <definedName name="되메우기_인력_㎥당">[79]구조물토공!#REF!</definedName>
    <definedName name="두부" localSheetId="12">#REF!</definedName>
    <definedName name="두부">#REF!</definedName>
    <definedName name="등R2">[93]데이타!$E$156</definedName>
    <definedName name="등R4">[93]데이타!$E$157</definedName>
    <definedName name="등R6">[93]데이타!$E$158</definedName>
    <definedName name="등R8">[93]데이타!$E$159</definedName>
    <definedName name="등록_시작">[65]!등록_시작</definedName>
    <definedName name="등록_취소">[65]!등록_취소</definedName>
    <definedName name="등록번호">[123]자료입력!$J$9</definedName>
    <definedName name="ㄸㄱ구믇583359002" hidden="1">{0}</definedName>
    <definedName name="때죽R10">[93]데이타!$E$127</definedName>
    <definedName name="때죽R4">[93]데이타!$E$124</definedName>
    <definedName name="때죽R6">[93]데이타!$E$125</definedName>
    <definedName name="때죽R8">[93]데이타!$E$126</definedName>
    <definedName name="띠장규격" localSheetId="12">#REF!</definedName>
    <definedName name="띠장규격">#REF!</definedName>
    <definedName name="띠장설치">[66]가시설수량!$AE$52</definedName>
    <definedName name="띠장연결개소">[66]가시설수량!$AE$79</definedName>
    <definedName name="ㄹ" localSheetId="12">#REF!</definedName>
    <definedName name="ㄹ">#REF!</definedName>
    <definedName name="ㄹㄴㄹ" localSheetId="12">'지형측량(근거)'!ㄹㄴㄹ</definedName>
    <definedName name="ㄹㄴㄹ">[0]!ㄹㄴㄹ</definedName>
    <definedName name="ㄹㄴㅇㄻㄴ" localSheetId="12" hidden="1">{#N/A,#N/A,FALSE,"단가표지"}</definedName>
    <definedName name="ㄹㄴㅇㄻㄴ" hidden="1">{#N/A,#N/A,FALSE,"단가표지"}</definedName>
    <definedName name="ㄹㄴ웋" localSheetId="12" hidden="1">{#N/A,#N/A,FALSE,"운반시간"}</definedName>
    <definedName name="ㄹㄴ웋" hidden="1">{#N/A,#N/A,FALSE,"운반시간"}</definedName>
    <definedName name="ㄹㄹ" localSheetId="12" hidden="1">{#N/A,#N/A,FALSE,"구조1"}</definedName>
    <definedName name="ㄹㄹ" hidden="1">{#N/A,#N/A,FALSE,"구조1"}</definedName>
    <definedName name="ㄹㄹㄹ" localSheetId="5" hidden="1">#REF!</definedName>
    <definedName name="ㄹㄹㄹ" localSheetId="12" hidden="1">#REF!</definedName>
    <definedName name="ㄹㄹㄹ" localSheetId="8" hidden="1">#REF!</definedName>
    <definedName name="ㄹㄹㄹ" hidden="1">#REF!</definedName>
    <definedName name="ㄹㄹㄹㄹㄹ" localSheetId="12" hidden="1">{#N/A,#N/A,FALSE,"속도"}</definedName>
    <definedName name="ㄹㄹㄹㄹㄹ" localSheetId="8" hidden="1">{#N/A,#N/A,FALSE,"속도"}</definedName>
    <definedName name="ㄹㄹㄹㄹㄹ" hidden="1">{#N/A,#N/A,FALSE,"속도"}</definedName>
    <definedName name="ㄹㅇㄴ" localSheetId="12" hidden="1">#REF!</definedName>
    <definedName name="ㄹㅇㄴ" hidden="1">#REF!</definedName>
    <definedName name="ㄹㅇㄶ옿" hidden="1">'[150]N賃率-職'!$I$5:$I$30</definedName>
    <definedName name="ㄹㅇㄹ" localSheetId="12" hidden="1">{#N/A,#N/A,FALSE,"혼합골재"}</definedName>
    <definedName name="ㄹㅇㄹ" hidden="1">{#N/A,#N/A,FALSE,"혼합골재"}</definedName>
    <definedName name="ㄹㅇㅎㄴㅇ" localSheetId="12" hidden="1">{#N/A,#N/A,FALSE,"조골재"}</definedName>
    <definedName name="ㄹㅇㅎㄴㅇ" hidden="1">{#N/A,#N/A,FALSE,"조골재"}</definedName>
    <definedName name="ㄹㅇㅎㅁ" hidden="1">'[151]N賃率-職'!$I$5:$I$30</definedName>
    <definedName name="ㄹ호" localSheetId="12" hidden="1">#REF!</definedName>
    <definedName name="ㄹ호" hidden="1">#REF!</definedName>
    <definedName name="라" localSheetId="12">#REF!</definedName>
    <definedName name="라">#REF!</definedName>
    <definedName name="라2" localSheetId="12">#REF!</definedName>
    <definedName name="라2">#REF!</definedName>
    <definedName name="라3" localSheetId="12">#REF!</definedName>
    <definedName name="라3">#REF!</definedName>
    <definedName name="라4" localSheetId="12">#REF!</definedName>
    <definedName name="라4">#REF!</definedName>
    <definedName name="라5" localSheetId="12">#REF!</definedName>
    <definedName name="라5">#REF!</definedName>
    <definedName name="라6" localSheetId="12">#REF!</definedName>
    <definedName name="라6">#REF!</definedName>
    <definedName name="랑" localSheetId="12">#REF!</definedName>
    <definedName name="랑">#REF!</definedName>
    <definedName name="램머" localSheetId="12">[152]단가산출!#REF!</definedName>
    <definedName name="램머">[152]단가산출!#REF!</definedName>
    <definedName name="레180" localSheetId="12">#REF!</definedName>
    <definedName name="레180">#REF!</definedName>
    <definedName name="레210" localSheetId="12">#REF!</definedName>
    <definedName name="레210">#REF!</definedName>
    <definedName name="레무진" localSheetId="12">#REF!</definedName>
    <definedName name="레무진">#REF!</definedName>
    <definedName name="레무진노" localSheetId="12">#REF!</definedName>
    <definedName name="레무진노">#REF!</definedName>
    <definedName name="레미콘소운반_경운기__㎥당" localSheetId="12">#REF!</definedName>
    <definedName name="레미콘소운반_경운기__㎥당">#REF!</definedName>
    <definedName name="레미콘타설_무근_기계_㎥당" localSheetId="12">'[79]구조물공1(51~56)'!#REF!</definedName>
    <definedName name="레미콘타설_무근_기계_㎥당">'[79]구조물공1(51~56)'!#REF!</definedName>
    <definedName name="레미콘타설_무근_인력_㎥당" localSheetId="12">[125]단가산출서!#REF!</definedName>
    <definedName name="레미콘타설_무근_인력_㎥당">[125]단가산출서!#REF!</definedName>
    <definedName name="레미콘타설_소형_㎥당" localSheetId="12">'[79]구조물공1(51~56)'!#REF!</definedName>
    <definedName name="레미콘타설_소형_㎥당">'[79]구조물공1(51~56)'!#REF!</definedName>
    <definedName name="레미콘타설_소형_진동기_㎥당" localSheetId="12">'[79]구조물공1(51~56)'!#REF!</definedName>
    <definedName name="레미콘타설_소형_진동기_㎥당">'[79]구조물공1(51~56)'!#REF!</definedName>
    <definedName name="레미콘타설_철근_기계_㎥당" localSheetId="12">'[79]구조물공1(51~56)'!#REF!</definedName>
    <definedName name="레미콘타설_철근_기계_㎥당">'[79]구조물공1(51~56)'!#REF!</definedName>
    <definedName name="레이어별작업비율" localSheetId="12">#REF!</definedName>
    <definedName name="레이어별작업비율">#REF!</definedName>
    <definedName name="레일포스트3" localSheetId="12">'지형측량(근거)'!레일포스트3</definedName>
    <definedName name="레일포스트3">[0]!레일포스트3</definedName>
    <definedName name="롱" localSheetId="12" hidden="1">{#N/A,#N/A,FALSE,"배수2"}</definedName>
    <definedName name="롱" hidden="1">{#N/A,#N/A,FALSE,"배수2"}</definedName>
    <definedName name="루___핑___공" localSheetId="12">[106]노임단가!#REF!</definedName>
    <definedName name="루___핑___공">[106]노임단가!#REF!</definedName>
    <definedName name="류" localSheetId="12" hidden="1">{#N/A,#N/A,FALSE,"부대2"}</definedName>
    <definedName name="류" hidden="1">{#N/A,#N/A,FALSE,"부대2"}</definedName>
    <definedName name="리___벳___공" localSheetId="12">[106]노임단가!#REF!</definedName>
    <definedName name="리___벳___공">[106]노임단가!#REF!</definedName>
    <definedName name="리핑암깍기_불도저32Ton_㎥당" localSheetId="12">'[79]토공2(11~19)'!#REF!</definedName>
    <definedName name="리핑암깍기_불도저32Ton_㎥당">'[79]토공2(11~19)'!#REF!</definedName>
    <definedName name="립퍼" localSheetId="12">[152]단가산출!#REF!</definedName>
    <definedName name="립퍼">[152]단가산출!#REF!</definedName>
    <definedName name="ㄻㄴㄹㅇㄴㅁ" localSheetId="12" hidden="1">{#N/A,#N/A,FALSE,"운반시간"}</definedName>
    <definedName name="ㄻㄴㄹㅇㄴㅁ" hidden="1">{#N/A,#N/A,FALSE,"운반시간"}</definedName>
    <definedName name="ㄻㄴㄻㄴㅇㄻㄴ" localSheetId="12" hidden="1">{#N/A,#N/A,FALSE,"표지목차"}</definedName>
    <definedName name="ㄻㄴㄻㄴㅇㄻㄴ" hidden="1">{#N/A,#N/A,FALSE,"표지목차"}</definedName>
    <definedName name="ㄻㄴㅇㄻㄴ" localSheetId="12" hidden="1">{#N/A,#N/A,FALSE,"단가표지"}</definedName>
    <definedName name="ㄻㄴㅇㄻㄴ" hidden="1">{#N/A,#N/A,FALSE,"단가표지"}</definedName>
    <definedName name="ㄻㄴㅇㄻㄴㄹ" localSheetId="12" hidden="1">{#N/A,#N/A,FALSE,"2~8번"}</definedName>
    <definedName name="ㄻㄴㅇㄻㄴㄹ" hidden="1">{#N/A,#N/A,FALSE,"2~8번"}</definedName>
    <definedName name="ㄻㄴㅇㄻㄴㄻㄴㅁㄴ" localSheetId="12" hidden="1">{#N/A,#N/A,FALSE,"단가표지"}</definedName>
    <definedName name="ㄻㄴㅇㄻㄴㄻㄴㅁㄴ" hidden="1">{#N/A,#N/A,FALSE,"단가표지"}</definedName>
    <definedName name="ㄻㄴㅇㄻㄴㅁ" localSheetId="12" hidden="1">{#N/A,#N/A,FALSE,"운반시간"}</definedName>
    <definedName name="ㄻㄴㅇㄻㄴㅁ" hidden="1">{#N/A,#N/A,FALSE,"운반시간"}</definedName>
    <definedName name="ㄻㄴㅇㄻㄴㅇ" localSheetId="12" hidden="1">{#N/A,#N/A,FALSE,"단가표지"}</definedName>
    <definedName name="ㄻㄴㅇㄻㄴㅇ" hidden="1">{#N/A,#N/A,FALSE,"단가표지"}</definedName>
    <definedName name="ㄻㄴㅇㄻㄴㅇㄻ" localSheetId="12" hidden="1">{#N/A,#N/A,FALSE,"표지목차"}</definedName>
    <definedName name="ㄻㄴㅇㄻㄴㅇㄻ" hidden="1">{#N/A,#N/A,FALSE,"표지목차"}</definedName>
    <definedName name="ㄻㄴㅇㅁㄴㅇ" localSheetId="12" hidden="1">{#N/A,#N/A,FALSE,"단가표지"}</definedName>
    <definedName name="ㄻㄴㅇㅁㄴㅇ" hidden="1">{#N/A,#N/A,FALSE,"단가표지"}</definedName>
    <definedName name="ㄻㄷ" localSheetId="12">#REF!</definedName>
    <definedName name="ㄻㄷ">#REF!</definedName>
    <definedName name="ㄻㅁ" localSheetId="12" hidden="1">{#N/A,#N/A,FALSE,"조골재"}</definedName>
    <definedName name="ㄻㅁ" hidden="1">{#N/A,#N/A,FALSE,"조골재"}</definedName>
    <definedName name="ㅀ" localSheetId="12">#REF!</definedName>
    <definedName name="ㅀ">#REF!</definedName>
    <definedName name="ㅀㄹ" localSheetId="12" hidden="1">{#N/A,#N/A,TRUE,"토적및재료집계";#N/A,#N/A,TRUE,"토적및재료집계";#N/A,#N/A,TRUE,"단위량"}</definedName>
    <definedName name="ㅀㄹ" hidden="1">{#N/A,#N/A,TRUE,"토적및재료집계";#N/A,#N/A,TRUE,"토적및재료집계";#N/A,#N/A,TRUE,"단위량"}</definedName>
    <definedName name="ㅀㅇㅁ" localSheetId="12" hidden="1">{#N/A,#N/A,FALSE,"골재소요량";#N/A,#N/A,FALSE,"골재소요량"}</definedName>
    <definedName name="ㅀㅇㅁ" hidden="1">{#N/A,#N/A,FALSE,"골재소요량";#N/A,#N/A,FALSE,"골재소요량"}</definedName>
    <definedName name="ㅁ" localSheetId="12">#REF!</definedName>
    <definedName name="ㅁ">#REF!</definedName>
    <definedName name="ㅁ1" localSheetId="12">#REF!</definedName>
    <definedName name="ㅁ1">#REF!</definedName>
    <definedName name="ㅁ1510." localSheetId="12">#REF!</definedName>
    <definedName name="ㅁ1510.">#REF!</definedName>
    <definedName name="ㅁ200" localSheetId="12">[153]Sheet1!#REF!</definedName>
    <definedName name="ㅁ200">[153]Sheet1!#REF!</definedName>
    <definedName name="ㅁ202" localSheetId="5">[154]아파트건축!#REF!</definedName>
    <definedName name="ㅁ202">[154]아파트건축!#REF!</definedName>
    <definedName name="ㅁ270" localSheetId="12">#REF!</definedName>
    <definedName name="ㅁ270">#REF!</definedName>
    <definedName name="ㅁ298" localSheetId="5">[154]아파트건축!#REF!</definedName>
    <definedName name="ㅁ298">[154]아파트건축!#REF!</definedName>
    <definedName name="ㅁ309" localSheetId="12">#REF!</definedName>
    <definedName name="ㅁ309">#REF!</definedName>
    <definedName name="ㅁ442" localSheetId="21">'[155]내부예산(5101~3)'!#REF!</definedName>
    <definedName name="ㅁ442">'[155]내부예산(5101~3)'!#REF!</definedName>
    <definedName name="ㅁ808" localSheetId="12">#REF!</definedName>
    <definedName name="ㅁ808">#REF!</definedName>
    <definedName name="ㅁ8529" localSheetId="12">'[156]일위대가(가설)'!#REF!</definedName>
    <definedName name="ㅁ8529">'[156]일위대가(가설)'!#REF!</definedName>
    <definedName name="ㅁㄴㄹㄴ" localSheetId="12" hidden="1">{#N/A,#N/A,FALSE,"운반시간"}</definedName>
    <definedName name="ㅁㄴㄹㄴ" hidden="1">{#N/A,#N/A,FALSE,"운반시간"}</definedName>
    <definedName name="ㅁㄴㄹㅇㅁ" localSheetId="12" hidden="1">{#N/A,#N/A,FALSE,"단가표지"}</definedName>
    <definedName name="ㅁㄴㄹㅇㅁ" hidden="1">{#N/A,#N/A,FALSE,"단가표지"}</definedName>
    <definedName name="ㅁㄴㅇㄹ" localSheetId="12">#REF!</definedName>
    <definedName name="ㅁㄴㅇㄹ">#REF!</definedName>
    <definedName name="ㅁㄴㅇㄻㄴㅇㄹㄴㅁㅎㄴㅇㅎ" hidden="1">{"'용역비'!$A$4:$C$8"}</definedName>
    <definedName name="ㅁㄴㅇㅁ" hidden="1">{"'용역비'!$A$4:$C$8"}</definedName>
    <definedName name="ㅁㄴㅇㅁㄴㅇ" localSheetId="12">#REF!</definedName>
    <definedName name="ㅁㄴㅇㅁㄴㅇ">#REF!</definedName>
    <definedName name="ㅁㄴㅇㅇㄴ" localSheetId="12">#REF!</definedName>
    <definedName name="ㅁㄴㅇㅇㄴ">#REF!</definedName>
    <definedName name="ㅁㄹㄴㅇ" localSheetId="12" hidden="1">{#N/A,#N/A,FALSE,"단가표지"}</definedName>
    <definedName name="ㅁㄹㄴㅇ" hidden="1">{#N/A,#N/A,FALSE,"단가표지"}</definedName>
    <definedName name="ㅁㄹㄴㅇㄹ" localSheetId="12">'지형측량(근거)'!ㅁㄹㄴㅇㄹ</definedName>
    <definedName name="ㅁㄹㄴㅇㄹ">[0]!ㅁㄹㄴㅇㄹ</definedName>
    <definedName name="ㅁㄹㄴㅇㄻㄴㄹ" localSheetId="12" hidden="1">{#N/A,#N/A,FALSE,"골재소요량";#N/A,#N/A,FALSE,"골재소요량"}</definedName>
    <definedName name="ㅁㄹㄴㅇㄻㄴㄹ" hidden="1">{#N/A,#N/A,FALSE,"골재소요량";#N/A,#N/A,FALSE,"골재소요량"}</definedName>
    <definedName name="ㅁㄹㄴㅇㅁ" localSheetId="12" hidden="1">{#N/A,#N/A,FALSE,"표지목차"}</definedName>
    <definedName name="ㅁㄹㄴㅇㅁ" hidden="1">{#N/A,#N/A,FALSE,"표지목차"}</definedName>
    <definedName name="ㅁㄹㅇㄴ" localSheetId="12" hidden="1">{#N/A,#N/A,FALSE,"단가표지"}</definedName>
    <definedName name="ㅁㄹㅇㄴ" hidden="1">{#N/A,#N/A,FALSE,"단가표지"}</definedName>
    <definedName name="ㅁㄹㅇㅁㄴ" localSheetId="12" hidden="1">{#N/A,#N/A,FALSE,"골재소요량";#N/A,#N/A,FALSE,"골재소요량"}</definedName>
    <definedName name="ㅁㄹㅇㅁㄴ" hidden="1">{#N/A,#N/A,FALSE,"골재소요량";#N/A,#N/A,FALSE,"골재소요량"}</definedName>
    <definedName name="ㅁㄻㄴㄹ" localSheetId="12" hidden="1">{#N/A,#N/A,FALSE,"골재소요량";#N/A,#N/A,FALSE,"골재소요량"}</definedName>
    <definedName name="ㅁㄻㄴㄹ" hidden="1">{#N/A,#N/A,FALSE,"골재소요량";#N/A,#N/A,FALSE,"골재소요량"}</definedName>
    <definedName name="ㅁㅁ185" localSheetId="12">#REF!</definedName>
    <definedName name="ㅁㅁ185">#REF!</definedName>
    <definedName name="ㅁㅁㅁ" localSheetId="5" hidden="1">#REF!</definedName>
    <definedName name="ㅁㅁㅁ" localSheetId="12">#REF!</definedName>
    <definedName name="ㅁㅁㅁ" localSheetId="8" hidden="1">#REF!</definedName>
    <definedName name="ㅁㅁㅁ" hidden="1">#REF!</definedName>
    <definedName name="ㅁㅁㅁㅁ" localSheetId="12" hidden="1">{#N/A,#N/A,FALSE,"혼합골재"}</definedName>
    <definedName name="ㅁㅁㅁㅁ" hidden="1">{#N/A,#N/A,FALSE,"혼합골재"}</definedName>
    <definedName name="ㅁㅁㅁㅁㅁ" localSheetId="12">#REF!</definedName>
    <definedName name="ㅁㅁㅁㅁㅁ">#REF!</definedName>
    <definedName name="ㅁㅁㅁㅁㅁㅁ" localSheetId="5" hidden="1">#REF!</definedName>
    <definedName name="ㅁㅁㅁㅁㅁㅁ" localSheetId="12" hidden="1">#REF!</definedName>
    <definedName name="ㅁㅁㅁㅁㅁㅁ" localSheetId="8" hidden="1">#REF!</definedName>
    <definedName name="ㅁㅁㅁㅁㅁㅁ" hidden="1">#REF!</definedName>
    <definedName name="ㅁㅁㅁㅁㅁㅁㅁㅁㅁㅁㅁㅁㅁㅁ" hidden="1">{"'용역비'!$A$4:$C$8"}</definedName>
    <definedName name="ㅁㅂㅁㅂ" localSheetId="12">#REF!</definedName>
    <definedName name="ㅁㅂㅁㅂ">#REF!</definedName>
    <definedName name="ㅁㅇㄹㄴㅇㅁㄹ" localSheetId="12" hidden="1">{#N/A,#N/A,FALSE,"운반시간"}</definedName>
    <definedName name="ㅁㅇㄹㄴㅇㅁㄹ" hidden="1">{#N/A,#N/A,FALSE,"운반시간"}</definedName>
    <definedName name="ㅁㅇㄹㅇㄹ" localSheetId="20">BlankMacro1</definedName>
    <definedName name="ㅁㅇㄹㅇㄹ" localSheetId="21">BlankMacro1</definedName>
    <definedName name="ㅁㅇㄹㅇㄹ" localSheetId="15">BlankMacro1</definedName>
    <definedName name="ㅁㅇㄹㅇㄹ">BlankMacro1</definedName>
    <definedName name="ㅁㅇㄻ" localSheetId="12" hidden="1">{#N/A,#N/A,FALSE,"조골재"}</definedName>
    <definedName name="ㅁㅇㄻ" hidden="1">{#N/A,#N/A,FALSE,"조골재"}</definedName>
    <definedName name="ㅁㅇㄻㄴㄹ" localSheetId="12" hidden="1">{#N/A,#N/A,FALSE,"혼합골재"}</definedName>
    <definedName name="ㅁㅇㄻㄴㄹ" hidden="1">{#N/A,#N/A,FALSE,"혼합골재"}</definedName>
    <definedName name="ㅁㅇㄻㅇㅎ" localSheetId="12" hidden="1">{#N/A,#N/A,FALSE,"조골재"}</definedName>
    <definedName name="ㅁㅇㄻㅇㅎ" hidden="1">{#N/A,#N/A,FALSE,"조골재"}</definedName>
    <definedName name="ㅁㅇㅀㅁㅇ" localSheetId="12" hidden="1">{#N/A,#N/A,FALSE,"단가표지"}</definedName>
    <definedName name="ㅁㅇㅀㅁㅇ" hidden="1">{#N/A,#N/A,FALSE,"단가표지"}</definedName>
    <definedName name="ㅁㅊ">[30]표층포설및다짐!$O$34</definedName>
    <definedName name="ㅁㅎㄻㅇㄻ" localSheetId="12" hidden="1">{#N/A,#N/A,FALSE,"운반시간"}</definedName>
    <definedName name="ㅁㅎㄻㅇㄻ" hidden="1">{#N/A,#N/A,FALSE,"운반시간"}</definedName>
    <definedName name="ㅁㅎㅇㅀㅁㅇ" localSheetId="12" hidden="1">{#N/A,#N/A,FALSE,"2~8번"}</definedName>
    <definedName name="ㅁㅎㅇㅀㅁㅇ" hidden="1">{#N/A,#N/A,FALSE,"2~8번"}</definedName>
    <definedName name="ㅁㅎㅇㅀㅁㅎ" localSheetId="12" hidden="1">{#N/A,#N/A,FALSE,"단가표지"}</definedName>
    <definedName name="ㅁㅎㅇㅀㅁㅎ" hidden="1">{#N/A,#N/A,FALSE,"단가표지"}</definedName>
    <definedName name="마">[157]재정비직인!$J$43</definedName>
    <definedName name="마가목R3">[93]데이타!$E$160</definedName>
    <definedName name="마가목R5">[93]데이타!$E$161</definedName>
    <definedName name="마가목R7">[93]데이타!$E$162</definedName>
    <definedName name="마부_우마차포함" localSheetId="12">[106]노임단가!#REF!</definedName>
    <definedName name="마부_우마차포함">[106]노임단가!#REF!</definedName>
    <definedName name="말뚝길이" localSheetId="12">#REF!</definedName>
    <definedName name="말뚝길이">#REF!</definedName>
    <definedName name="말뚝두께" localSheetId="12">#REF!</definedName>
    <definedName name="말뚝두께">#REF!</definedName>
    <definedName name="말뚝직경" localSheetId="12">#REF!</definedName>
    <definedName name="말뚝직경">#REF!</definedName>
    <definedName name="말발도리1003">[93]데이타!$E$163</definedName>
    <definedName name="말발도리1204">[93]데이타!$E$164</definedName>
    <definedName name="말발도리1506">[93]데이타!$E$165</definedName>
    <definedName name="매당가격" localSheetId="12">#REF!</definedName>
    <definedName name="매당가격">#REF!</definedName>
    <definedName name="매자0804">[93]데이타!$E$166</definedName>
    <definedName name="매자1005">[93]데이타!$E$167</definedName>
    <definedName name="매화R10">[93]데이타!$E$174</definedName>
    <definedName name="매화R4">[93]데이타!$E$171</definedName>
    <definedName name="매화R6">[93]데이타!$E$172</definedName>
    <definedName name="매화R8">[93]데이타!$E$173</definedName>
    <definedName name="맥문동" localSheetId="12">#REF!</definedName>
    <definedName name="맥문동">#REF!</definedName>
    <definedName name="맷수" localSheetId="12">#REF!</definedName>
    <definedName name="맷수">#REF!</definedName>
    <definedName name="맹암거_리핑암_M당" localSheetId="12">[125]단가산출서!#REF!</definedName>
    <definedName name="맹암거_리핑암_M당">[125]단가산출서!#REF!</definedName>
    <definedName name="맹암거_발파암_M당" localSheetId="12">'[79]구조물공1(51~56)'!#REF!</definedName>
    <definedName name="맹암거_발파암_M당">'[79]구조물공1(51~56)'!#REF!</definedName>
    <definedName name="맹암거_토사_M당" localSheetId="12">'[79]구조물공1(51~56)'!#REF!</definedName>
    <definedName name="맹암거_토사_M당">'[79]구조물공1(51~56)'!#REF!</definedName>
    <definedName name="머꼬" localSheetId="12">'지형측량(근거)'!집</definedName>
    <definedName name="머꼬">[0]!집</definedName>
    <definedName name="머릿글" localSheetId="21">#REF!</definedName>
    <definedName name="머릿글">#REF!</definedName>
    <definedName name="메1" localSheetId="12">'[158]교대(A1-A2)'!#REF!</definedName>
    <definedName name="메1">'[158]교대(A1-A2)'!#REF!</definedName>
    <definedName name="메2" localSheetId="12">#REF!</definedName>
    <definedName name="메2">#REF!</definedName>
    <definedName name="메인_메뉴호출">[159]!메인_메뉴호출</definedName>
    <definedName name="메인_시작">[65]!메인_시작</definedName>
    <definedName name="메타B10">[93]데이타!$E$179</definedName>
    <definedName name="메타B12">[93]데이타!$E$180</definedName>
    <definedName name="메타B15">[93]데이타!$E$181</definedName>
    <definedName name="메타B18">[93]데이타!$E$182</definedName>
    <definedName name="메타B4">[93]데이타!$E$175</definedName>
    <definedName name="메타B5">[93]데이타!$E$176</definedName>
    <definedName name="메타B6">[93]데이타!$E$177</definedName>
    <definedName name="메타B8">[93]데이타!$E$178</definedName>
    <definedName name="면갈이" localSheetId="5">#REF!</definedName>
    <definedName name="면갈이">#REF!</definedName>
    <definedName name="면벽" localSheetId="12">#REF!</definedName>
    <definedName name="면벽">#REF!</definedName>
    <definedName name="면적" localSheetId="12">#REF!</definedName>
    <definedName name="면적">#REF!</definedName>
    <definedName name="명일" localSheetId="12" hidden="1">{#N/A,#N/A,FALSE,"속도"}</definedName>
    <definedName name="명일" hidden="1">{#N/A,#N/A,FALSE,"속도"}</definedName>
    <definedName name="명자0604">[93]데이타!$E$183</definedName>
    <definedName name="명자0805">[93]데이타!$E$184</definedName>
    <definedName name="명자1006">[93]데이타!$E$185</definedName>
    <definedName name="명자1208">[93]데이타!$E$186</definedName>
    <definedName name="명칭" localSheetId="12">#REF!</definedName>
    <definedName name="명칭">#REF!</definedName>
    <definedName name="모감주R10">[93]데이타!$E$190</definedName>
    <definedName name="모감주R4">[93]데이타!$E$187</definedName>
    <definedName name="모감주R6">[93]데이타!$E$188</definedName>
    <definedName name="모감주R8">[93]데이타!$E$189</definedName>
    <definedName name="모과2005">[93]데이타!$E$191</definedName>
    <definedName name="모과2507">[93]데이타!$E$192</definedName>
    <definedName name="모과R10">[93]데이타!$E$195</definedName>
    <definedName name="모과R12">[93]데이타!$E$196</definedName>
    <definedName name="모과R15">[93]데이타!$E$197</definedName>
    <definedName name="모과R20">[93]데이타!$E$198</definedName>
    <definedName name="모과R25">[93]데이타!$E$199</definedName>
    <definedName name="모과R5">[93]데이타!$E$193</definedName>
    <definedName name="모과R8">[93]데이타!$E$194</definedName>
    <definedName name="모과나무" localSheetId="12">#REF!</definedName>
    <definedName name="모과나무">#REF!</definedName>
    <definedName name="모란5가지">[93]데이타!$E$200</definedName>
    <definedName name="모란6가지">[93]데이타!$E$201</definedName>
    <definedName name="모래__분사공" localSheetId="12">[106]노임단가!#REF!</definedName>
    <definedName name="모래__분사공">[106]노임단가!#REF!</definedName>
    <definedName name="모래구입운반_덤프15톤_경운기_㎥당" localSheetId="12">#REF!</definedName>
    <definedName name="모래구입운반_덤프15톤_경운기_㎥당">#REF!</definedName>
    <definedName name="모래채집운반_㎥당" localSheetId="12">[79]구조물토공!#REF!</definedName>
    <definedName name="모래채집운반_㎥당">[79]구조물토공!#REF!</definedName>
    <definedName name="모르터1_1_㎥당" localSheetId="12">[79]배수및구조물공2!#REF!</definedName>
    <definedName name="모르터1_1_㎥당">[79]배수및구조물공2!#REF!</definedName>
    <definedName name="모르터1_3_㎥당" localSheetId="12">[79]배수및구조물공2!#REF!</definedName>
    <definedName name="모르터1_3_㎥당">[79]배수및구조물공2!#REF!</definedName>
    <definedName name="모르터1_4_㎥당" localSheetId="12">[79]배수및구조물공2!#REF!</definedName>
    <definedName name="모르터1_4_㎥당">[79]배수및구조물공2!#REF!</definedName>
    <definedName name="모르터1_5_㎥당" localSheetId="12">[79]배수및구조물공2!#REF!</definedName>
    <definedName name="모르터1_5_㎥당">[79]배수및구조물공2!#REF!</definedName>
    <definedName name="모자이크" localSheetId="12">#REF!</definedName>
    <definedName name="모자이크">#REF!</definedName>
    <definedName name="목공" localSheetId="12">#REF!</definedName>
    <definedName name="목공">#REF!</definedName>
    <definedName name="목련R10">[93]데이타!$E$206</definedName>
    <definedName name="목련R12">[93]데이타!$E$207</definedName>
    <definedName name="목련R15">[93]데이타!$E$208</definedName>
    <definedName name="목련R20">[93]데이타!$E$209</definedName>
    <definedName name="목련R4">[93]데이타!$E$202</definedName>
    <definedName name="목련R5">[93]데이타!$E$203</definedName>
    <definedName name="목련R6">[93]데이타!$E$204</definedName>
    <definedName name="목련R8">[93]데이타!$E$205</definedName>
    <definedName name="목백합" localSheetId="12">#REF!</definedName>
    <definedName name="목백합">#REF!</definedName>
    <definedName name="목서1506">[93]데이타!$E$213</definedName>
    <definedName name="목서2012">[93]데이타!$E$214</definedName>
    <definedName name="목서2515">[93]데이타!$E$215</definedName>
    <definedName name="목수" localSheetId="12">'[146]단가산출내역(노임부분수정)'!#REF!</definedName>
    <definedName name="목수">'[146]단가산출내역(노임부분수정)'!#REF!</definedName>
    <definedName name="목수국1006">[93]데이타!$E$210</definedName>
    <definedName name="목수국1208">[93]데이타!$E$211</definedName>
    <definedName name="목수국1510">[93]데이타!$E$212</definedName>
    <definedName name="목재경비" localSheetId="12">#REF!</definedName>
    <definedName name="목재경비">#REF!</definedName>
    <definedName name="목재노무" localSheetId="12">#REF!</definedName>
    <definedName name="목재노무">#REF!</definedName>
    <definedName name="목재재료" localSheetId="12">#REF!</definedName>
    <definedName name="목재재료">#REF!</definedName>
    <definedName name="목차" localSheetId="12" hidden="1">{#N/A,#N/A,TRUE,"대외공문"}</definedName>
    <definedName name="목차" localSheetId="8" hidden="1">{#N/A,#N/A,TRUE,"대외공문"}</definedName>
    <definedName name="목차" hidden="1">{#N/A,#N/A,TRUE,"대외공문"}</definedName>
    <definedName name="목차2" localSheetId="12" hidden="1">{#N/A,#N/A,TRUE,"대외공문"}</definedName>
    <definedName name="목차2" localSheetId="8" hidden="1">{#N/A,#N/A,TRUE,"대외공문"}</definedName>
    <definedName name="목차2" hidden="1">{#N/A,#N/A,TRUE,"대외공문"}</definedName>
    <definedName name="몰라" localSheetId="12">#REF!</definedName>
    <definedName name="몰라">#REF!</definedName>
    <definedName name="몰탈1" localSheetId="12">#REF!</definedName>
    <definedName name="몰탈1">#REF!</definedName>
    <definedName name="몰탈2" localSheetId="12">#REF!</definedName>
    <definedName name="몰탈2">#REF!</definedName>
    <definedName name="못" localSheetId="12">#REF!</definedName>
    <definedName name="못">#REF!</definedName>
    <definedName name="무궁화" localSheetId="12">#REF!</definedName>
    <definedName name="무궁화">#REF!</definedName>
    <definedName name="무궁화1003">[93]데이타!$E$216</definedName>
    <definedName name="무궁화1203">[93]데이타!$E$217</definedName>
    <definedName name="무궁화1504">[93]데이타!$E$218</definedName>
    <definedName name="무궁화1805">[93]데이타!$E$219</definedName>
    <definedName name="무궁화2006">[93]데이타!$E$220</definedName>
    <definedName name="무근_콘크리트_깨기__기계____㎥당" localSheetId="12">#REF!</definedName>
    <definedName name="무근_콘크리트_깨기__기계____㎥당">#REF!</definedName>
    <definedName name="무근_콘크리트_깨기__기계____㎥당__소운반_제외" localSheetId="12">#REF!</definedName>
    <definedName name="무근_콘크리트_깨기__기계____㎥당__소운반_제외">#REF!</definedName>
    <definedName name="무근_콘크리트_깨기__기계___T_30㎝미만대형___㎥당" localSheetId="12">#REF!</definedName>
    <definedName name="무근_콘크리트_깨기__기계___T_30㎝미만대형___㎥당">#REF!</definedName>
    <definedName name="무근_콘크리트_깨기__인력____㎥당" localSheetId="12">#REF!</definedName>
    <definedName name="무근_콘크리트_깨기__인력____㎥당">#REF!</definedName>
    <definedName name="무근_콘크리트_깨기__인력____㎥당__소운반_제외" localSheetId="12">#REF!</definedName>
    <definedName name="무근_콘크리트_깨기__인력____㎥당__소운반_제외">#REF!</definedName>
    <definedName name="무근_콘크리트_깨기__인력_20__기계_80_____㎥당" localSheetId="12">#REF!</definedName>
    <definedName name="무근_콘크리트_깨기__인력_20__기계_80_____㎥당">#REF!</definedName>
    <definedName name="무근_콘크리트_깨기__인력_20__기계_80__소운반제외____㎥당" localSheetId="12">#REF!</definedName>
    <definedName name="무근_콘크리트_깨기__인력_20__기계_80__소운반제외____㎥당">#REF!</definedName>
    <definedName name="무근콘크리트깨기_기계_㎥당" localSheetId="12">'[79]토공1(1~10,92)'!#REF!</definedName>
    <definedName name="무근콘크리트깨기_기계_㎥당">'[79]토공1(1~10,92)'!#REF!</definedName>
    <definedName name="무근콘크리트깨기_기계_T30㎝미만대형_㎥당" localSheetId="12">'[79]토공1(1~10,92)'!#REF!</definedName>
    <definedName name="무근콘크리트깨기_기계_T30㎝미만대형_㎥당">'[79]토공1(1~10,92)'!#REF!</definedName>
    <definedName name="무수축.J">[55]진주방향!$AN$110</definedName>
    <definedName name="무수축콘크리트" localSheetId="12">#REF!</definedName>
    <definedName name="무수축콘크리트">#REF!</definedName>
    <definedName name="무진노" localSheetId="12">#REF!</definedName>
    <definedName name="무진노">#REF!</definedName>
    <definedName name="문화재" localSheetId="12">[114]직접인건비!#REF!</definedName>
    <definedName name="문화재">[114]직접인건비!#REF!</definedName>
    <definedName name="물가자료" localSheetId="12">#REF!</definedName>
    <definedName name="물가자료">#REF!</definedName>
    <definedName name="물가정보" localSheetId="12">#REF!</definedName>
    <definedName name="물가정보">#REF!</definedName>
    <definedName name="물량">#N/A</definedName>
    <definedName name="물량집계">[65]!물량집계</definedName>
    <definedName name="물청소" localSheetId="5">#REF!</definedName>
    <definedName name="물청소">#REF!</definedName>
    <definedName name="물푸기" localSheetId="12">#REF!</definedName>
    <definedName name="물푸기">#REF!</definedName>
    <definedName name="물푸기_시간당" localSheetId="12">'[79]구조물공1(51~56)'!#REF!</definedName>
    <definedName name="물푸기_시간당">'[79]구조물공1(51~56)'!#REF!</definedName>
    <definedName name="물푸레R5">[93]데이타!$E$221</definedName>
    <definedName name="물푸레R6">[93]데이타!$E$222</definedName>
    <definedName name="물푸레R8">[93]데이타!$E$223</definedName>
    <definedName name="뮤" localSheetId="12">#REF!</definedName>
    <definedName name="뮤">#REF!</definedName>
    <definedName name="뮤2" localSheetId="12">#REF!</definedName>
    <definedName name="뮤2">#REF!</definedName>
    <definedName name="믐" localSheetId="12">#REF!</definedName>
    <definedName name="믐">#REF!</definedName>
    <definedName name="믐음" localSheetId="12">#REF!</definedName>
    <definedName name="믐음">#REF!</definedName>
    <definedName name="미" localSheetId="5">[104]일위대가!#REF!</definedName>
    <definedName name="미">[104]일위대가!#REF!</definedName>
    <definedName name="미334" localSheetId="12">#REF!</definedName>
    <definedName name="미334">#REF!</definedName>
    <definedName name="미니1" localSheetId="12">[81]용수지선토적!#REF!</definedName>
    <definedName name="미니1">[81]용수지선토적!#REF!</definedName>
    <definedName name="미선0804">[93]데이타!$E$224</definedName>
    <definedName name="미선1206">[93]데이타!$E$225</definedName>
    <definedName name="미술" localSheetId="12">#REF!</definedName>
    <definedName name="미술">#REF!</definedName>
    <definedName name="미술1">'[122]교사기준면적(초등)'!$D$10</definedName>
    <definedName name="미장공" localSheetId="12">#REF!</definedName>
    <definedName name="미장공">#REF!</definedName>
    <definedName name="미장품" localSheetId="5">#REF!</definedName>
    <definedName name="미장품">#REF!</definedName>
    <definedName name="ㅂ" localSheetId="12" hidden="1">{#N/A,#N/A,FALSE,"단가표지"}</definedName>
    <definedName name="ㅂ" hidden="1">{#N/A,#N/A,FALSE,"단가표지"}</definedName>
    <definedName name="ㅂㅁㅋ" hidden="1">{"'용역비'!$A$4:$C$8"}</definedName>
    <definedName name="ㅂㅂ" localSheetId="12">#REF!</definedName>
    <definedName name="ㅂㅂ">#REF!</definedName>
    <definedName name="ㅂㅂㅂ" localSheetId="12" hidden="1">{#N/A,#N/A,FALSE,"토공2"}</definedName>
    <definedName name="ㅂㅂㅂ" hidden="1">{#N/A,#N/A,FALSE,"토공2"}</definedName>
    <definedName name="ㅂㅂㅂㅂ" localSheetId="12" hidden="1">{#N/A,#N/A,FALSE,"조골재"}</definedName>
    <definedName name="ㅂㅂㅂㅂ" hidden="1">{#N/A,#N/A,FALSE,"조골재"}</definedName>
    <definedName name="ㅂㅂㅂㅂㅂ" localSheetId="12">#REF!</definedName>
    <definedName name="ㅂㅂㅂㅂㅂ">#REF!</definedName>
    <definedName name="ㅂㅂㅂㅂㅂㅂ" hidden="1">{"'용역비'!$A$4:$C$8"}</definedName>
    <definedName name="ㅂㅈ" localSheetId="12" hidden="1">{#N/A,#N/A,TRUE,"1";#N/A,#N/A,TRUE,"2";#N/A,#N/A,TRUE,"3";#N/A,#N/A,TRUE,"4";#N/A,#N/A,TRUE,"5";#N/A,#N/A,TRUE,"6";#N/A,#N/A,TRUE,"7"}</definedName>
    <definedName name="ㅂㅈ" hidden="1">{#N/A,#N/A,TRUE,"1";#N/A,#N/A,TRUE,"2";#N/A,#N/A,TRUE,"3";#N/A,#N/A,TRUE,"4";#N/A,#N/A,TRUE,"5";#N/A,#N/A,TRUE,"6";#N/A,#N/A,TRUE,"7"}</definedName>
    <definedName name="ㅂㅋ" hidden="1">{"'용역비'!$A$4:$C$8"}</definedName>
    <definedName name="바">[157]재정비직인!$J$51</definedName>
    <definedName name="바닥몰" localSheetId="12">#REF!</definedName>
    <definedName name="바닥몰">#REF!</definedName>
    <definedName name="바붕" localSheetId="12" hidden="1">{#N/A,#N/A,FALSE,"전력간선"}</definedName>
    <definedName name="바붕" hidden="1">{#N/A,#N/A,FALSE,"전력간선"}</definedName>
    <definedName name="바이브레타공" localSheetId="12">[106]노임단가!#REF!</definedName>
    <definedName name="바이브레타공">[106]노임단가!#REF!</definedName>
    <definedName name="박리제" localSheetId="12">#REF!</definedName>
    <definedName name="박리제">#REF!</definedName>
    <definedName name="박태기" localSheetId="12">#REF!</definedName>
    <definedName name="박태기">#REF!</definedName>
    <definedName name="박한승" localSheetId="12">'지형측량(근거)'!박한승</definedName>
    <definedName name="박한승">[0]!박한승</definedName>
    <definedName name="반송1012">[93]데이타!$E$148</definedName>
    <definedName name="반송1215">[93]데이타!$E$149</definedName>
    <definedName name="반송1518">[93]데이타!$E$150</definedName>
    <definedName name="반송1520">[93]데이타!$E$151</definedName>
    <definedName name="반송2022">[93]데이타!$E$152</definedName>
    <definedName name="반장" localSheetId="12">#REF!</definedName>
    <definedName name="반장">#REF!</definedName>
    <definedName name="반토압도">'[23]DATA 입력란'!$D$34</definedName>
    <definedName name="반토압콘">'[23]DATA 입력란'!$D$29</definedName>
    <definedName name="받는자">[123]자료입력!$J$5</definedName>
    <definedName name="발주처" localSheetId="12">#REF!</definedName>
    <definedName name="발주처">#REF!</definedName>
    <definedName name="발파암깍기_리퍼병행_㎥당" localSheetId="12">'[79]토공2(11~19)'!#REF!</definedName>
    <definedName name="발파암깍기_리퍼병행_㎥당">'[79]토공2(11~19)'!#REF!</definedName>
    <definedName name="발파암깍기_리퍼병행_경암_㎥당" localSheetId="12">'[79]토공2(11~19)'!#REF!</definedName>
    <definedName name="발파암깍기_리퍼병행_경암_㎥당">'[79]토공2(11~19)'!#REF!</definedName>
    <definedName name="발파암깍기_리퍼병행_보통암_㎥당" localSheetId="12">'[79]토공2(11~19)'!#REF!</definedName>
    <definedName name="발파암깍기_리퍼병행_보통암_㎥당">'[79]토공2(11~19)'!#REF!</definedName>
    <definedName name="발파암깍기_리퍼병행_연암_㎥당" localSheetId="12">'[79]토공2(11~19)'!#REF!</definedName>
    <definedName name="발파암깍기_리퍼병행_연암_㎥당">'[79]토공2(11~19)'!#REF!</definedName>
    <definedName name="발파암깍기_발파_브레이커_㎥당" localSheetId="12">'[79]토공2(11~19)'!#REF!</definedName>
    <definedName name="발파암깍기_발파_브레이커_㎥당">'[79]토공2(11~19)'!#REF!</definedName>
    <definedName name="발파암깍기_브레이커_㎥당" localSheetId="12">'[79]토공2(11~19)'!#REF!</definedName>
    <definedName name="발파암깍기_브레이커_㎥당">'[79]토공2(11~19)'!#REF!</definedName>
    <definedName name="발파암깍기_편절형_경암_㎥당" localSheetId="12">'[79]토공2(11~19)'!#REF!</definedName>
    <definedName name="발파암깍기_편절형_경암_㎥당">'[79]토공2(11~19)'!#REF!</definedName>
    <definedName name="발파암깍기_편절형_보통암_㎥당" localSheetId="12">'[79]토공2(11~19)'!#REF!</definedName>
    <definedName name="발파암깍기_편절형_보통암_㎥당">'[79]토공2(11~19)'!#REF!</definedName>
    <definedName name="발파암깍기_편절형_연암_㎥당" localSheetId="12">'[79]토공2(11~19)'!#REF!</definedName>
    <definedName name="발파암깍기_편절형_연암_㎥당">'[79]토공2(11~19)'!#REF!</definedName>
    <definedName name="방" localSheetId="5">[104]일위대가!#REF!</definedName>
    <definedName name="방">[104]일위대가!#REF!</definedName>
    <definedName name="방류펌프" localSheetId="12">#REF!</definedName>
    <definedName name="방류펌프">#REF!</definedName>
    <definedName name="방송" localSheetId="12">#REF!</definedName>
    <definedName name="방송">#REF!</definedName>
    <definedName name="방송1">'[122]교사기준면적(초등)'!$D$29</definedName>
    <definedName name="방수1" localSheetId="12">#REF!</definedName>
    <definedName name="방수1">#REF!</definedName>
    <definedName name="방수2" localSheetId="12">#REF!</definedName>
    <definedName name="방수2">#REF!</definedName>
    <definedName name="방수3" localSheetId="12">#REF!</definedName>
    <definedName name="방수3">#REF!</definedName>
    <definedName name="방수4" localSheetId="12">#REF!</definedName>
    <definedName name="방수4">#REF!</definedName>
    <definedName name="방수공" localSheetId="12">#REF!</definedName>
    <definedName name="방수공">#REF!</definedName>
    <definedName name="방음벽" localSheetId="12" hidden="1">#REF!</definedName>
    <definedName name="방음벽" hidden="1">#REF!</definedName>
    <definedName name="방호벽_곡선부_경간당_1.5m" localSheetId="12">'[79]부대공2(78-'!#REF!</definedName>
    <definedName name="방호벽_곡선부_경간당_1.5m">'[79]부대공2(78-'!#REF!</definedName>
    <definedName name="방호벽_직선부_경간당_1.5m" localSheetId="12">'[79]부대공2(78-'!#REF!</definedName>
    <definedName name="방호벽_직선부_경간당_1.5m">'[79]부대공2(78-'!#REF!</definedName>
    <definedName name="배" localSheetId="5">[104]일위대가!#REF!</definedName>
    <definedName name="배" localSheetId="12">#REF!</definedName>
    <definedName name="배">[104]일위대가!#REF!</definedName>
    <definedName name="배관공" localSheetId="5">'[101]1.시중노임단가'!#REF!</definedName>
    <definedName name="배관공" localSheetId="12">#REF!</definedName>
    <definedName name="배관공">'[101]1.시중노임단가'!#REF!</definedName>
    <definedName name="배관공계" localSheetId="12">#REF!</definedName>
    <definedName name="배관공계">#REF!</definedName>
    <definedName name="배관공수율" hidden="1">'[53]N賃率-職'!$I$5:$I$30</definedName>
    <definedName name="배롱나무" localSheetId="12">#REF!</definedName>
    <definedName name="배롱나무">#REF!</definedName>
    <definedName name="배면방수" localSheetId="12">#REF!</definedName>
    <definedName name="배면방수">#REF!</definedName>
    <definedName name="배수" localSheetId="12">#REF!</definedName>
    <definedName name="배수">#REF!</definedName>
    <definedName name="배수개선" localSheetId="12">#REF!</definedName>
    <definedName name="배수개선">#REF!</definedName>
    <definedName name="배수공" localSheetId="12">'지형측량(근거)'!배수공</definedName>
    <definedName name="배수공">[0]!배수공</definedName>
    <definedName name="배수관제작직관" localSheetId="12">#REF!</definedName>
    <definedName name="배수관제작직관">#REF!</definedName>
    <definedName name="배수구" localSheetId="12">#REF!</definedName>
    <definedName name="배수구">#REF!</definedName>
    <definedName name="배수구조물공총재" localSheetId="12">#REF!</definedName>
    <definedName name="배수구조물공총재">#REF!</definedName>
    <definedName name="배수구조물토공" localSheetId="12">#REF!</definedName>
    <definedName name="배수구조물토공">#REF!</definedName>
    <definedName name="버스" localSheetId="12">'지형측량(근거)'!버스</definedName>
    <definedName name="버스">[0]!버스</definedName>
    <definedName name="버스정차대" localSheetId="12">'지형측량(근거)'!버스정차대</definedName>
    <definedName name="버스정차대">[0]!버스정차대</definedName>
    <definedName name="버팀1단">[66]단위수량!$D$10</definedName>
    <definedName name="버팀2단">[66]단위수량!$D$11</definedName>
    <definedName name="버팀간격" localSheetId="12">#REF!</definedName>
    <definedName name="버팀간격">#REF!</definedName>
    <definedName name="버팀규격" localSheetId="12">#REF!</definedName>
    <definedName name="버팀규격">#REF!</definedName>
    <definedName name="버팀및띠장연결">[66]가시설수량!$AE$168</definedName>
    <definedName name="버팀수량" localSheetId="12">#REF!</definedName>
    <definedName name="버팀수량">#REF!</definedName>
    <definedName name="버팀제작">[66]가시설수량!$AE$138</definedName>
    <definedName name="번호" localSheetId="12">'[160]Sheet1 (2)'!#REF!</definedName>
    <definedName name="번호">'[160]Sheet1 (2)'!#REF!</definedName>
    <definedName name="벌개_제근공___㎡_당" localSheetId="12">#REF!</definedName>
    <definedName name="벌개_제근공___㎡_당">#REF!</definedName>
    <definedName name="벌개제근공_㎡당" localSheetId="12">'[79]토공1(1~10,92)'!#REF!</definedName>
    <definedName name="벌개제근공_㎡당">'[79]토공1(1~10,92)'!#REF!</definedName>
    <definedName name="범용기본" localSheetId="12">#REF!</definedName>
    <definedName name="범용기본">#REF!</definedName>
    <definedName name="범용도로" localSheetId="12">#REF!</definedName>
    <definedName name="범용도로">#REF!</definedName>
    <definedName name="범용도입" localSheetId="12">#REF!</definedName>
    <definedName name="범용도입">#REF!</definedName>
    <definedName name="범용도입비" localSheetId="12">#REF!</definedName>
    <definedName name="범용도입비">#REF!</definedName>
    <definedName name="범용상수" localSheetId="12">#REF!</definedName>
    <definedName name="범용상수">#REF!</definedName>
    <definedName name="범용스텝당인건비" localSheetId="12">#REF!</definedName>
    <definedName name="범용스텝당인건비">#REF!</definedName>
    <definedName name="범용추가" localSheetId="12">#REF!</definedName>
    <definedName name="범용추가">#REF!</definedName>
    <definedName name="범용커스터마이징" localSheetId="12">BlankMacro1</definedName>
    <definedName name="범용커스터마이징">BlankMacro1</definedName>
    <definedName name="범용하수" localSheetId="12">#REF!</definedName>
    <definedName name="범용하수">#REF!</definedName>
    <definedName name="법면보호블럭" localSheetId="12">#REF!</definedName>
    <definedName name="법면보호블럭">#REF!</definedName>
    <definedName name="벨트컨베이어작업공" localSheetId="12">[106]노임단가!#REF!</definedName>
    <definedName name="벨트컨베이어작업공">[106]노임단가!#REF!</definedName>
    <definedName name="벽돌" localSheetId="12">#REF!</definedName>
    <definedName name="벽돌">#REF!</definedName>
    <definedName name="벽돌제작공" localSheetId="5">'[101]1.시중노임단가'!#REF!</definedName>
    <definedName name="벽돌제작공">'[101]1.시중노임단가'!#REF!</definedName>
    <definedName name="변간접노무비" localSheetId="12">#REF!</definedName>
    <definedName name="변간접노무비">#REF!</definedName>
    <definedName name="변경개요1" localSheetId="12">#REF!</definedName>
    <definedName name="변경개요1">#REF!</definedName>
    <definedName name="변경개요2" localSheetId="12">#REF!</definedName>
    <definedName name="변경개요2">#REF!</definedName>
    <definedName name="변경개요3" localSheetId="12">#REF!</definedName>
    <definedName name="변경개요3">#REF!</definedName>
    <definedName name="변경개요4" localSheetId="12">#REF!</definedName>
    <definedName name="변경개요4">#REF!</definedName>
    <definedName name="변경공사원가" localSheetId="12">#REF!</definedName>
    <definedName name="변경공사원가">#REF!</definedName>
    <definedName name="변경비" localSheetId="12">#REF!</definedName>
    <definedName name="변경비">#REF!</definedName>
    <definedName name="변경이유서" localSheetId="12">'지형측량(근거)'!변경이유서</definedName>
    <definedName name="변경이유서">[0]!변경이유서</definedName>
    <definedName name="변경이유서1" localSheetId="12">'지형측량(근거)'!변경이유서1</definedName>
    <definedName name="변경이유서1">[0]!변경이유서1</definedName>
    <definedName name="변고용보험료" localSheetId="12">#REF!</definedName>
    <definedName name="변고용보험료">#REF!</definedName>
    <definedName name="변공급가액" localSheetId="12">#REF!</definedName>
    <definedName name="변공급가액">#REF!</definedName>
    <definedName name="변공사개요1" localSheetId="12">#REF!</definedName>
    <definedName name="변공사개요1">#REF!</definedName>
    <definedName name="변공사개요2" localSheetId="12">#REF!</definedName>
    <definedName name="변공사개요2">#REF!</definedName>
    <definedName name="변공사개요3" localSheetId="12">#REF!</definedName>
    <definedName name="변공사개요3">#REF!</definedName>
    <definedName name="변공사개요4" localSheetId="12">#REF!</definedName>
    <definedName name="변공사개요4">#REF!</definedName>
    <definedName name="변관급자재대" localSheetId="12">#REF!</definedName>
    <definedName name="변관급자재대">#REF!</definedName>
    <definedName name="변기타경비" localSheetId="12">#REF!</definedName>
    <definedName name="변기타경비">#REF!</definedName>
    <definedName name="변노무비" localSheetId="12">#REF!</definedName>
    <definedName name="변노무비">#REF!</definedName>
    <definedName name="변도급액" localSheetId="12">#REF!</definedName>
    <definedName name="변도급액">#REF!</definedName>
    <definedName name="변보상비" localSheetId="12">#REF!</definedName>
    <definedName name="변보상비">#REF!</definedName>
    <definedName name="변부가가치세" localSheetId="12">#REF!</definedName>
    <definedName name="변부가가치세">#REF!</definedName>
    <definedName name="변산재보험료" localSheetId="12">#REF!</definedName>
    <definedName name="변산재보험료">#REF!</definedName>
    <definedName name="변수수료" localSheetId="12">#REF!</definedName>
    <definedName name="변수수료">#REF!</definedName>
    <definedName name="변순공사원가" localSheetId="12">#REF!</definedName>
    <definedName name="변순공사원가">#REF!</definedName>
    <definedName name="변안전관리비" localSheetId="12">#REF!</definedName>
    <definedName name="변안전관리비">#REF!</definedName>
    <definedName name="변이윤" localSheetId="12">#REF!</definedName>
    <definedName name="변이윤">#REF!</definedName>
    <definedName name="변일반관리비" localSheetId="12">#REF!</definedName>
    <definedName name="변일반관리비">#REF!</definedName>
    <definedName name="변재료비" localSheetId="12">#REF!</definedName>
    <definedName name="변재료비">#REF!</definedName>
    <definedName name="변제간접노무비" localSheetId="12">#REF!</definedName>
    <definedName name="변제간접노무비">#REF!</definedName>
    <definedName name="변제공급가액" localSheetId="12">#REF!</definedName>
    <definedName name="변제공급가액">#REF!</definedName>
    <definedName name="변제기타경비" localSheetId="12">#REF!</definedName>
    <definedName name="변제기타경비">#REF!</definedName>
    <definedName name="변제도급액" localSheetId="12">#REF!</definedName>
    <definedName name="변제도급액">#REF!</definedName>
    <definedName name="변제부가가치세" localSheetId="12">#REF!</definedName>
    <definedName name="변제부가가치세">#REF!</definedName>
    <definedName name="변제산재보험료" localSheetId="12">#REF!</definedName>
    <definedName name="변제산재보험료">#REF!</definedName>
    <definedName name="변제순공사원가" localSheetId="12">#REF!</definedName>
    <definedName name="변제순공사원가">#REF!</definedName>
    <definedName name="변제안전관리비" localSheetId="12">#REF!</definedName>
    <definedName name="변제안전관리비">#REF!</definedName>
    <definedName name="변제이윤" localSheetId="12">#REF!</definedName>
    <definedName name="변제이윤">#REF!</definedName>
    <definedName name="변제일반관리비" localSheetId="12">#REF!</definedName>
    <definedName name="변제일반관리비">#REF!</definedName>
    <definedName name="변폐기물처리비" localSheetId="12">#REF!</definedName>
    <definedName name="변폐기물처리비">#REF!</definedName>
    <definedName name="보" localSheetId="5">[104]일위대가!#REF!</definedName>
    <definedName name="보">[104]일위대가!#REF!</definedName>
    <definedName name="보걸이">[66]가시설수량!$AE$39</definedName>
    <definedName name="보고서인쇄비" localSheetId="12">[114]직접인건비!#REF!</definedName>
    <definedName name="보고서인쇄비">[114]직접인건비!#REF!</definedName>
    <definedName name="보루지" localSheetId="12">#REF!</definedName>
    <definedName name="보루지">#REF!</definedName>
    <definedName name="보링" localSheetId="12" hidden="1">{#N/A,#N/A,FALSE,"포장2"}</definedName>
    <definedName name="보링" hidden="1">{#N/A,#N/A,FALSE,"포장2"}</definedName>
    <definedName name="보상비" localSheetId="12">#REF!</definedName>
    <definedName name="보상비">#REF!</definedName>
    <definedName name="보상비수" localSheetId="12">#REF!</definedName>
    <definedName name="보상비수">#REF!</definedName>
    <definedName name="보상비평" localSheetId="12">#REF!</definedName>
    <definedName name="보상비평">#REF!</definedName>
    <definedName name="보온공" localSheetId="5">'[101]1.시중노임단가'!#REF!</definedName>
    <definedName name="보온공" localSheetId="12">#REF!</definedName>
    <definedName name="보온공">'[101]1.시중노임단가'!#REF!</definedName>
    <definedName name="보온공계" localSheetId="12">#REF!</definedName>
    <definedName name="보온공계">#REF!</definedName>
    <definedName name="보일러공" localSheetId="5">'[101]1.시중노임단가'!#REF!</definedName>
    <definedName name="보일러공">'[101]1.시중노임단가'!#REF!</definedName>
    <definedName name="보정계수1" localSheetId="12">#REF!</definedName>
    <definedName name="보정계수1">#REF!</definedName>
    <definedName name="보정계수2" localSheetId="12">#REF!</definedName>
    <definedName name="보정계수2">#REF!</definedName>
    <definedName name="보정계수3" localSheetId="12">#REF!</definedName>
    <definedName name="보정계수3">#REF!</definedName>
    <definedName name="보정계수4" localSheetId="12">#REF!</definedName>
    <definedName name="보정계수4">#REF!</definedName>
    <definedName name="보정계수5" localSheetId="12">#REF!</definedName>
    <definedName name="보정계수5">#REF!</definedName>
    <definedName name="보조" localSheetId="12">#REF!</definedName>
    <definedName name="보조">#REF!</definedName>
    <definedName name="보조기층_구입운반_㎥당" localSheetId="12">#REF!</definedName>
    <definedName name="보조기층_구입운반_㎥당">#REF!</definedName>
    <definedName name="보조기층_채집운반_㎥당" localSheetId="12">[131]포장단가산출!#REF!</definedName>
    <definedName name="보조기층_채집운반_㎥당">[131]포장단가산출!#REF!</definedName>
    <definedName name="보조기층_포설및다짐_포설두께15㎝_㎥당" localSheetId="12">#REF!</definedName>
    <definedName name="보조기층_포설및다짐_포설두께15㎝_㎥당">#REF!</definedName>
    <definedName name="보조기층두께">0.2</definedName>
    <definedName name="보통" localSheetId="12">#REF!</definedName>
    <definedName name="보통">#REF!</definedName>
    <definedName name="보통인력" localSheetId="12">#REF!</definedName>
    <definedName name="보통인력">#REF!</definedName>
    <definedName name="보통인부" localSheetId="12">#REF!</definedName>
    <definedName name="보통인부">#REF!</definedName>
    <definedName name="보통인부B10">[93]식재인부!$C$24</definedName>
    <definedName name="보통인부B4이하">[93]식재인부!$C$18</definedName>
    <definedName name="보통인부B5">[93]식재인부!$C$19</definedName>
    <definedName name="보통인부B6">[93]식재인부!$C$20</definedName>
    <definedName name="보통인부B8">[93]식재인부!$C$22</definedName>
    <definedName name="보통인부R10">[93]식재인부!$C$54</definedName>
    <definedName name="보통인부R12">[93]식재인부!$C$56</definedName>
    <definedName name="보통인부R15">[93]식재인부!$C$59</definedName>
    <definedName name="보통인부R4이하">[93]식재인부!$C$48</definedName>
    <definedName name="보통인부R5">[93]식재인부!$C$49</definedName>
    <definedName name="보통인부R6">[93]식재인부!$C$50</definedName>
    <definedName name="보통인부R7">[93]식재인부!$C$51</definedName>
    <definedName name="보통인부R8">[93]식재인부!$C$52</definedName>
    <definedName name="보통인부계" localSheetId="12">#REF!</definedName>
    <definedName name="보통인부계">#REF!</definedName>
    <definedName name="보험료" localSheetId="12">#REF!</definedName>
    <definedName name="보험료">#REF!</definedName>
    <definedName name="보호상" localSheetId="12">#REF!</definedName>
    <definedName name="보호상">#REF!</definedName>
    <definedName name="보호측" localSheetId="12">#REF!</definedName>
    <definedName name="보호측">#REF!</definedName>
    <definedName name="보호하" localSheetId="12">#REF!</definedName>
    <definedName name="보호하">#REF!</definedName>
    <definedName name="복통경비" localSheetId="12">[161]수원공사비!#REF!</definedName>
    <definedName name="복통경비">[161]수원공사비!#REF!</definedName>
    <definedName name="복통노무비" localSheetId="12">[161]수원공사비!#REF!</definedName>
    <definedName name="복통노무비">[161]수원공사비!#REF!</definedName>
    <definedName name="복통재료비" localSheetId="12">[161]수원공사비!#REF!</definedName>
    <definedName name="복통재료비">[161]수원공사비!#REF!</definedName>
    <definedName name="본관관종" localSheetId="12">#REF!</definedName>
    <definedName name="본관관종">#REF!</definedName>
    <definedName name="본관구경" localSheetId="12">#REF!</definedName>
    <definedName name="본관구경">#REF!</definedName>
    <definedName name="본선연장" localSheetId="12">#REF!</definedName>
    <definedName name="본선연장">#REF!</definedName>
    <definedName name="본선용" localSheetId="12">'지형측량(근거)'!본선용</definedName>
    <definedName name="본선용">[0]!본선용</definedName>
    <definedName name="본선포장" localSheetId="12">#REF!</definedName>
    <definedName name="본선포장">#REF!</definedName>
    <definedName name="봉식" localSheetId="12">BlankMacro1</definedName>
    <definedName name="봉식">BlankMacro1</definedName>
    <definedName name="부" localSheetId="12">#REF!</definedName>
    <definedName name="부">#REF!</definedName>
    <definedName name="부가11" localSheetId="12">#REF!</definedName>
    <definedName name="부가11">#REF!</definedName>
    <definedName name="부가가치세" localSheetId="12">#REF!</definedName>
    <definedName name="부가가치세">#REF!</definedName>
    <definedName name="부가가치세요율" localSheetId="12">#REF!</definedName>
    <definedName name="부가가치세요율">#REF!</definedName>
    <definedName name="부가가치세요율_변경" localSheetId="12">#REF!</definedName>
    <definedName name="부가가치세요율_변경">#REF!</definedName>
    <definedName name="부가세" localSheetId="12">#REF!</definedName>
    <definedName name="부가세">#REF!</definedName>
    <definedName name="부대" localSheetId="12">#REF!</definedName>
    <definedName name="부대">#REF!</definedName>
    <definedName name="부대1" localSheetId="12" hidden="1">{#N/A,#N/A,FALSE,"운반시간"}</definedName>
    <definedName name="부대1" hidden="1">{#N/A,#N/A,FALSE,"운반시간"}</definedName>
    <definedName name="부대원가" localSheetId="12" hidden="1">{#N/A,#N/A,FALSE,"배수2"}</definedName>
    <definedName name="부대원가" hidden="1">{#N/A,#N/A,FALSE,"배수2"}</definedName>
    <definedName name="부대원본" localSheetId="12" hidden="1">{#N/A,#N/A,FALSE,"토공2"}</definedName>
    <definedName name="부대원본" hidden="1">{#N/A,#N/A,FALSE,"토공2"}</definedName>
    <definedName name="부대토공" localSheetId="12" hidden="1">{#N/A,#N/A,FALSE,"구조2"}</definedName>
    <definedName name="부대토공" hidden="1">{#N/A,#N/A,FALSE,"구조2"}</definedName>
    <definedName name="부표번호">[162]일반부표!$B$213,[162]일반부표!$A$20,[162]일반부표!$A$28,[162]일반부표!$A$37,[162]일반부표!$A$46,[162]일반부표!$A$54,[162]일반부표!$A$62,[162]일반부표!$A$71,[162]일반부표!$A$80,[162]일반부표!$A$88,[162]일반부표!$A$96,[162]일반부표!$A$105,[162]일반부표!$A$112,[162]일반부표!$A$122,[162]일반부표!$A$130,[162]일반부표!$A$139,[162]일반부표!$A$145,[162]일반부표!$A$156,[162]일반부표!$A$165,[162]일반부표!$A$173,[162]일반부표!$A$180,[162]일반부표!$A$190,[162]일반부표!$A$198,[162]일반부표!$A$207</definedName>
    <definedName name="북충주" localSheetId="12">'지형측량(근거)'!북충주</definedName>
    <definedName name="북충주">[0]!북충주</definedName>
    <definedName name="북충주6" localSheetId="12">'지형측량(근거)'!북충주6</definedName>
    <definedName name="북충주6">[0]!북충주6</definedName>
    <definedName name="분전반" localSheetId="12">BlankMacro1</definedName>
    <definedName name="분전반">BlankMacro1</definedName>
    <definedName name="붙임4" localSheetId="12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붙임4" localSheetId="8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붙임4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뷰" localSheetId="12" hidden="1">{#N/A,#N/A,FALSE,"단가표지"}</definedName>
    <definedName name="뷰" hidden="1">{#N/A,#N/A,FALSE,"단가표지"}</definedName>
    <definedName name="브이c" localSheetId="12">#REF!</definedName>
    <definedName name="브이c">#REF!</definedName>
    <definedName name="비" localSheetId="12">#REF!</definedName>
    <definedName name="비">#REF!</definedName>
    <definedName name="비__고" localSheetId="12">#REF!</definedName>
    <definedName name="비__고">#REF!</definedName>
    <definedName name="비계" localSheetId="12">#REF!</definedName>
    <definedName name="비계">#REF!</definedName>
    <definedName name="비계_목재_10회_공㎥당" localSheetId="12">[79]배수및구조물공1!#REF!</definedName>
    <definedName name="비계_목재_10회_공㎥당">[79]배수및구조물공1!#REF!</definedName>
    <definedName name="비계_목재_1회_공㎥당" localSheetId="12">[79]배수및구조물공1!#REF!</definedName>
    <definedName name="비계_목재_1회_공㎥당">[79]배수및구조물공1!#REF!</definedName>
    <definedName name="비계_목재_2회_공㎥당" localSheetId="12">[79]배수및구조물공1!#REF!</definedName>
    <definedName name="비계_목재_2회_공㎥당">[79]배수및구조물공1!#REF!</definedName>
    <definedName name="비계_목재_3회_공㎥당" localSheetId="12">[79]배수및구조물공1!#REF!</definedName>
    <definedName name="비계_목재_3회_공㎥당">[79]배수및구조물공1!#REF!</definedName>
    <definedName name="비계_목재_4회_공㎥당" localSheetId="12">[79]배수및구조물공1!#REF!</definedName>
    <definedName name="비계_목재_4회_공㎥당">[79]배수및구조물공1!#REF!</definedName>
    <definedName name="비계_목재_5회_공㎥당" localSheetId="12">[79]배수및구조물공1!#REF!</definedName>
    <definedName name="비계_목재_5회_공㎥당">[79]배수및구조물공1!#REF!</definedName>
    <definedName name="비계_목재_6회_공㎥당" localSheetId="12">[79]배수및구조물공1!#REF!</definedName>
    <definedName name="비계_목재_6회_공㎥당">[79]배수및구조물공1!#REF!</definedName>
    <definedName name="비계_목재_7회_공㎥당" localSheetId="12">[79]배수및구조물공1!#REF!</definedName>
    <definedName name="비계_목재_7회_공㎥당">[79]배수및구조물공1!#REF!</definedName>
    <definedName name="비계_목재_8회_공㎥당" localSheetId="12">[79]배수및구조물공1!#REF!</definedName>
    <definedName name="비계_목재_8회_공㎥당">[79]배수및구조물공1!#REF!</definedName>
    <definedName name="비계_목재_9회_공㎥당" localSheetId="12">[79]배수및구조물공1!#REF!</definedName>
    <definedName name="비계_목재_9회_공㎥당">[79]배수및구조물공1!#REF!</definedName>
    <definedName name="비계공" localSheetId="12">#REF!</definedName>
    <definedName name="비계공">#REF!</definedName>
    <definedName name="비고" localSheetId="12">#REF!</definedName>
    <definedName name="비고">#REF!</definedName>
    <definedName name="비교표" localSheetId="5">#REF!</definedName>
    <definedName name="비교표">#REF!</definedName>
    <definedName name="비목1" localSheetId="12">'[80]서울대규장각(가시설흙막이)'!#REF!</definedName>
    <definedName name="비목1">'[80]서울대규장각(가시설흙막이)'!#REF!</definedName>
    <definedName name="비목2" localSheetId="12">'[80]서울대규장각(가시설흙막이)'!#REF!</definedName>
    <definedName name="비목2">'[80]서울대규장각(가시설흙막이)'!#REF!</definedName>
    <definedName name="비목3" localSheetId="12">'[80]서울대규장각(가시설흙막이)'!#REF!</definedName>
    <definedName name="비목3">'[80]서울대규장각(가시설흙막이)'!#REF!</definedName>
    <definedName name="비목4" localSheetId="12">'[80]서울대규장각(가시설흙막이)'!#REF!</definedName>
    <definedName name="비목4">'[80]서울대규장각(가시설흙막이)'!#REF!</definedName>
    <definedName name="비비추" localSheetId="12">#REF!</definedName>
    <definedName name="비비추">#REF!</definedName>
    <definedName name="비율" localSheetId="12">#REF!</definedName>
    <definedName name="비율">#REF!</definedName>
    <definedName name="빕" localSheetId="20">BlankMacro1</definedName>
    <definedName name="빕" localSheetId="21">BlankMacro1</definedName>
    <definedName name="빕" localSheetId="15">BlankMacro1</definedName>
    <definedName name="빕">BlankMacro1</definedName>
    <definedName name="ㅅ" localSheetId="12">#REF!</definedName>
    <definedName name="ㅅ">#REF!</definedName>
    <definedName name="ㅅ굲유" localSheetId="12" hidden="1">{#N/A,#N/A,FALSE,"조골재"}</definedName>
    <definedName name="ㅅ굲유" hidden="1">{#N/A,#N/A,FALSE,"조골재"}</definedName>
    <definedName name="ㅅㅅ" localSheetId="12">#REF!</definedName>
    <definedName name="ㅅㅅ">#REF!</definedName>
    <definedName name="사" localSheetId="5" hidden="1">[163]지수적용공사비내역서!#REF!</definedName>
    <definedName name="사" localSheetId="12">[157]재정비직인!$J$59</definedName>
    <definedName name="사" localSheetId="8" hidden="1">[163]지수적용공사비내역서!#REF!</definedName>
    <definedName name="사" hidden="1">[163]지수적용공사비내역서!#REF!</definedName>
    <definedName name="사공_배포함" localSheetId="12">[106]노임단가!#REF!</definedName>
    <definedName name="사공_배포함">[106]노임단가!#REF!</definedName>
    <definedName name="사급" localSheetId="12">#REF!</definedName>
    <definedName name="사급">#REF!</definedName>
    <definedName name="사급_자재대" localSheetId="12">#REF!</definedName>
    <definedName name="사급_자재대">#REF!</definedName>
    <definedName name="사랑" localSheetId="5" hidden="1">#REF!</definedName>
    <definedName name="사랑" hidden="1">#REF!</definedName>
    <definedName name="사이지" localSheetId="12">#REF!</definedName>
    <definedName name="사이지">#REF!</definedName>
    <definedName name="사전" localSheetId="12">#REF!</definedName>
    <definedName name="사전">#REF!</definedName>
    <definedName name="사진대지" localSheetId="12">'지형측량(근거)'!사진대지</definedName>
    <definedName name="사진대지">[0]!사진대지</definedName>
    <definedName name="사진매수" localSheetId="12">#REF!</definedName>
    <definedName name="사진매수">#REF!</definedName>
    <definedName name="사진표정" localSheetId="12">#REF!</definedName>
    <definedName name="사진표정">#REF!</definedName>
    <definedName name="사차보완" localSheetId="12">[164]수량산출!#REF!</definedName>
    <definedName name="사차보완">[164]수량산출!#REF!</definedName>
    <definedName name="사차사급" localSheetId="12">[164]수량산출!#REF!</definedName>
    <definedName name="사차사급">[164]수량산출!#REF!</definedName>
    <definedName name="사차일급" localSheetId="12">[164]수량산출!#REF!</definedName>
    <definedName name="사차일급">[164]수량산출!#REF!</definedName>
    <definedName name="사토_부지사용료_㎥당" localSheetId="12">'[79]토공3(20~31)'!#REF!</definedName>
    <definedName name="사토_부지사용료_㎥당">'[79]토공3(20~31)'!#REF!</definedName>
    <definedName name="사토운반_평균단가_덤프15Ton_㎥당" localSheetId="12">'[79]토공3(20~31)'!#REF!</definedName>
    <definedName name="사토운반_평균단가_덤프15Ton_㎥당">'[79]토공3(20~31)'!#REF!</definedName>
    <definedName name="사통경비" localSheetId="12">[161]수원공사비!#REF!</definedName>
    <definedName name="사통경비">[161]수원공사비!#REF!</definedName>
    <definedName name="사통노무비" localSheetId="12">[161]수원공사비!#REF!</definedName>
    <definedName name="사통노무비">[161]수원공사비!#REF!</definedName>
    <definedName name="사통재료비" localSheetId="12">[161]수원공사비!#REF!</definedName>
    <definedName name="사통재료비">[161]수원공사비!#REF!</definedName>
    <definedName name="사하중">'[23]1. 설계조건 2.단면가정 3. 하중계산'!$I$69</definedName>
    <definedName name="사하중도">'[23]DATA 입력란'!$D$31</definedName>
    <definedName name="사하중콘">'[23]DATA 입력란'!$D$26</definedName>
    <definedName name="사회" localSheetId="12">#REF!</definedName>
    <definedName name="사회">#REF!</definedName>
    <definedName name="사후환경" localSheetId="12">[114]직접인건비!#REF!</definedName>
    <definedName name="사후환경">[114]직접인건비!#REF!</definedName>
    <definedName name="산근00" localSheetId="12">#REF!</definedName>
    <definedName name="산근00">#REF!</definedName>
    <definedName name="산근3" localSheetId="12">#REF!</definedName>
    <definedName name="산근3">#REF!</definedName>
    <definedName name="산근5" localSheetId="12">#REF!</definedName>
    <definedName name="산근5">#REF!</definedName>
    <definedName name="산근6" localSheetId="12">#REF!</definedName>
    <definedName name="산근6">#REF!</definedName>
    <definedName name="산근7" localSheetId="12">#REF!</definedName>
    <definedName name="산근7">#REF!</definedName>
    <definedName name="산근7양" localSheetId="12">#REF!</definedName>
    <definedName name="산근7양">#REF!</definedName>
    <definedName name="산근8" localSheetId="12">#REF!</definedName>
    <definedName name="산근8">#REF!</definedName>
    <definedName name="산근9" localSheetId="12">#REF!</definedName>
    <definedName name="산근9">#REF!</definedName>
    <definedName name="산근9ㅇ" localSheetId="12">#REF!</definedName>
    <definedName name="산근9ㅇ">#REF!</definedName>
    <definedName name="산돌이" localSheetId="12" hidden="1">{#N/A,#N/A,FALSE,"단가표지"}</definedName>
    <definedName name="산돌이" hidden="1">{#N/A,#N/A,FALSE,"단가표지"}</definedName>
    <definedName name="산소" localSheetId="12">#REF!</definedName>
    <definedName name="산소">#REF!</definedName>
    <definedName name="산악지비율" localSheetId="12">#REF!</definedName>
    <definedName name="산악지비율">#REF!</definedName>
    <definedName name="산업" localSheetId="12">[114]직접인건비!#REF!</definedName>
    <definedName name="산업">[114]직접인건비!#REF!</definedName>
    <definedName name="산재보험료" localSheetId="12">#REF!</definedName>
    <definedName name="산재보험료">#REF!</definedName>
    <definedName name="산재보험료요율" localSheetId="12">#REF!</definedName>
    <definedName name="산재보험료요율">#REF!</definedName>
    <definedName name="산재보험료요율_변경" localSheetId="12">#REF!</definedName>
    <definedName name="산재보험료요율_변경">#REF!</definedName>
    <definedName name="산재보험료율" localSheetId="12">#REF!</definedName>
    <definedName name="산재보험료율">#REF!</definedName>
    <definedName name="산재보험율">[95]요율!$F$8</definedName>
    <definedName name="산철쭉" localSheetId="12">#REF!</definedName>
    <definedName name="산철쭉">#REF!</definedName>
    <definedName name="산출">[165]산출내역서집계표!$D$3:$L$116</definedName>
    <definedName name="산출1">[165]산출내역서집계표!$D$6:$L$116</definedName>
    <definedName name="산출근거" localSheetId="12">BlankMacro1</definedName>
    <definedName name="산출근거">BlankMacro1</definedName>
    <definedName name="산출금양">[165]산출내역서집계표!$AB$2:$AR$143</definedName>
    <definedName name="산출내역" localSheetId="12">#REF!</definedName>
    <definedName name="산출내역">#REF!</definedName>
    <definedName name="산출냐역" localSheetId="12">#REF!</definedName>
    <definedName name="산출냐역">#REF!</definedName>
    <definedName name="산출집계" localSheetId="12">#REF!</definedName>
    <definedName name="산출집계">#REF!</definedName>
    <definedName name="삼왕교이설도로단가산출" localSheetId="12">'지형측량(근거)'!삼왕교이설도로단가산출</definedName>
    <definedName name="삼왕교이설도로단가산출">[0]!삼왕교이설도로단가산출</definedName>
    <definedName name="삼차보완" localSheetId="12">[164]수량산출!#REF!</definedName>
    <definedName name="삼차보완">[164]수량산출!#REF!</definedName>
    <definedName name="삼차사급" localSheetId="12">[164]수량산출!#REF!</definedName>
    <definedName name="삼차사급">[164]수량산출!#REF!</definedName>
    <definedName name="삼차심사" localSheetId="12">#REF!</definedName>
    <definedName name="삼차심사">#REF!</definedName>
    <definedName name="삼차일급" localSheetId="12">[164]수량산출!#REF!</definedName>
    <definedName name="삼차일급">[164]수량산출!#REF!</definedName>
    <definedName name="삼호" localSheetId="12" hidden="1">{#N/A,#N/A,FALSE,"배수2"}</definedName>
    <definedName name="삼호" hidden="1">{#N/A,#N/A,FALSE,"배수2"}</definedName>
    <definedName name="상" localSheetId="12">#REF!</definedName>
    <definedName name="상">#REF!</definedName>
    <definedName name="상1">'[122]교사기준면적(초등)'!$D$16</definedName>
    <definedName name="상각비" localSheetId="12">#REF!</definedName>
    <definedName name="상각비">#REF!</definedName>
    <definedName name="상담" localSheetId="12">#REF!</definedName>
    <definedName name="상담">#REF!</definedName>
    <definedName name="상담1">'[122]교사기준면적(초등)'!$D$16</definedName>
    <definedName name="상세요구" localSheetId="12">#REF!</definedName>
    <definedName name="상세요구">#REF!</definedName>
    <definedName name="상수SW" localSheetId="12">#REF!</definedName>
    <definedName name="상수SW">#REF!</definedName>
    <definedName name="상수구조일수" localSheetId="12">[166]상수구조화편집부표!#REF!</definedName>
    <definedName name="상수구조일수">[166]상수구조화편집부표!#REF!</definedName>
    <definedName name="상수복구집꼐">[77]DATE!$D$24:$D$85</definedName>
    <definedName name="상수소프트" localSheetId="12">#REF!</definedName>
    <definedName name="상수소프트">#REF!</definedName>
    <definedName name="상수연장" localSheetId="12">#REF!</definedName>
    <definedName name="상수연장">#REF!</definedName>
    <definedName name="상수작업연장" localSheetId="12">#REF!</definedName>
    <definedName name="상수작업연장">#REF!</definedName>
    <definedName name="상수적용율" localSheetId="12">#REF!</definedName>
    <definedName name="상수적용율">#REF!</definedName>
    <definedName name="상수조사" localSheetId="12">BlankMacro1</definedName>
    <definedName name="상수조사">BlankMacro1</definedName>
    <definedName name="상수지형계수" localSheetId="12">#REF!</definedName>
    <definedName name="상수지형계수">#REF!</definedName>
    <definedName name="상하수범용수정" localSheetId="12">#REF!</definedName>
    <definedName name="상하수범용수정">#REF!</definedName>
    <definedName name="상호">[123]자료입력!$J$10</definedName>
    <definedName name="새">#N/A</definedName>
    <definedName name="새로작성">[86]설비내역서!$K$1,[86]설비내역서!$L$1:$L$65536</definedName>
    <definedName name="새이">[167]TOTAL3!$Q$7</definedName>
    <definedName name="새이름" localSheetId="5" hidden="1">#REF!</definedName>
    <definedName name="새이름" localSheetId="12" hidden="1">#REF!</definedName>
    <definedName name="새이름" localSheetId="8" hidden="1">#REF!</definedName>
    <definedName name="새이름" hidden="1">#REF!</definedName>
    <definedName name="색재2" localSheetId="12">#REF!</definedName>
    <definedName name="색재2">#REF!</definedName>
    <definedName name="생산라인" localSheetId="21">#REF!</definedName>
    <definedName name="생산라인">#REF!</definedName>
    <definedName name="샤워" localSheetId="12">#REF!</definedName>
    <definedName name="샤워">#REF!</definedName>
    <definedName name="샤워1">'[122]교사기준면적(초등)'!$D$26</definedName>
    <definedName name="샷시공" localSheetId="5">'[101]1.시중노임단가'!#REF!</definedName>
    <definedName name="샷시공">'[101]1.시중노임단가'!#REF!</definedName>
    <definedName name="석" localSheetId="5">[104]일위대가!#REF!</definedName>
    <definedName name="석">[104]일위대가!#REF!</definedName>
    <definedName name="석공" localSheetId="5">'[101]1.시중노임단가'!#REF!</definedName>
    <definedName name="석공" localSheetId="12">#REF!</definedName>
    <definedName name="석공">'[101]1.시중노임단가'!#REF!</definedName>
    <definedName name="석찰쌓기___견치석___0___3M_____㎡당" localSheetId="12">[147]단가산출서!#REF!</definedName>
    <definedName name="석찰쌓기___견치석___0___3M_____㎡당">[147]단가산출서!#REF!</definedName>
    <definedName name="석축_뒷채움_잡석_인력_____㎥당" localSheetId="12">[147]단가산출서!#REF!</definedName>
    <definedName name="석축_뒷채움_잡석_인력_____㎥당">[147]단가산출서!#REF!</definedName>
    <definedName name="석축기초콘크리트타설㎥당" localSheetId="12">[147]단가산출서!#REF!</definedName>
    <definedName name="석축기초콘크리트타설㎥당">[147]단가산출서!#REF!</definedName>
    <definedName name="석축뒷채움잡석_발파암유용_㎥당" localSheetId="12">'[79]구조물공1(51~56)'!#REF!</definedName>
    <definedName name="석축뒷채움잡석_발파암유용_㎥당">'[79]구조물공1(51~56)'!#REF!</definedName>
    <definedName name="석축뒷채움잡석현장채집_백호우0.4급90__인력10__㎥당" localSheetId="12">[147]단가산출서!#REF!</definedName>
    <definedName name="석축뒷채움잡석현장채집_백호우0.4급90__인력10__㎥당">[147]단가산출서!#REF!</definedName>
    <definedName name="석축쌓기_찰쌓기_0_3M_㎡당" localSheetId="12">'[79]구조물공1(51~56)'!#REF!</definedName>
    <definedName name="석축쌓기_찰쌓기_0_3M_㎡당">'[79]구조물공1(51~56)'!#REF!</definedName>
    <definedName name="석축용깬잡석_채집및운반_㎥당" localSheetId="12">'[79]구조물공1(51~56)'!#REF!</definedName>
    <definedName name="석축용깬잡석_채집및운반_㎥당">'[79]구조물공1(51~56)'!#REF!</definedName>
    <definedName name="석축찰쌓기_깬돌0_3M_㎡당" localSheetId="12">[147]단가산출서!#REF!</definedName>
    <definedName name="석축찰쌓기_깬돌0_3M_㎡당">[147]단가산출서!#REF!</definedName>
    <definedName name="석축찰쌓기d_35cm_깬돌0_3M_㎡당" localSheetId="12">[147]단가산출서!#REF!</definedName>
    <definedName name="석축찰쌓기d_35cm_깬돌0_3M_㎡당">[147]단가산출서!#REF!</definedName>
    <definedName name="석축헐기____메쌓기__㎡당" localSheetId="12">#REF!</definedName>
    <definedName name="석축헐기____메쌓기__㎡당">#REF!</definedName>
    <definedName name="석축헐기____찰쌓기__㎡당" localSheetId="12">#REF!</definedName>
    <definedName name="석축헐기____찰쌓기__㎡당">#REF!</definedName>
    <definedName name="석축헐기_메쌓기_㎡당" localSheetId="12">'[79]토공1(1~10,92)'!#REF!</definedName>
    <definedName name="석축헐기_메쌓기_㎡당">'[79]토공1(1~10,92)'!#REF!</definedName>
    <definedName name="석축헐기_메쌓기_일반구간_㎥당" localSheetId="12">'[79]토공1(1~10,92)'!#REF!</definedName>
    <definedName name="석축헐기_메쌓기_일반구간_㎥당">'[79]토공1(1~10,92)'!#REF!</definedName>
    <definedName name="석축헐기_찰쌓기_㎡당" localSheetId="12">'[79]토공1(1~10,92)'!#REF!</definedName>
    <definedName name="석축헐기_찰쌓기_㎡당">'[79]토공1(1~10,92)'!#REF!</definedName>
    <definedName name="석축헐기_찰쌓기_일반구간_㎥당" localSheetId="12">'[79]토공1(1~10,92)'!#REF!</definedName>
    <definedName name="석축헐기_찰쌓기_일반구간_㎥당">'[79]토공1(1~10,92)'!#REF!</definedName>
    <definedName name="선___반___공" localSheetId="12">[106]노임단가!#REF!</definedName>
    <definedName name="선___반___공">[106]노임단가!#REF!</definedName>
    <definedName name="선진업체" localSheetId="12">[168]DB구축!#REF!</definedName>
    <definedName name="선진업체">[168]DB구축!#REF!</definedName>
    <definedName name="선택층두께">0.2</definedName>
    <definedName name="설계" localSheetId="12">#REF!</definedName>
    <definedName name="설계">#REF!</definedName>
    <definedName name="설계단면력요약.SAP90Work" localSheetId="12">'지형측량(근거)'!설계단면력요약.SAP90Work</definedName>
    <definedName name="설계단면력요약.SAP90Work">[0]!설계단면력요약.SAP90Work</definedName>
    <definedName name="설계비율" localSheetId="12">#REF!</definedName>
    <definedName name="설계비율">#REF!</definedName>
    <definedName name="설계서">#N/A</definedName>
    <definedName name="설계서간지" localSheetId="12">#REF!</definedName>
    <definedName name="설계서간지">#REF!</definedName>
    <definedName name="설계설명" localSheetId="5" hidden="1">#REF!</definedName>
    <definedName name="설계설명" hidden="1">#REF!</definedName>
    <definedName name="설명" localSheetId="12" hidden="1">{#N/A,#N/A,FALSE,"부대1"}</definedName>
    <definedName name="설명" hidden="1">{#N/A,#N/A,FALSE,"부대1"}</definedName>
    <definedName name="설명서" localSheetId="12" hidden="1">{#N/A,#N/A,FALSE,"포장1";#N/A,#N/A,FALSE,"포장1"}</definedName>
    <definedName name="설명서" hidden="1">{#N/A,#N/A,FALSE,"포장1";#N/A,#N/A,FALSE,"포장1"}</definedName>
    <definedName name="설비" hidden="1">{#N/A,#N/A,TRUE,"960318-1";#N/A,#N/A,TRUE,"960318-2";#N/A,#N/A,TRUE,"960318-3"}</definedName>
    <definedName name="설비1" hidden="1">{#N/A,#N/A,TRUE,"960318-1";#N/A,#N/A,TRUE,"960318-2";#N/A,#N/A,TRUE,"960318-3"}</definedName>
    <definedName name="설비경비">[105]설비내역서!$I$1,[105]설비내역서!$J$1:$J$65536</definedName>
    <definedName name="설비노무">[105]설비내역서!$G$1,[105]설비내역서!$H$1:$H$65536</definedName>
    <definedName name="설비재료">[105]설비내역서!$E$1,[105]설비내역서!$F$1:$F$65536</definedName>
    <definedName name="설비합계">[105]설비내역서!$K$1,[105]설비내역서!$L$1:$L$65536</definedName>
    <definedName name="설집" localSheetId="12">#REF!</definedName>
    <definedName name="설집">#REF!</definedName>
    <definedName name="성과총괄" localSheetId="12">#REF!</definedName>
    <definedName name="성과총괄">#REF!</definedName>
    <definedName name="성도" hidden="1">{#N/A,#N/A,TRUE,"960318-1";#N/A,#N/A,TRUE,"960318-2";#N/A,#N/A,TRUE,"960318-3"}</definedName>
    <definedName name="성명">[123]자료입력!$J$11</definedName>
    <definedName name="성적" localSheetId="12">#REF!</definedName>
    <definedName name="성적">#REF!</definedName>
    <definedName name="성토법면고르기_토사_㎡당" localSheetId="12">'[79]토공3(20~31)'!#REF!</definedName>
    <definedName name="성토법면고르기_토사_㎡당">'[79]토공3(20~31)'!#REF!</definedName>
    <definedName name="성토법면다지기_㎡당" localSheetId="12">'[79]토공3(20~31)'!#REF!</definedName>
    <definedName name="성토법면다지기_㎡당">'[79]토공3(20~31)'!#REF!</definedName>
    <definedName name="성토부도수로연장" localSheetId="12">#REF!</definedName>
    <definedName name="성토부도수로연장">#REF!</definedName>
    <definedName name="성토부도수로재료" localSheetId="12">#REF!</definedName>
    <definedName name="성토부도수로재료">#REF!</definedName>
    <definedName name="성토부도수로재료집계" localSheetId="12">#REF!</definedName>
    <definedName name="성토부도수로재료집계">#REF!</definedName>
    <definedName name="세부" localSheetId="5">[169]광주운남을!#REF!</definedName>
    <definedName name="세부">[169]광주운남을!#REF!</definedName>
    <definedName name="세부공정표" localSheetId="20">BlankMacro1</definedName>
    <definedName name="세부공정표" localSheetId="21">BlankMacro1</definedName>
    <definedName name="세부공정표" localSheetId="15">BlankMacro1</definedName>
    <definedName name="세부공정표">BlankMacro1</definedName>
    <definedName name="세액합계">[123]자료입력!$G$26</definedName>
    <definedName name="셧" localSheetId="5">[104]일위대가!#REF!</definedName>
    <definedName name="셧">[104]일위대가!#REF!</definedName>
    <definedName name="셧터공" localSheetId="12">[106]노임단가!#REF!</definedName>
    <definedName name="셧터공">[106]노임단가!#REF!</definedName>
    <definedName name="소" localSheetId="5" hidden="1">[163]지수적용공사비내역서!#REF!</definedName>
    <definedName name="소" localSheetId="12">#REF!</definedName>
    <definedName name="소" localSheetId="8" hidden="1">[163]지수적용공사비내역서!#REF!</definedName>
    <definedName name="소" hidden="1">[163]지수적용공사비내역서!#REF!</definedName>
    <definedName name="소계" localSheetId="12">#REF!</definedName>
    <definedName name="소계">#REF!</definedName>
    <definedName name="소나무" localSheetId="12">#REF!</definedName>
    <definedName name="소나무">#REF!</definedName>
    <definedName name="소방" localSheetId="12">#REF!</definedName>
    <definedName name="소방">#REF!</definedName>
    <definedName name="소방2">[170]집계!$C$4:$P$1002</definedName>
    <definedName name="소요매수" localSheetId="12">#REF!</definedName>
    <definedName name="소요매수">#REF!</definedName>
    <definedName name="소용매수" localSheetId="12">#REF!</definedName>
    <definedName name="소용매수">#REF!</definedName>
    <definedName name="소운반Q" localSheetId="12">#REF!</definedName>
    <definedName name="소운반Q">#REF!</definedName>
    <definedName name="소유자성명" localSheetId="12">#REF!</definedName>
    <definedName name="소유자성명">#REF!</definedName>
    <definedName name="소유자주소" localSheetId="12">#REF!</definedName>
    <definedName name="소유자주소">#REF!</definedName>
    <definedName name="소재지" localSheetId="12">#REF!</definedName>
    <definedName name="소재지">#REF!</definedName>
    <definedName name="소켓무게">[171]DATE!$G$24:$G$79</definedName>
    <definedName name="소프트웨어" localSheetId="12">#REF!</definedName>
    <definedName name="소프트웨어">#REF!</definedName>
    <definedName name="속고기" localSheetId="12">#REF!</definedName>
    <definedName name="속고기">#REF!</definedName>
    <definedName name="속중기" localSheetId="12">#REF!</definedName>
    <definedName name="속중기">#REF!</definedName>
    <definedName name="속중능" localSheetId="12">#REF!</definedName>
    <definedName name="속중능">#REF!</definedName>
    <definedName name="속초기" localSheetId="12">#REF!</definedName>
    <definedName name="속초기">#REF!</definedName>
    <definedName name="송" localSheetId="12">#REF!</definedName>
    <definedName name="송">#REF!</definedName>
    <definedName name="송ㅇㅇ" localSheetId="12" hidden="1">{"'별표'!$N$220"}</definedName>
    <definedName name="송ㅇㅇ" hidden="1">{"'별표'!$N$220"}</definedName>
    <definedName name="송유구조일수" localSheetId="12">#REF!</definedName>
    <definedName name="송유구조일수">#REF!</definedName>
    <definedName name="송유정위치작업일수" localSheetId="12">#REF!</definedName>
    <definedName name="송유정위치작업일수">#REF!</definedName>
    <definedName name="송유조사연장" localSheetId="12">#REF!</definedName>
    <definedName name="송유조사연장">#REF!</definedName>
    <definedName name="송유탐사연장" localSheetId="12">#REF!</definedName>
    <definedName name="송유탐사연장">#REF!</definedName>
    <definedName name="수" localSheetId="5" hidden="1">#REF!</definedName>
    <definedName name="수" localSheetId="12">#REF!</definedName>
    <definedName name="수" localSheetId="8" hidden="1">#REF!</definedName>
    <definedName name="수" hidden="1">#REF!</definedName>
    <definedName name="수____종" localSheetId="12">#REF!</definedName>
    <definedName name="수____종">#REF!</definedName>
    <definedName name="수_량" localSheetId="12">#REF!</definedName>
    <definedName name="수_량">#REF!</definedName>
    <definedName name="수경단가" localSheetId="12">#REF!</definedName>
    <definedName name="수경단가">#REF!</definedName>
    <definedName name="수경단가1" localSheetId="12">#REF!</definedName>
    <definedName name="수경단가1">#REF!</definedName>
    <definedName name="수경일위" localSheetId="12">#REF!</definedName>
    <definedName name="수경일위">#REF!</definedName>
    <definedName name="수도배관공" localSheetId="5">'[101]1.시중노임단가'!#REF!</definedName>
    <definedName name="수도배관공">'[101]1.시중노임단가'!#REF!</definedName>
    <definedName name="수동레이어" localSheetId="12">#REF!</definedName>
    <definedName name="수동레이어">#REF!</definedName>
    <definedName name="수동물수" localSheetId="12">#REF!</definedName>
    <definedName name="수동물수">#REF!</definedName>
    <definedName name="수동일수" localSheetId="12">#REF!</definedName>
    <definedName name="수동일수">#REF!</definedName>
    <definedName name="수동지형계수" localSheetId="12">#REF!</definedName>
    <definedName name="수동지형계수">#REF!</definedName>
    <definedName name="수량" localSheetId="12">#REF!</definedName>
    <definedName name="수량">#REF!</definedName>
    <definedName name="수량2차" localSheetId="20">BlankMacro1</definedName>
    <definedName name="수량2차" localSheetId="21">BlankMacro1</definedName>
    <definedName name="수량2차" localSheetId="15">BlankMacro1</definedName>
    <definedName name="수량2차">BlankMacro1</definedName>
    <definedName name="수량명세서" localSheetId="12" hidden="1">{#N/A,#N/A,TRUE,"대외공문"}</definedName>
    <definedName name="수량명세서" localSheetId="8" hidden="1">{#N/A,#N/A,TRUE,"대외공문"}</definedName>
    <definedName name="수량명세서" hidden="1">{#N/A,#N/A,TRUE,"대외공문"}</definedName>
    <definedName name="수량산출" localSheetId="12">BlankMacro1</definedName>
    <definedName name="수량산출">BlankMacro1</definedName>
    <definedName name="수량산출2" localSheetId="20">BlankMacro1</definedName>
    <definedName name="수량산출2" localSheetId="21">BlankMacro1</definedName>
    <definedName name="수량산출2" localSheetId="15">BlankMacro1</definedName>
    <definedName name="수량산출2" localSheetId="12">BlankMacro1</definedName>
    <definedName name="수량산출2">BlankMacro1</definedName>
    <definedName name="수량산출5" localSheetId="12">BlankMacro1</definedName>
    <definedName name="수량산출5">BlankMacro1</definedName>
    <definedName name="수량산출서표지" localSheetId="12">BlankMacro1</definedName>
    <definedName name="수량산출서표지">BlankMacro1</definedName>
    <definedName name="수량증감대비표" localSheetId="12">'지형측량(근거)'!수량증감대비표</definedName>
    <definedName name="수량증감대비표">[0]!수량증감대비표</definedName>
    <definedName name="수량집계" localSheetId="12">'지형측량(근거)'!수량집계</definedName>
    <definedName name="수량집계">[0]!수량집계</definedName>
    <definedName name="수리수문" localSheetId="12">[114]직접인건비!#REF!</definedName>
    <definedName name="수리수문">[114]직접인건비!#REF!</definedName>
    <definedName name="수목단가">[106]수목단가!$A$1:$E$65536</definedName>
    <definedName name="수목수량" localSheetId="12">#REF!</definedName>
    <definedName name="수목수량">#REF!</definedName>
    <definedName name="수수꽃다리" localSheetId="12">#REF!</definedName>
    <definedName name="수수꽃다리">#REF!</definedName>
    <definedName name="수식1" localSheetId="12">#REF!</definedName>
    <definedName name="수식1">#REF!</definedName>
    <definedName name="수자재단위당">[172]수자재단위당!$A$4:$M$38</definedName>
    <definedName name="수작업__반장" localSheetId="12">[106]노임단가!#REF!</definedName>
    <definedName name="수작업__반장">[106]노임단가!#REF!</definedName>
    <definedName name="수장" localSheetId="12">'[173]내역서 (2)'!#REF!</definedName>
    <definedName name="수장">'[173]내역서 (2)'!#REF!</definedName>
    <definedName name="수장공사2" localSheetId="12">BlankMacro1</definedName>
    <definedName name="수장공사2">BlankMacro1</definedName>
    <definedName name="수장이상" localSheetId="12">BlankMacro1</definedName>
    <definedName name="수장이상">BlankMacro1</definedName>
    <definedName name="수정도화비율" localSheetId="12">#REF!</definedName>
    <definedName name="수정도화비율">#REF!</definedName>
    <definedName name="수정도화지형증감계수" localSheetId="12">#REF!</definedName>
    <definedName name="수정도화지형증감계수">#REF!</definedName>
    <definedName name="수정도화축척별작업량" localSheetId="12">#REF!</definedName>
    <definedName name="수정도화축척별작업량">#REF!</definedName>
    <definedName name="수중_토사" localSheetId="12">#REF!</definedName>
    <definedName name="수중_토사">#REF!</definedName>
    <definedName name="수중조사_견적" localSheetId="20">BlankMacro1</definedName>
    <definedName name="수중조사_견적" localSheetId="21">BlankMacro1</definedName>
    <definedName name="수중조사_견적" localSheetId="15">BlankMacro1</definedName>
    <definedName name="수중조사_견적">BlankMacro1</definedName>
    <definedName name="수학" localSheetId="12">#REF!</definedName>
    <definedName name="수학">#REF!</definedName>
    <definedName name="숙박비" localSheetId="12">[103]설계기준!#REF!</definedName>
    <definedName name="숙박비">[103]설계기준!#REF!</definedName>
    <definedName name="숙소_1년미만_㎡당" localSheetId="12">'[79]부대공1(65-77,93-95)'!#REF!</definedName>
    <definedName name="숙소_1년미만_㎡당">'[79]부대공1(65-77,93-95)'!#REF!</definedName>
    <definedName name="숙직" localSheetId="12">#REF!</definedName>
    <definedName name="숙직">#REF!</definedName>
    <definedName name="숙직1">'[122]교사기준면적(초등)'!$D$32</definedName>
    <definedName name="순___성___토__________㎥당" localSheetId="12">#REF!</definedName>
    <definedName name="순___성___토__________㎥당">#REF!</definedName>
    <definedName name="순공사비수" localSheetId="12">#REF!</definedName>
    <definedName name="순공사비수">#REF!</definedName>
    <definedName name="순공사비평" localSheetId="12">#REF!</definedName>
    <definedName name="순공사비평">#REF!</definedName>
    <definedName name="순공사원가" localSheetId="12">#REF!</definedName>
    <definedName name="순공사원가">#REF!</definedName>
    <definedName name="순단면적" localSheetId="12">#REF!</definedName>
    <definedName name="순단면적">#REF!</definedName>
    <definedName name="순성토__도쟈_19Ton____㎥당" localSheetId="12">#REF!</definedName>
    <definedName name="순성토__도쟈_19Ton____㎥당">#REF!</definedName>
    <definedName name="순성토_도쟈19Ton_㎥당" localSheetId="12">'[79]토공2(11~19)'!#REF!</definedName>
    <definedName name="순성토_도쟈19Ton_㎥당">'[79]토공2(11~19)'!#REF!</definedName>
    <definedName name="쉬트상" localSheetId="12">#REF!</definedName>
    <definedName name="쉬트상">#REF!</definedName>
    <definedName name="쉬트시" localSheetId="12">#REF!</definedName>
    <definedName name="쉬트시">#REF!</definedName>
    <definedName name="쉬트측" localSheetId="12">#REF!</definedName>
    <definedName name="쉬트측">#REF!</definedName>
    <definedName name="쉬트하" localSheetId="12">#REF!</definedName>
    <definedName name="쉬트하">#REF!</definedName>
    <definedName name="스치로폴설치" localSheetId="12">#REF!</definedName>
    <definedName name="스치로폴설치">#REF!</definedName>
    <definedName name="스텝" localSheetId="12">#REF!</definedName>
    <definedName name="스텝">#REF!</definedName>
    <definedName name="스텝당인건비" localSheetId="12">#REF!</definedName>
    <definedName name="스텝당인건비">#REF!</definedName>
    <definedName name="스티로폴">[35]마산방향!$AS$433</definedName>
    <definedName name="스페이서설치" localSheetId="12">#REF!</definedName>
    <definedName name="스페이서설치">#REF!</definedName>
    <definedName name="슬레이트__공" localSheetId="12">[106]노임단가!#REF!</definedName>
    <definedName name="슬레이트__공">[106]노임단가!#REF!</definedName>
    <definedName name="시" localSheetId="12">#REF!</definedName>
    <definedName name="시">#REF!</definedName>
    <definedName name="시_험_사_4급" localSheetId="12">[106]노임단가!#REF!</definedName>
    <definedName name="시_험_사_4급">[106]노임단가!#REF!</definedName>
    <definedName name="시1">'[122]교사기준면적(초등)'!$D$14</definedName>
    <definedName name="시가지" localSheetId="12">[124]산출근거!#REF!</definedName>
    <definedName name="시가지">[124]산출근거!#REF!</definedName>
    <definedName name="시가지비율" localSheetId="12">#REF!</definedName>
    <definedName name="시가지비율">#REF!</definedName>
    <definedName name="시멘트골재집계" localSheetId="12" hidden="1">[40]중기비!#REF!</definedName>
    <definedName name="시멘트골재집계" hidden="1">[40]중기비!#REF!</definedName>
    <definedName name="시멘트운반_덤프10.5톤_경운기_포당" localSheetId="12">#REF!</definedName>
    <definedName name="시멘트운반_덤프10.5톤_경운기_포당">#REF!</definedName>
    <definedName name="시발놈" localSheetId="12">'지형측량(근거)'!시발놈</definedName>
    <definedName name="시발놈">[0]!시발놈</definedName>
    <definedName name="시설구조일수" localSheetId="12">#REF!</definedName>
    <definedName name="시설구조일수">#REF!</definedName>
    <definedName name="시설물수량">[106]시설수량표!$C$1:$F$65536</definedName>
    <definedName name="시설수량" localSheetId="12">#REF!</definedName>
    <definedName name="시설수량">#REF!</definedName>
    <definedName name="시설일위" localSheetId="12">#REF!</definedName>
    <definedName name="시설일위">#REF!</definedName>
    <definedName name="시설일위1" localSheetId="12">#REF!</definedName>
    <definedName name="시설일위1">#REF!</definedName>
    <definedName name="시설일위금액" localSheetId="12">#REF!</definedName>
    <definedName name="시설일위금액">#REF!</definedName>
    <definedName name="시설정위치지형계수" localSheetId="12">#REF!</definedName>
    <definedName name="시설정위치지형계수">#REF!</definedName>
    <definedName name="시설종류수" localSheetId="12">#REF!</definedName>
    <definedName name="시설종류수">#REF!</definedName>
    <definedName name="시설종수" localSheetId="12">#REF!</definedName>
    <definedName name="시설종수">#REF!</definedName>
    <definedName name="시작번호" localSheetId="21">#REF!</definedName>
    <definedName name="시작번호">#REF!</definedName>
    <definedName name="시점" localSheetId="12">#REF!</definedName>
    <definedName name="시점">#REF!</definedName>
    <definedName name="시점1" localSheetId="12">#REF!</definedName>
    <definedName name="시점1">#REF!</definedName>
    <definedName name="시청" localSheetId="12">#REF!</definedName>
    <definedName name="시청">#REF!</definedName>
    <definedName name="시청1">'[122]교사기준면적(초등)'!$D$14</definedName>
    <definedName name="시청증축" localSheetId="12">#REF!</definedName>
    <definedName name="시청증축">#REF!</definedName>
    <definedName name="시행">[86]건축내역서!$K$1,[86]건축내역서!$L$1:$L$65536</definedName>
    <definedName name="시행111" localSheetId="12">#REF!</definedName>
    <definedName name="시행111">#REF!</definedName>
    <definedName name="시험__보조수" localSheetId="12">[106]노임단가!#REF!</definedName>
    <definedName name="시험__보조수">[106]노임단가!#REF!</definedName>
    <definedName name="시험경" localSheetId="12">#REF!</definedName>
    <definedName name="시험경">#REF!</definedName>
    <definedName name="시험굴착" localSheetId="12">BlankMacro1</definedName>
    <definedName name="시험굴착">BlankMacro1</definedName>
    <definedName name="시험노" localSheetId="12">#REF!</definedName>
    <definedName name="시험노">#REF!</definedName>
    <definedName name="시험비_회당" localSheetId="12">'[79]부대공2(78-'!#REF!</definedName>
    <definedName name="시험비_회당">'[79]부대공2(78-'!#REF!</definedName>
    <definedName name="시험설치" localSheetId="12">#REF!</definedName>
    <definedName name="시험설치">#REF!</definedName>
    <definedName name="시험실_1년미만_㎡당" localSheetId="12">'[79]부대공1(65-77,93-95)'!#REF!</definedName>
    <definedName name="시험실_1년미만_㎡당">'[79]부대공1(65-77,93-95)'!#REF!</definedName>
    <definedName name="시험재" localSheetId="12">#REF!</definedName>
    <definedName name="시험재">#REF!</definedName>
    <definedName name="시험총" localSheetId="12">#REF!</definedName>
    <definedName name="시험총">#REF!</definedName>
    <definedName name="식당" localSheetId="12">#REF!</definedName>
    <definedName name="식당">#REF!</definedName>
    <definedName name="식당1">'[122]교사기준면적(초등)'!$D$35</definedName>
    <definedName name="식비" localSheetId="12">[103]설계기준!#REF!</definedName>
    <definedName name="식비">[103]설계기준!#REF!</definedName>
    <definedName name="식재단가" localSheetId="12">#REF!</definedName>
    <definedName name="식재단가">#REF!</definedName>
    <definedName name="식재단가1" localSheetId="12">#REF!</definedName>
    <definedName name="식재단가1">#REF!</definedName>
    <definedName name="식재수량표">[106]식재수량표!$C$1:$F$65536</definedName>
    <definedName name="식재일위" localSheetId="12">#REF!</definedName>
    <definedName name="식재일위">#REF!</definedName>
    <definedName name="신규" localSheetId="12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규" localSheetId="8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규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도리코" localSheetId="12">'지형측량(근거)'!신도리코</definedName>
    <definedName name="신도리코">[0]!신도리코</definedName>
    <definedName name="신신축줄눈" localSheetId="12">#REF!</definedName>
    <definedName name="신신축줄눈">#REF!</definedName>
    <definedName name="신축이음장치" localSheetId="12">#REF!</definedName>
    <definedName name="신축이음장치">#REF!</definedName>
    <definedName name="신품" localSheetId="5" hidden="1">#REF!</definedName>
    <definedName name="신품" localSheetId="12" hidden="1">#REF!</definedName>
    <definedName name="신품" localSheetId="8" hidden="1">#REF!</definedName>
    <definedName name="신품" hidden="1">#REF!</definedName>
    <definedName name="신호등" localSheetId="12">'[174]일위대가(가설)'!#REF!</definedName>
    <definedName name="신호등">'[174]일위대가(가설)'!#REF!</definedName>
    <definedName name="신화" hidden="1">{#N/A,#N/A,TRUE,"960318-1";#N/A,#N/A,TRUE,"960318-2";#N/A,#N/A,TRUE,"960318-3"}</definedName>
    <definedName name="실비적용" localSheetId="12">#REF!</definedName>
    <definedName name="실비적용">#REF!</definedName>
    <definedName name="실시설계" localSheetId="20">BlankMacro1</definedName>
    <definedName name="실시설계" localSheetId="21">BlankMacro1</definedName>
    <definedName name="실시설계" localSheetId="15">BlankMacro1</definedName>
    <definedName name="실시설계">BlankMacro1</definedName>
    <definedName name="실품" localSheetId="12">[175]간접!#REF!</definedName>
    <definedName name="실품">[175]간접!#REF!</definedName>
    <definedName name="실행공기" localSheetId="12">#REF!</definedName>
    <definedName name="실행공기">#REF!</definedName>
    <definedName name="실행추" localSheetId="12" hidden="1">{#N/A,#N/A,FALSE,"포장2"}</definedName>
    <definedName name="실행추" hidden="1">{#N/A,#N/A,FALSE,"포장2"}</definedName>
    <definedName name="심" localSheetId="12" hidden="1">{#N/A,#N/A,FALSE,"전력간선"}</definedName>
    <definedName name="심" localSheetId="8" hidden="1">{#N/A,#N/A,FALSE,"전력간선"}</definedName>
    <definedName name="심" hidden="1">{#N/A,#N/A,FALSE,"전력간선"}</definedName>
    <definedName name="씨" localSheetId="12">#REF!</definedName>
    <definedName name="씨">#REF!</definedName>
    <definedName name="씨그마ck" localSheetId="12">#REF!</definedName>
    <definedName name="씨그마ck">#REF!</definedName>
    <definedName name="씨그마y" localSheetId="12">#REF!</definedName>
    <definedName name="씨그마y">#REF!</definedName>
    <definedName name="ㅇ" localSheetId="12">BlankMacro1</definedName>
    <definedName name="ㅇ">[176]노임단가!$F$25</definedName>
    <definedName name="ㅇ48" localSheetId="12">#REF!</definedName>
    <definedName name="ㅇ48">#REF!</definedName>
    <definedName name="ㅇㄴ" localSheetId="12" hidden="1">{#N/A,#N/A,FALSE,"구조2"}</definedName>
    <definedName name="ㅇㄴ" hidden="1">{#N/A,#N/A,FALSE,"구조2"}</definedName>
    <definedName name="ㅇㄴㄻ" localSheetId="12" hidden="1">{#N/A,#N/A,FALSE,"표지목차"}</definedName>
    <definedName name="ㅇㄴㄻ" hidden="1">{#N/A,#N/A,FALSE,"표지목차"}</definedName>
    <definedName name="ㅇㄴㄻㄴㅇ" localSheetId="12" hidden="1">{#N/A,#N/A,FALSE,"표지목차"}</definedName>
    <definedName name="ㅇㄴㄻㄴㅇ" hidden="1">{#N/A,#N/A,FALSE,"표지목차"}</definedName>
    <definedName name="ㅇㄴㅁ" localSheetId="12" hidden="1">[177]실행철강하도!$A$1:$A$4</definedName>
    <definedName name="ㅇㄴㅁ" hidden="1">[178]실행철강하도!$A$1:$A$4</definedName>
    <definedName name="ㅇㄴㅁㅎㄹ" localSheetId="12">#REF!</definedName>
    <definedName name="ㅇㄴㅁㅎㄹ">#REF!</definedName>
    <definedName name="ㅇㄹ" localSheetId="5" hidden="1">#REF!</definedName>
    <definedName name="ㅇㄹ" localSheetId="12">#REF!</definedName>
    <definedName name="ㅇㄹ" localSheetId="8" hidden="1">#REF!</definedName>
    <definedName name="ㅇㄹ" hidden="1">#REF!</definedName>
    <definedName name="ㅇㄹㄹ" localSheetId="5" hidden="1">#REF!</definedName>
    <definedName name="ㅇㄹㄹ" localSheetId="12" hidden="1">#REF!</definedName>
    <definedName name="ㅇㄹㄹ" localSheetId="8" hidden="1">#REF!</definedName>
    <definedName name="ㅇㄹㄹ" hidden="1">#REF!</definedName>
    <definedName name="ㅇㄹㄹㅇㄴㅁ" localSheetId="5">[104]일위대가!#REF!</definedName>
    <definedName name="ㅇㄹㄹㅇㄴㅁ">[104]일위대가!#REF!</definedName>
    <definedName name="ㅇㄻㄴㅁㄴㄻ" localSheetId="12" hidden="1">{#N/A,#N/A,FALSE,"단가표지"}</definedName>
    <definedName name="ㅇㄻㄴㅁㄴㄻ" hidden="1">{#N/A,#N/A,FALSE,"단가표지"}</definedName>
    <definedName name="ㅇㄻㄹ" localSheetId="12">#REF!</definedName>
    <definedName name="ㅇㄻㄹ">#REF!</definedName>
    <definedName name="ㅇㄻㅇㄻㄴㄹ" localSheetId="12" hidden="1">{#N/A,#N/A,FALSE,"단가표지"}</definedName>
    <definedName name="ㅇㄻㅇㄻㄴㄹ" hidden="1">{#N/A,#N/A,FALSE,"단가표지"}</definedName>
    <definedName name="ㅇㅀㅁㅇㅁㅇ" localSheetId="12" hidden="1">{#N/A,#N/A,FALSE,"단가표지"}</definedName>
    <definedName name="ㅇㅀㅁㅇㅁㅇ" hidden="1">{#N/A,#N/A,FALSE,"단가표지"}</definedName>
    <definedName name="ㅇㅁㄴㄻㄴㅇㄹㅇㅁㄴ" localSheetId="12" hidden="1">{#N/A,#N/A,FALSE,"단면 제원"}</definedName>
    <definedName name="ㅇㅁㄴㄻㄴㅇㄹㅇㅁㄴ" hidden="1">{#N/A,#N/A,FALSE,"단면 제원"}</definedName>
    <definedName name="ㅇㅁㄴㅇ" localSheetId="12">#REF!</definedName>
    <definedName name="ㅇㅁㄴㅇ">#REF!</definedName>
    <definedName name="ㅇㅇ" localSheetId="12">BlankMacro1</definedName>
    <definedName name="ㅇㅇ">BlankMacro1</definedName>
    <definedName name="ㅇㅇㄷㅇ" localSheetId="12">#REF!</definedName>
    <definedName name="ㅇㅇㄷㅇ">#REF!</definedName>
    <definedName name="ㅇㅇㄹ" localSheetId="12" hidden="1">#REF!</definedName>
    <definedName name="ㅇㅇㄹ" hidden="1">#REF!</definedName>
    <definedName name="ㅇㅇㅇ" localSheetId="5">[176]노임단가!#REF!</definedName>
    <definedName name="ㅇㅇㅇ" localSheetId="12">BlankMacro1</definedName>
    <definedName name="ㅇㅇㅇ">[176]노임단가!#REF!</definedName>
    <definedName name="ㅇㅇㅇㅇ" localSheetId="12">BlankMacro1</definedName>
    <definedName name="ㅇㅇㅇㅇ">BlankMacro1</definedName>
    <definedName name="ㅇㅇㅇㅇㅇ" localSheetId="12">BlankMacro1</definedName>
    <definedName name="ㅇㅇㅇㅇㅇ">BlankMacro1</definedName>
    <definedName name="ㅇㅇㅇㅇㅇㅇ" localSheetId="12">BlankMacro1</definedName>
    <definedName name="ㅇㅇㅇㅇㅇㅇ">BlankMacro1</definedName>
    <definedName name="ㅇㅇㅇㅇㅇㅇㅇ" localSheetId="12">BlankMacro1</definedName>
    <definedName name="ㅇㅇㅇㅇㅇㅇㅇ">BlankMacro1</definedName>
    <definedName name="ㅇㅇㅇㅇㅇㅇㅇㅇ" localSheetId="12">BlankMacro1</definedName>
    <definedName name="ㅇㅇㅇㅇㅇㅇㅇㅇ">BlankMacro1</definedName>
    <definedName name="ㅇㅇㅇㅇㅇㅇㅇㅇㅇ" localSheetId="12">BlankMacro1</definedName>
    <definedName name="ㅇㅇㅇㅇㅇㅇㅇㅇㅇ">BlankMacro1</definedName>
    <definedName name="ㅇ호" localSheetId="12" hidden="1">{#N/A,#N/A,FALSE,"혼합골재"}</definedName>
    <definedName name="ㅇ호" hidden="1">{#N/A,#N/A,FALSE,"혼합골재"}</definedName>
    <definedName name="아" localSheetId="12">#REF!</definedName>
    <definedName name="아">#REF!</definedName>
    <definedName name="아무" localSheetId="12" hidden="1">{#N/A,#N/A,FALSE,"배수2"}</definedName>
    <definedName name="아무" hidden="1">{#N/A,#N/A,FALSE,"배수2"}</definedName>
    <definedName name="아무거나" localSheetId="12" hidden="1">{#N/A,#N/A,FALSE,"배수2"}</definedName>
    <definedName name="아무거나" hidden="1">{#N/A,#N/A,FALSE,"배수2"}</definedName>
    <definedName name="아스타일__공" localSheetId="12">[106]노임단가!#REF!</definedName>
    <definedName name="아스타일__공">[106]노임단가!#REF!</definedName>
    <definedName name="아스팔트포장깨기_㎡당" localSheetId="12">'[79]토공1(1~10,92)'!#REF!</definedName>
    <definedName name="아스팔트포장깨기_㎡당">'[79]토공1(1~10,92)'!#REF!</definedName>
    <definedName name="아이" localSheetId="12">#REF!</definedName>
    <definedName name="아이">#REF!</definedName>
    <definedName name="악취" localSheetId="12">[114]직접인건비!#REF!</definedName>
    <definedName name="악취">[114]직접인건비!#REF!</definedName>
    <definedName name="안" localSheetId="12">#REF!</definedName>
    <definedName name="안">#REF!</definedName>
    <definedName name="안전11" localSheetId="12">#REF!</definedName>
    <definedName name="안전11">#REF!</definedName>
    <definedName name="안전관리기사1급" localSheetId="12">[106]노임단가!#REF!</definedName>
    <definedName name="안전관리기사1급">[106]노임단가!#REF!</definedName>
    <definedName name="안전관리기사2급" localSheetId="12">[106]노임단가!#REF!</definedName>
    <definedName name="안전관리기사2급">[106]노임단가!#REF!</definedName>
    <definedName name="안전관리비">[179]원가!$R$58</definedName>
    <definedName name="안전관리비기초액" localSheetId="12">#REF!</definedName>
    <definedName name="안전관리비기초액">#REF!</definedName>
    <definedName name="안전관리비요율" localSheetId="12">#REF!</definedName>
    <definedName name="안전관리비요율">#REF!</definedName>
    <definedName name="안전관리비요율_변경" localSheetId="12">#REF!</definedName>
    <definedName name="안전관리비요율_변경">#REF!</definedName>
    <definedName name="안전관리비율">[95]요율!$E$9</definedName>
    <definedName name="안전휀스">[107]안전시설!$AK$10</definedName>
    <definedName name="안정계산서" localSheetId="12">#REF!</definedName>
    <definedName name="안정계산서">#REF!</definedName>
    <definedName name="안정설계" localSheetId="12">#REF!</definedName>
    <definedName name="안정설계">#REF!</definedName>
    <definedName name="알d" localSheetId="12">#REF!</definedName>
    <definedName name="알d">#REF!</definedName>
    <definedName name="알미뉴" localSheetId="12">#REF!</definedName>
    <definedName name="알미뉴">#REF!</definedName>
    <definedName name="알미늄" localSheetId="12">#REF!</definedName>
    <definedName name="알미늄">#REF!</definedName>
    <definedName name="알파1" localSheetId="12">#REF!</definedName>
    <definedName name="알파1">#REF!</definedName>
    <definedName name="알파2" localSheetId="12">#REF!</definedName>
    <definedName name="알파2">#REF!</definedName>
    <definedName name="암거날개재료집계" localSheetId="12">#REF!</definedName>
    <definedName name="암거날개재료집계">#REF!</definedName>
    <definedName name="암거날개토공집계" localSheetId="12">#REF!</definedName>
    <definedName name="암거날개토공집계">#REF!</definedName>
    <definedName name="암절개면보호식재_T10㎝_㎡당" localSheetId="12">'[79]토공2(11~19)'!#REF!</definedName>
    <definedName name="암절개면보호식재_T10㎝_㎡당">'[79]토공2(11~19)'!#REF!</definedName>
    <definedName name="암파쇄_경암_대형브레이카_유압식백호우0.7㎥_㎥당" localSheetId="12">'[79]토공3(20~31)'!#REF!</definedName>
    <definedName name="암파쇄_경암_대형브레이카_유압식백호우0.7㎥_㎥당">'[79]토공3(20~31)'!#REF!</definedName>
    <definedName name="암파쇄_보통암_대형브레이카_유압식백호우0.7㎥_㎥당" localSheetId="12">'[79]토공3(20~31)'!#REF!</definedName>
    <definedName name="암파쇄_보통암_대형브레이카_유압식백호우0.7㎥_㎥당">'[79]토공3(20~31)'!#REF!</definedName>
    <definedName name="암파쇄_연암_대형브레이카_유압식백호우0.7㎥_㎥당" localSheetId="12">'[79]토공3(20~31)'!#REF!</definedName>
    <definedName name="암파쇄_연암_대형브레이카_유압식백호우0.7㎥_㎥당">'[79]토공3(20~31)'!#REF!</definedName>
    <definedName name="압축강도" localSheetId="12">#REF!</definedName>
    <definedName name="압축강도">#REF!</definedName>
    <definedName name="앨c" localSheetId="12">#REF!</definedName>
    <definedName name="앨c">#REF!</definedName>
    <definedName name="앨e" localSheetId="12">#REF!</definedName>
    <definedName name="앨e">#REF!</definedName>
    <definedName name="양___생___공" localSheetId="12">[106]노임단가!#REF!</definedName>
    <definedName name="양___생___공">[106]노임단가!#REF!</definedName>
    <definedName name="양매자0403">[93]데이타!$E$168</definedName>
    <definedName name="양매자0505">[93]데이타!$E$169</definedName>
    <definedName name="양매자0606">[93]데이타!$E$170</definedName>
    <definedName name="양호" localSheetId="12">#REF!</definedName>
    <definedName name="양호">#REF!</definedName>
    <definedName name="양호1">'[122]교사기준면적(초등)'!$D$23</definedName>
    <definedName name="어" localSheetId="12">#REF!</definedName>
    <definedName name="어">#REF!</definedName>
    <definedName name="어1">'[122]교사기준면적(초등)'!$D$12</definedName>
    <definedName name="어플리케이션명" localSheetId="12">[98]setup!#REF!</definedName>
    <definedName name="어플리케이션명">[98]setup!#REF!</definedName>
    <definedName name="어플리케이션유형">[100]setup!$Q$16:$Q$23</definedName>
    <definedName name="어학" localSheetId="12">#REF!</definedName>
    <definedName name="어학">#REF!</definedName>
    <definedName name="어학1">'[122]교사기준면적(초등)'!$D$12</definedName>
    <definedName name="어ㅓㄴ" localSheetId="5" hidden="1">#REF!</definedName>
    <definedName name="어ㅓㄴ" localSheetId="12" hidden="1">#REF!</definedName>
    <definedName name="어ㅓㄴ" localSheetId="8" hidden="1">#REF!</definedName>
    <definedName name="어ㅓㄴ" hidden="1">#REF!</definedName>
    <definedName name="억이상" localSheetId="12" hidden="1">{#N/A,#N/A,FALSE,"2~8번"}</definedName>
    <definedName name="억이상" hidden="1">{#N/A,#N/A,FALSE,"2~8번"}</definedName>
    <definedName name="언어보정계수" localSheetId="12">#REF!</definedName>
    <definedName name="언어보정계수">#REF!</definedName>
    <definedName name="언어보정인건비" localSheetId="12">#REF!</definedName>
    <definedName name="언어보정인건비">#REF!</definedName>
    <definedName name="업" localSheetId="12" hidden="1">{#N/A,#N/A,FALSE,"포장2"}</definedName>
    <definedName name="업" hidden="1">{#N/A,#N/A,FALSE,"포장2"}</definedName>
    <definedName name="업종" localSheetId="12" hidden="1">{#N/A,#N/A,FALSE,"포장2"}</definedName>
    <definedName name="업종" hidden="1">{#N/A,#N/A,FALSE,"포장2"}</definedName>
    <definedName name="업체" localSheetId="5" hidden="1">#REF!</definedName>
    <definedName name="업체" localSheetId="12" hidden="1">#REF!</definedName>
    <definedName name="업체" localSheetId="8" hidden="1">#REF!</definedName>
    <definedName name="업체" hidden="1">#REF!</definedName>
    <definedName name="업체순위" localSheetId="12" hidden="1">{#N/A,#N/A,FALSE,"배수2"}</definedName>
    <definedName name="업체순위" hidden="1">{#N/A,#N/A,FALSE,"배수2"}</definedName>
    <definedName name="업태">[123]자료입력!$J$13</definedName>
    <definedName name="없음" localSheetId="12" hidden="1">{#N/A,#N/A,TRUE,"대외공문"}</definedName>
    <definedName name="없음" localSheetId="8" hidden="1">{#N/A,#N/A,TRUE,"대외공문"}</definedName>
    <definedName name="없음" hidden="1">{#N/A,#N/A,TRUE,"대외공문"}</definedName>
    <definedName name="여과지동">[180]여과지동!$F$3:$AS$80</definedName>
    <definedName name="여비" localSheetId="12">[114]직접경비!#REF!</definedName>
    <definedName name="여비">[114]직접경비!#REF!</definedName>
    <definedName name="여수토경비" localSheetId="12">#REF!</definedName>
    <definedName name="여수토경비">#REF!</definedName>
    <definedName name="여수토노무비" localSheetId="12">#REF!</definedName>
    <definedName name="여수토노무비">#REF!</definedName>
    <definedName name="여수토재료비" localSheetId="12">#REF!</definedName>
    <definedName name="여수토재료비">#REF!</definedName>
    <definedName name="여유폭">[66]단위수량!$C$19</definedName>
    <definedName name="연___돌___공" localSheetId="12">[106]노임단가!#REF!</definedName>
    <definedName name="연___돌___공">[106]노임단가!#REF!</definedName>
    <definedName name="연결곡부" localSheetId="12">#REF!</definedName>
    <definedName name="연결곡부">#REF!</definedName>
    <definedName name="연결곡부정산" localSheetId="12">#REF!</definedName>
    <definedName name="연결곡부정산">#REF!</definedName>
    <definedName name="연결본관관종" localSheetId="12">#REF!</definedName>
    <definedName name="연결본관관종">#REF!</definedName>
    <definedName name="연결본관구경" localSheetId="12">#REF!</definedName>
    <definedName name="연결본관구경">#REF!</definedName>
    <definedName name="연경1교" localSheetId="12" hidden="1">{#N/A,#N/A,FALSE,"단면 제원"}</definedName>
    <definedName name="연경1교" hidden="1">{#N/A,#N/A,FALSE,"단면 제원"}</definedName>
    <definedName name="연경1교1" localSheetId="12" hidden="1">{#N/A,#N/A,FALSE,"단면 제원"}</definedName>
    <definedName name="연경1교1" hidden="1">{#N/A,#N/A,FALSE,"단면 제원"}</definedName>
    <definedName name="연마공" localSheetId="5">[104]일위대가!#REF!</definedName>
    <definedName name="연마공">[104]일위대가!#REF!</definedName>
    <definedName name="연번" localSheetId="12">#REF!</definedName>
    <definedName name="연번">#REF!</definedName>
    <definedName name="연습" localSheetId="12">#REF!</definedName>
    <definedName name="연습">#REF!</definedName>
    <definedName name="연장" localSheetId="12">#REF!</definedName>
    <definedName name="연장">#REF!</definedName>
    <definedName name="영_림__기_사" localSheetId="12">[106]노임단가!#REF!</definedName>
    <definedName name="영_림__기_사">[106]노임단가!#REF!</definedName>
    <definedName name="영산홍" localSheetId="12">#REF!</definedName>
    <definedName name="영산홍">#REF!</definedName>
    <definedName name="영상" hidden="1">{#N/A,#N/A,TRUE,"960318-1";#N/A,#N/A,TRUE,"960318-2";#N/A,#N/A,TRUE,"960318-3"}</definedName>
    <definedName name="영상1" hidden="1">{#N/A,#N/A,TRUE,"960318-1";#N/A,#N/A,TRUE,"960318-2";#N/A,#N/A,TRUE,"960318-3"}</definedName>
    <definedName name="영어" localSheetId="12">#REF!</definedName>
    <definedName name="영어">#REF!</definedName>
    <definedName name="영역_1" localSheetId="12">#REF!</definedName>
    <definedName name="영역_1">#REF!</definedName>
    <definedName name="영주우회도로">[181]산출내역서집계표!$D$3:$L$116</definedName>
    <definedName name="예" localSheetId="12">#REF!</definedName>
    <definedName name="예">#REF!</definedName>
    <definedName name="예1">'[122]교사기준면적(초등)'!$D$17</definedName>
    <definedName name="예비비수" localSheetId="12">#REF!</definedName>
    <definedName name="예비비수">#REF!</definedName>
    <definedName name="예비비평" localSheetId="12">#REF!</definedName>
    <definedName name="예비비평">#REF!</definedName>
    <definedName name="예산내역봉투" hidden="1">{#N/A,#N/A,TRUE,"960318-1";#N/A,#N/A,TRUE,"960318-2";#N/A,#N/A,TRUE,"960318-3"}</definedName>
    <definedName name="예절" localSheetId="12">#REF!</definedName>
    <definedName name="예절">#REF!</definedName>
    <definedName name="예절1">'[122]교사기준면적(초등)'!$D$17</definedName>
    <definedName name="예정공정표" localSheetId="20">BlankMacro1</definedName>
    <definedName name="예정공정표" localSheetId="21">BlankMacro1</definedName>
    <definedName name="예정공정표" localSheetId="15">BlankMacro1</definedName>
    <definedName name="예정공정표" localSheetId="12">[182]설비!#REF!</definedName>
    <definedName name="예정공정표">BlankMacro1</definedName>
    <definedName name="오" localSheetId="12" hidden="1">[83]실행철강하도!$A$1:$A$4</definedName>
    <definedName name="오" hidden="1">[84]실행철강하도!$A$1:$A$4</definedName>
    <definedName name="오호표">[183]환경평가!$H$126</definedName>
    <definedName name="온___돌___공" localSheetId="12">[106]노임단가!#REF!</definedName>
    <definedName name="온___돌___공">[106]노임단가!#REF!</definedName>
    <definedName name="왕벚나무" localSheetId="12">#REF!</definedName>
    <definedName name="왕벚나무">#REF!</definedName>
    <definedName name="왜성도라지" localSheetId="12">#REF!</definedName>
    <definedName name="왜성도라지">#REF!</definedName>
    <definedName name="외국" localSheetId="12">#REF!</definedName>
    <definedName name="외국">#REF!</definedName>
    <definedName name="요약문" localSheetId="12">[114]직접인건비!#REF!</definedName>
    <definedName name="요약문">[114]직접인건비!#REF!</definedName>
    <definedName name="요율" localSheetId="12">#REF!</definedName>
    <definedName name="요율">#REF!</definedName>
    <definedName name="요율인쇄" localSheetId="12">#REF!</definedName>
    <definedName name="요율인쇄">#REF!</definedName>
    <definedName name="용" localSheetId="5">[104]일위대가!#REF!</definedName>
    <definedName name="용">[104]일위대가!#REF!</definedName>
    <definedName name="용용" localSheetId="12" hidden="1">{#N/A,#N/A,FALSE,"포장2"}</definedName>
    <definedName name="용용" hidden="1">{#N/A,#N/A,FALSE,"포장2"}</definedName>
    <definedName name="용접공" localSheetId="12">#REF!</definedName>
    <definedName name="용접공">#REF!</definedName>
    <definedName name="용접보" localSheetId="12">#REF!</definedName>
    <definedName name="용접보">#REF!</definedName>
    <definedName name="용접봉" localSheetId="12">#REF!</definedName>
    <definedName name="용접봉">#REF!</definedName>
    <definedName name="용종별예산1" localSheetId="20">BlankMacro1</definedName>
    <definedName name="용종별예산1" localSheetId="21">BlankMacro1</definedName>
    <definedName name="용종별예산1" localSheetId="15">BlankMacro1</definedName>
    <definedName name="용종별예산1">BlankMacro1</definedName>
    <definedName name="용지단가" localSheetId="12">#REF!</definedName>
    <definedName name="용지단가">#REF!</definedName>
    <definedName name="용지수량" localSheetId="12">#REF!</definedName>
    <definedName name="용지수량">#REF!</definedName>
    <definedName name="우" localSheetId="12">#REF!</definedName>
    <definedName name="우">#REF!</definedName>
    <definedName name="우___물___공" localSheetId="12">[106]노임단가!#REF!</definedName>
    <definedName name="우___물___공">[106]노임단가!#REF!</definedName>
    <definedName name="우강공감율" localSheetId="12">[135]공사요율!#REF!</definedName>
    <definedName name="우강공감율">[135]공사요율!#REF!</definedName>
    <definedName name="우강기본율" localSheetId="12">[135]공사요율!#REF!</definedName>
    <definedName name="우강기본율">[135]공사요율!#REF!</definedName>
    <definedName name="우강사업율" localSheetId="12">[135]공사요율!#REF!</definedName>
    <definedName name="우강사업율">[135]공사요율!#REF!</definedName>
    <definedName name="우강세부율" localSheetId="12">[135]공사요율!#REF!</definedName>
    <definedName name="우강세부율">[135]공사요율!#REF!</definedName>
    <definedName name="우ㅗ홓ㅇ" localSheetId="12" hidden="1">{#N/A,#N/A,FALSE,"조골재"}</definedName>
    <definedName name="우ㅗ홓ㅇ" hidden="1">{#N/A,#N/A,FALSE,"조골재"}</definedName>
    <definedName name="운반차" localSheetId="12">#REF!</definedName>
    <definedName name="운반차">#REF!</definedName>
    <definedName name="운전기사" localSheetId="12">#REF!</definedName>
    <definedName name="운전기사">#REF!</definedName>
    <definedName name="운전사" localSheetId="12">#REF!</definedName>
    <definedName name="운전사">#REF!</definedName>
    <definedName name="운전조수" localSheetId="12">#REF!</definedName>
    <definedName name="운전조수">#REF!</definedName>
    <definedName name="원" localSheetId="12">#REF!</definedName>
    <definedName name="원">#REF!</definedName>
    <definedName name="원가" localSheetId="5">[184]광주운남을!#REF!</definedName>
    <definedName name="원가" localSheetId="12">BlankMacro1</definedName>
    <definedName name="원가">[184]광주운남을!#REF!</definedName>
    <definedName name="원가계산">#N/A</definedName>
    <definedName name="원가계산서" localSheetId="12">#REF!</definedName>
    <definedName name="원가계산서">#REF!</definedName>
    <definedName name="원가계산창" localSheetId="12">'지형측량(근거)'!원가계산창</definedName>
    <definedName name="원가계산창">[0]!원가계산창</definedName>
    <definedName name="원남내역" localSheetId="12" hidden="1">[185]실행철강하도!$A$1:$A$4</definedName>
    <definedName name="원남내역" hidden="1">[186]실행철강하도!$A$1:$A$4</definedName>
    <definedName name="원수" localSheetId="12">#REF!</definedName>
    <definedName name="원수">#REF!</definedName>
    <definedName name="원형거푸집_1회_㎡당" localSheetId="12">[79]배수및구조물공1!#REF!</definedName>
    <definedName name="원형거푸집_1회_㎡당">[79]배수및구조물공1!#REF!</definedName>
    <definedName name="원형거푸집_2회_㎡당" localSheetId="12">[79]배수및구조물공1!#REF!</definedName>
    <definedName name="원형거푸집_2회_㎡당">[79]배수및구조물공1!#REF!</definedName>
    <definedName name="원형거푸집_3회_㎡당" localSheetId="12">[79]배수및구조물공1!#REF!</definedName>
    <definedName name="원형거푸집_3회_㎡당">[79]배수및구조물공1!#REF!</definedName>
    <definedName name="위" localSheetId="5">[104]일위대가!#REF!</definedName>
    <definedName name="위" localSheetId="12">BlankMacro1</definedName>
    <definedName name="위">[104]일위대가!#REF!</definedName>
    <definedName name="위락경관" localSheetId="12">[114]직접인건비!#REF!</definedName>
    <definedName name="위락경관">[114]직접인건비!#REF!</definedName>
    <definedName name="위생" localSheetId="12">#REF!</definedName>
    <definedName name="위생">#REF!</definedName>
    <definedName name="위생공" localSheetId="5">'[101]1.시중노임단가'!#REF!</definedName>
    <definedName name="위생공">'[101]1.시중노임단가'!#REF!</definedName>
    <definedName name="위생보건" localSheetId="12">[114]직접인건비!#REF!</definedName>
    <definedName name="위생보건">[114]직접인건비!#REF!</definedName>
    <definedName name="위치조서" localSheetId="12">#REF!</definedName>
    <definedName name="위치조서">#REF!</definedName>
    <definedName name="위치조서1" localSheetId="12">#REF!</definedName>
    <definedName name="위치조서1">#REF!</definedName>
    <definedName name="윙카">[107]안전시설!$AK$6</definedName>
    <definedName name="유" localSheetId="5">[104]일위대가!#REF!</definedName>
    <definedName name="유" localSheetId="12">BlankMacro1</definedName>
    <definedName name="유">[104]일위대가!#REF!</definedName>
    <definedName name="유동1" localSheetId="5" hidden="1">[187]증감내역서!#REF!</definedName>
    <definedName name="유동1" localSheetId="12" hidden="1">[188]증감내역서!#REF!</definedName>
    <definedName name="유동1" localSheetId="8" hidden="1">[187]증감내역서!#REF!</definedName>
    <definedName name="유동1" hidden="1">[187]증감내역서!#REF!</definedName>
    <definedName name="유동표조정" localSheetId="12">'지형측량(근거)'!유동표조정</definedName>
    <definedName name="유동표조정">[0]!유동표조정</definedName>
    <definedName name="유지보수용" localSheetId="12">'지형측량(근거)'!유지보수용</definedName>
    <definedName name="유지보수용">[0]!유지보수용</definedName>
    <definedName name="유치원" localSheetId="12">#REF!</definedName>
    <definedName name="유치원">#REF!</definedName>
    <definedName name="유치원1">'[122]교사기준면적(초등)'!$D$5</definedName>
    <definedName name="육수동식물" localSheetId="12">[114]직접인건비!#REF!</definedName>
    <definedName name="육수동식물">[114]직접인건비!#REF!</definedName>
    <definedName name="은" localSheetId="12">#REF!</definedName>
    <definedName name="은">#REF!</definedName>
    <definedName name="은행나무" localSheetId="12">#REF!</definedName>
    <definedName name="은행나무">#REF!</definedName>
    <definedName name="을지1" localSheetId="12">#REF!</definedName>
    <definedName name="을지1">#REF!</definedName>
    <definedName name="음악" localSheetId="12">#REF!</definedName>
    <definedName name="음악">#REF!</definedName>
    <definedName name="음악1">'[122]교사기준면적(초등)'!$D$9</definedName>
    <definedName name="응용SW인건비" localSheetId="12">#REF!</definedName>
    <definedName name="응용SW인건비">#REF!</definedName>
    <definedName name="의" localSheetId="12" hidden="1">{#N/A,#N/A,FALSE,"운반시간"}</definedName>
    <definedName name="의" hidden="1">{#N/A,#N/A,FALSE,"운반시간"}</definedName>
    <definedName name="이" localSheetId="12">#REF!</definedName>
    <definedName name="이">#REF!</definedName>
    <definedName name="이공구가설비" localSheetId="12">#REF!</definedName>
    <definedName name="이공구가설비">#REF!</definedName>
    <definedName name="이공구간접노무비" localSheetId="12">#REF!</definedName>
    <definedName name="이공구간접노무비">#REF!</definedName>
    <definedName name="이공구공사원가" localSheetId="12">#REF!</definedName>
    <definedName name="이공구공사원가">#REF!</definedName>
    <definedName name="이공구기타경비" localSheetId="12">#REF!</definedName>
    <definedName name="이공구기타경비">#REF!</definedName>
    <definedName name="이공구부가가치세" localSheetId="12">'[143]2공구산출내역'!#REF!</definedName>
    <definedName name="이공구부가가치세">'[143]2공구산출내역'!#REF!</definedName>
    <definedName name="이공구산재보험료" localSheetId="12">#REF!</definedName>
    <definedName name="이공구산재보험료">#REF!</definedName>
    <definedName name="이공구안전관리비" localSheetId="12">#REF!</definedName>
    <definedName name="이공구안전관리비">#REF!</definedName>
    <definedName name="이공구이윤" localSheetId="12">#REF!</definedName>
    <definedName name="이공구이윤">#REF!</definedName>
    <definedName name="이공구일반관리비" localSheetId="12">#REF!</definedName>
    <definedName name="이공구일반관리비">#REF!</definedName>
    <definedName name="이공구품질관리비">'[189]1,2공구원가계산서'!$D$31</definedName>
    <definedName name="이급">[183]인구!$G$19</definedName>
    <definedName name="이라">[190]인구!$G$19</definedName>
    <definedName name="이러">[190]환경평가!$H$126</definedName>
    <definedName name="이름" localSheetId="12">'지형측량(근거)'!이름</definedName>
    <definedName name="이름">[0]!이름</definedName>
    <definedName name="이름1" localSheetId="12">'지형측량(근거)'!이름1</definedName>
    <definedName name="이름1">[0]!이름1</definedName>
    <definedName name="이름충돌" localSheetId="20">BlankMacro1</definedName>
    <definedName name="이름충돌" localSheetId="21">BlankMacro1</definedName>
    <definedName name="이름충돌" localSheetId="15">BlankMacro1</definedName>
    <definedName name="이름충돌">BlankMacro1</definedName>
    <definedName name="이삼" localSheetId="12">#REF!</definedName>
    <definedName name="이삼">#REF!</definedName>
    <definedName name="이설" localSheetId="12">'[191]TYPE-A'!#REF!</definedName>
    <definedName name="이설">'[191]TYPE-A'!#REF!</definedName>
    <definedName name="이식단가" localSheetId="12">#REF!</definedName>
    <definedName name="이식단가">#REF!</definedName>
    <definedName name="이식단가1" localSheetId="12">#REF!</definedName>
    <definedName name="이식단가1">#REF!</definedName>
    <definedName name="이식일위" localSheetId="12">#REF!</definedName>
    <definedName name="이식일위">#REF!</definedName>
    <definedName name="이윤" localSheetId="5">#REF!</definedName>
    <definedName name="이윤" localSheetId="12">#REF!</definedName>
    <definedName name="이윤">#REF!</definedName>
    <definedName name="이윤11" localSheetId="12">#REF!</definedName>
    <definedName name="이윤11">#REF!</definedName>
    <definedName name="이윤22" localSheetId="12">#REF!</definedName>
    <definedName name="이윤22">#REF!</definedName>
    <definedName name="이윤요율" localSheetId="12">#REF!</definedName>
    <definedName name="이윤요율">#REF!</definedName>
    <definedName name="이윤요율_변경" localSheetId="12">#REF!</definedName>
    <definedName name="이윤요율_변경">#REF!</definedName>
    <definedName name="이윤율" localSheetId="12">#REF!</definedName>
    <definedName name="이윤율">#REF!</definedName>
    <definedName name="이재명" localSheetId="12">#REF!</definedName>
    <definedName name="이재명">#REF!</definedName>
    <definedName name="이재명1" localSheetId="12">#REF!</definedName>
    <definedName name="이재명1">#REF!</definedName>
    <definedName name="이재명3" localSheetId="12">#REF!</definedName>
    <definedName name="이재명3">#REF!</definedName>
    <definedName name="이재명4" localSheetId="12">#REF!</definedName>
    <definedName name="이재명4">#REF!</definedName>
    <definedName name="이정표설치_EA당" localSheetId="12">'[79]부대공1(65-77,93-95)'!#REF!</definedName>
    <definedName name="이정표설치_EA당">'[79]부대공1(65-77,93-95)'!#REF!</definedName>
    <definedName name="이차기계비" localSheetId="12">#REF!</definedName>
    <definedName name="이차기계비">#REF!</definedName>
    <definedName name="이차보완" localSheetId="12">[164]수량산출!#REF!</definedName>
    <definedName name="이차보완">[164]수량산출!#REF!</definedName>
    <definedName name="이차사급" localSheetId="12">[164]수량산출!#REF!</definedName>
    <definedName name="이차사급">[164]수량산출!#REF!</definedName>
    <definedName name="이차심사" localSheetId="12">#REF!</definedName>
    <definedName name="이차심사">#REF!</definedName>
    <definedName name="이차여비" localSheetId="12">#REF!</definedName>
    <definedName name="이차여비">#REF!</definedName>
    <definedName name="이차일급" localSheetId="12">[164]수량산출!#REF!</definedName>
    <definedName name="이차일급">[164]수량산출!#REF!</definedName>
    <definedName name="이차현지검측" localSheetId="12">#REF!</definedName>
    <definedName name="이차현지검측">#REF!</definedName>
    <definedName name="이현구" localSheetId="12">#REF!</definedName>
    <definedName name="이현구">#REF!</definedName>
    <definedName name="이형관">[77]DATE!$B$24:$B$85</definedName>
    <definedName name="이ㅣㅣ.ㅣㅣ.ㅣ.ㅣ" localSheetId="12">#REF!</definedName>
    <definedName name="이ㅣㅣ.ㅣㅣ.ㅣ.ㅣ">#REF!</definedName>
    <definedName name="인건비" localSheetId="12">#REF!</definedName>
    <definedName name="인건비">#REF!</definedName>
    <definedName name="인구" localSheetId="5" hidden="1">#REF!</definedName>
    <definedName name="인구" localSheetId="12">[114]직접인건비!#REF!</definedName>
    <definedName name="인구" hidden="1">#REF!</definedName>
    <definedName name="인동덩쿨" localSheetId="12">#REF!</definedName>
    <definedName name="인동덩쿨">#REF!</definedName>
    <definedName name="인력" localSheetId="12">#REF!</definedName>
    <definedName name="인력">#REF!</definedName>
    <definedName name="인력2" localSheetId="12">#REF!</definedName>
    <definedName name="인력2">#REF!</definedName>
    <definedName name="인력3" localSheetId="12">#REF!</definedName>
    <definedName name="인력3">#REF!</definedName>
    <definedName name="인력관리" localSheetId="12">#REF!</definedName>
    <definedName name="인력관리">#REF!</definedName>
    <definedName name="인력수" localSheetId="12">#REF!</definedName>
    <definedName name="인력수">#REF!</definedName>
    <definedName name="인부" localSheetId="12">#REF!</definedName>
    <definedName name="인부">#REF!</definedName>
    <definedName name="인부1">[52]심사물량!$C$9</definedName>
    <definedName name="인부Q" localSheetId="12">#REF!</definedName>
    <definedName name="인부Q">#REF!</definedName>
    <definedName name="인쇄" localSheetId="12">#REF!</definedName>
    <definedName name="인쇄">#REF!</definedName>
    <definedName name="인쇄1">[192]!인쇄1</definedName>
    <definedName name="印刷1" localSheetId="12">#REF!</definedName>
    <definedName name="印刷1">#REF!</definedName>
    <definedName name="印刷2" localSheetId="12">#REF!</definedName>
    <definedName name="印刷2">#REF!</definedName>
    <definedName name="印刷3" localSheetId="12">#REF!</definedName>
    <definedName name="印刷3">#REF!</definedName>
    <definedName name="印刷4" localSheetId="12">#REF!</definedName>
    <definedName name="印刷4">#REF!</definedName>
    <definedName name="인쇄량" localSheetId="12">#REF!</definedName>
    <definedName name="인쇄량">#REF!</definedName>
    <definedName name="인쇄비" localSheetId="12">#REF!</definedName>
    <definedName name="인쇄비">#REF!</definedName>
    <definedName name="인쇄수량" localSheetId="12">#REF!</definedName>
    <definedName name="인쇄수량">#REF!</definedName>
    <definedName name="인쇄양식" localSheetId="12">'지형측량(근거)'!인쇄양식</definedName>
    <definedName name="인쇄양식">[0]!인쇄양식</definedName>
    <definedName name="인쇄양식1" localSheetId="12">'지형측량(근거)'!인쇄양식1</definedName>
    <definedName name="인쇄양식1">[0]!인쇄양식1</definedName>
    <definedName name="인양제내역서">[193]전체!$B$1:$H$248</definedName>
    <definedName name="인터넷" localSheetId="12">#REF!</definedName>
    <definedName name="인터넷">#REF!</definedName>
    <definedName name="인트라넷" localSheetId="12">#REF!</definedName>
    <definedName name="인트라넷">#REF!</definedName>
    <definedName name="인화" localSheetId="12">#REF!</definedName>
    <definedName name="인화">#REF!</definedName>
    <definedName name="일공구가설비">'[189]1,2공구원가계산서'!$D$12</definedName>
    <definedName name="일공구간접노무비">'[189]1,2공구원가계산서'!$D$5</definedName>
    <definedName name="일공구기타경비">'[189]1,2공구원가계산서'!$D$11</definedName>
    <definedName name="일공구부가가치세">'[189]1공구산출내역서'!$F$745</definedName>
    <definedName name="일공구산재보험료">'[189]1,2공구원가계산서'!$D$9</definedName>
    <definedName name="일공구안전관리비">'[189]1,2공구원가계산서'!$D$10</definedName>
    <definedName name="일공구이윤">'[189]1,2공구원가계산서'!$D$17</definedName>
    <definedName name="일공구일반관리비">'[189]1,2공구원가계산서'!$D$16</definedName>
    <definedName name="일공구직영비" localSheetId="12">#REF!</definedName>
    <definedName name="일공구직영비">#REF!</definedName>
    <definedName name="일공구품질관리비">'[189]1,2공구원가계산서'!$D$13</definedName>
    <definedName name="일급">[183]인구!$G$18</definedName>
    <definedName name="일반" localSheetId="12">#REF!</definedName>
    <definedName name="일반">#REF!</definedName>
    <definedName name="일반1">'[122]교사기준면적(초등)'!$D$4</definedName>
    <definedName name="일반11" localSheetId="12">#REF!</definedName>
    <definedName name="일반11">#REF!</definedName>
    <definedName name="일반112" localSheetId="12">#REF!</definedName>
    <definedName name="일반112">#REF!</definedName>
    <definedName name="일반관리123" localSheetId="12">#REF!</definedName>
    <definedName name="일반관리123">#REF!</definedName>
    <definedName name="일반관리비" localSheetId="5">#REF!</definedName>
    <definedName name="일반관리비" localSheetId="12">#REF!</definedName>
    <definedName name="일반관리비">#REF!</definedName>
    <definedName name="일반관리비요율" localSheetId="12">#REF!</definedName>
    <definedName name="일반관리비요율">#REF!</definedName>
    <definedName name="일반관리비요율_변경" localSheetId="12">#REF!</definedName>
    <definedName name="일반관리비요율_변경">#REF!</definedName>
    <definedName name="일반관리비율">[95]요율!$F$7</definedName>
    <definedName name="일반교실" localSheetId="12">#REF!</definedName>
    <definedName name="일반교실">#REF!</definedName>
    <definedName name="일반교실1">'[122]교사기준면적(초등)'!$D$4</definedName>
    <definedName name="일반철콘" localSheetId="12" hidden="1">{#N/A,#N/A,FALSE,"토공2"}</definedName>
    <definedName name="일반철콘" hidden="1">{#N/A,#N/A,FALSE,"토공2"}</definedName>
    <definedName name="일위" localSheetId="12">#REF!</definedName>
    <definedName name="일위">#REF!</definedName>
    <definedName name="일위단가" localSheetId="12">#REF!</definedName>
    <definedName name="일위단가">#REF!</definedName>
    <definedName name="일위대가" localSheetId="12">#REF!</definedName>
    <definedName name="일위대가">#REF!</definedName>
    <definedName name="일위대가1" localSheetId="12" hidden="1">{#N/A,#N/A,FALSE,"단가표지"}</definedName>
    <definedName name="일위대가1" hidden="1">{#N/A,#N/A,FALSE,"단가표지"}</definedName>
    <definedName name="일위대가목록">[194]일위대가!$A$2:$M$1687</definedName>
    <definedName name="일위대가표" localSheetId="12">#REF!</definedName>
    <definedName name="일위대가표">#REF!</definedName>
    <definedName name="일자">[123]자료입력!$J$6</definedName>
    <definedName name="일차기계비" localSheetId="12">#REF!</definedName>
    <definedName name="일차기계비">#REF!</definedName>
    <definedName name="일차보완" localSheetId="12">[164]수량산출!#REF!</definedName>
    <definedName name="일차보완">[164]수량산출!#REF!</definedName>
    <definedName name="일차사급" localSheetId="12">[164]수량산출!#REF!</definedName>
    <definedName name="일차사급">[164]수량산출!#REF!</definedName>
    <definedName name="일차심사" localSheetId="12">#REF!</definedName>
    <definedName name="일차심사">#REF!</definedName>
    <definedName name="일차여비" localSheetId="12">#REF!</definedName>
    <definedName name="일차여비">#REF!</definedName>
    <definedName name="일차일급" localSheetId="12">[164]수량산출!#REF!</definedName>
    <definedName name="일차일급">[164]수량산출!#REF!</definedName>
    <definedName name="일차현지검측" localSheetId="12">#REF!</definedName>
    <definedName name="일차현지검측">#REF!</definedName>
    <definedName name="일출력" localSheetId="12">#REF!</definedName>
    <definedName name="일출력">#REF!</definedName>
    <definedName name="임">[181]산출내역서집계표!$AB$2:$AR$143</definedName>
    <definedName name="임ㄴ" hidden="1">{"'공사부문'!$A$6:$A$32"}</definedName>
    <definedName name="임대면적" localSheetId="12">#REF!</definedName>
    <definedName name="임대면적">#REF!</definedName>
    <definedName name="임대비" localSheetId="12">#REF!</definedName>
    <definedName name="임대비">#REF!</definedName>
    <definedName name="임시" localSheetId="12">[195]관급자재!#REF!</definedName>
    <definedName name="임시">[195]관급자재!#REF!</definedName>
    <definedName name="입력레이어" localSheetId="12">#REF!</definedName>
    <definedName name="입력레이어">#REF!</definedName>
    <definedName name="입력물수" localSheetId="12">#REF!</definedName>
    <definedName name="입력물수">#REF!</definedName>
    <definedName name="입력완료">[196]!입력완료</definedName>
    <definedName name="입력일수" localSheetId="12">#REF!</definedName>
    <definedName name="입력일수">#REF!</definedName>
    <definedName name="입력작업량" localSheetId="12">#REF!</definedName>
    <definedName name="입력작업량">#REF!</definedName>
    <definedName name="입력지형계수" localSheetId="12">#REF!</definedName>
    <definedName name="입력지형계수">#REF!</definedName>
    <definedName name="입찰금액안" localSheetId="12" hidden="1">#REF!</definedName>
    <definedName name="입찰금액안" hidden="1">#REF!</definedName>
    <definedName name="입찰내역" localSheetId="12">[197]퍼스트!#REF!</definedName>
    <definedName name="입찰내역">[197]퍼스트!#REF!</definedName>
    <definedName name="잉크가격" localSheetId="12">#REF!</definedName>
    <definedName name="잉크가격">#REF!</definedName>
    <definedName name="잉크단가" localSheetId="12">#REF!</definedName>
    <definedName name="잉크단가">#REF!</definedName>
    <definedName name="ㅈ" localSheetId="12">#REF!</definedName>
    <definedName name="ㅈ">#REF!</definedName>
    <definedName name="ㅈㄷㄱㄷㄱㄷ" hidden="1">{"'용역비'!$A$4:$C$8"}</definedName>
    <definedName name="ㅈㅇ" hidden="1">{"'용역비'!$A$4:$C$8"}</definedName>
    <definedName name="ㅈㅈ" localSheetId="12">#REF!</definedName>
    <definedName name="ㅈㅈ">#REF!</definedName>
    <definedName name="ㅈㅈㄷ" localSheetId="12">BlankMacro1</definedName>
    <definedName name="ㅈㅈㄷ">BlankMacro1</definedName>
    <definedName name="ㅈㅈㅈ" localSheetId="12">#REF!</definedName>
    <definedName name="ㅈㅈㅈ" hidden="1">{"'용역비'!$A$4:$C$8"}</definedName>
    <definedName name="ㅈㅈㅈㅈㅈㅈ" hidden="1">{"'용역비'!$A$4:$C$8"}</definedName>
    <definedName name="자" localSheetId="12">#REF!</definedName>
    <definedName name="자">#REF!</definedName>
    <definedName name="자갈구입운반_덤프15톤_경운기__㎥당" localSheetId="12">#REF!</definedName>
    <definedName name="자갈구입운반_덤프15톤_경운기__㎥당">#REF!</definedName>
    <definedName name="자갈채집운반_Φ5_25친자갈_㎥당" localSheetId="12">[79]구조물토공!#REF!</definedName>
    <definedName name="자갈채집운반_Φ5_25친자갈_㎥당">[79]구조물토공!#REF!</definedName>
    <definedName name="자갈채집운반_Φ5_40친자갈_㎥당" localSheetId="12">[79]구조물토공!#REF!</definedName>
    <definedName name="자갈채집운반_Φ5_40친자갈_㎥당">[79]구조물토공!#REF!</definedName>
    <definedName name="자갈채집운반_Φ5_50친자갈_㎥당" localSheetId="12">[79]구조물토공!#REF!</definedName>
    <definedName name="자갈채집운반_Φ5_50친자갈_㎥당">[79]구조물토공!#REF!</definedName>
    <definedName name="자귀나무" localSheetId="12">#REF!</definedName>
    <definedName name="자귀나무">#REF!</definedName>
    <definedName name="자동차OD">[198]현장조사!$J$25</definedName>
    <definedName name="자료">[180]기초자료!$A$3:$X$80</definedName>
    <definedName name="자재" localSheetId="12">#REF!</definedName>
    <definedName name="자재">#REF!</definedName>
    <definedName name="자재19" localSheetId="5">[199]단가조사서!#REF!</definedName>
    <definedName name="자재19">[199]단가조사서!#REF!</definedName>
    <definedName name="자재2" localSheetId="12" hidden="1">{#N/A,#N/A,FALSE,"구조2"}</definedName>
    <definedName name="자재2" hidden="1">{#N/A,#N/A,FALSE,"구조2"}</definedName>
    <definedName name="자재단가">[106]자재단가!$A$1:$E$65536</definedName>
    <definedName name="자재단가근거" localSheetId="12" hidden="1">#REF!</definedName>
    <definedName name="자재단가근거" hidden="1">#REF!</definedName>
    <definedName name="자재집계" localSheetId="12">'지형측량(근거)'!자재집계</definedName>
    <definedName name="자재집계">[0]!자재집계</definedName>
    <definedName name="자재집계5" localSheetId="12">BlankMacro1</definedName>
    <definedName name="자재집계5">BlankMacro1</definedName>
    <definedName name="작성">[86]전기내역서!$K$1,[86]전기내역서!$L$1:$L$65536</definedName>
    <definedName name="작업계수" localSheetId="12">#REF!</definedName>
    <definedName name="작업계수">#REF!</definedName>
    <definedName name="작업계수1" localSheetId="12">#REF!</definedName>
    <definedName name="작업계수1">#REF!</definedName>
    <definedName name="작업관리" localSheetId="12">#REF!</definedName>
    <definedName name="작업관리">#REF!</definedName>
    <definedName name="작업량증감계수" localSheetId="12">#REF!</definedName>
    <definedName name="작업량증감계수">#REF!</definedName>
    <definedName name="작업반장" localSheetId="12">#REF!</definedName>
    <definedName name="작업반장">#REF!</definedName>
    <definedName name="잔디_평떼" localSheetId="12">#REF!</definedName>
    <definedName name="잔디_평떼">#REF!</definedName>
    <definedName name="잔토">[149]토공수량산출!$AI$16</definedName>
    <definedName name="잔토처리_인력_㎥당" localSheetId="12">[79]구조물토공!#REF!</definedName>
    <definedName name="잔토처리_인력_㎥당">[79]구조물토공!#REF!</definedName>
    <definedName name="잔토처리_인력20기계80_㎥당" localSheetId="12">[79]구조물토공!#REF!</definedName>
    <definedName name="잔토처리_인력20기계80_㎥당">[79]구조물토공!#REF!</definedName>
    <definedName name="잘" localSheetId="12">[96]간접!#REF!</definedName>
    <definedName name="잘">[96]간접!#REF!</definedName>
    <definedName name="잠___함___공" localSheetId="12">[106]노임단가!#REF!</definedName>
    <definedName name="잠___함___공">[106]노임단가!#REF!</definedName>
    <definedName name="잡" localSheetId="12">'지형측량(근거)'!잡</definedName>
    <definedName name="잡">[0]!잡</definedName>
    <definedName name="잡문서_추__3__List" localSheetId="12">[200]범례표!#REF!</definedName>
    <definedName name="잡문서_추__3__List">[200]범례표!#REF!</definedName>
    <definedName name="잡지출수" localSheetId="12">#REF!</definedName>
    <definedName name="잡지출수">#REF!</definedName>
    <definedName name="잡지출평" localSheetId="12">#REF!</definedName>
    <definedName name="잡지출평">#REF!</definedName>
    <definedName name="잡철물설치_간단_Ton당" localSheetId="12">'[79]구조물공1(51~56)'!#REF!</definedName>
    <definedName name="잡철물설치_간단_Ton당">'[79]구조물공1(51~56)'!#REF!</definedName>
    <definedName name="잡철물제작_간단_Ton당" localSheetId="12">'[79]구조물공1(51~56)'!#REF!</definedName>
    <definedName name="잡철물제작_간단_Ton당">'[79]구조물공1(51~56)'!#REF!</definedName>
    <definedName name="잡철물제작_보통_Ton당" localSheetId="12">'[79]구조물공1(51~56)'!#REF!</definedName>
    <definedName name="잡철물제작_보통_Ton당">'[79]구조물공1(51~56)'!#REF!</definedName>
    <definedName name="잡철물제작_복잡_Ton당" localSheetId="12">'[79]구조물공1(51~56)'!#REF!</definedName>
    <definedName name="잡철물제작_복잡_Ton당">'[79]구조물공1(51~56)'!#REF!</definedName>
    <definedName name="잣나무" localSheetId="12">#REF!</definedName>
    <definedName name="잣나무">#REF!</definedName>
    <definedName name="장산교" localSheetId="12">#REF!</definedName>
    <definedName name="장산교">#REF!</definedName>
    <definedName name="재" localSheetId="12">#REF!</definedName>
    <definedName name="재">#REF!</definedName>
    <definedName name="재______료______비" localSheetId="12">#REF!</definedName>
    <definedName name="재______료______비">#REF!</definedName>
    <definedName name="재구조화비율" localSheetId="12">#REF!</definedName>
    <definedName name="재구조화비율">#REF!</definedName>
    <definedName name="재단" localSheetId="12">#REF!</definedName>
    <definedName name="재단">#REF!</definedName>
    <definedName name="재단가" localSheetId="12">#REF!</definedName>
    <definedName name="재단가">#REF!</definedName>
    <definedName name="재단기" localSheetId="12">#REF!</definedName>
    <definedName name="재단기">#REF!</definedName>
    <definedName name="재량" localSheetId="12">#REF!</definedName>
    <definedName name="재량">#REF!</definedName>
    <definedName name="재료" localSheetId="12">#REF!</definedName>
    <definedName name="재료">#REF!</definedName>
    <definedName name="재료123" localSheetId="12">#REF!</definedName>
    <definedName name="재료123">#REF!</definedName>
    <definedName name="재료비" localSheetId="12">#REF!</definedName>
    <definedName name="재료비">#REF!</definedName>
    <definedName name="재료비1">[108]배수장토목공사비!$K$190</definedName>
    <definedName name="재료비2">[108]배수장토목공사비!$K$190</definedName>
    <definedName name="재료비금액" localSheetId="12">#REF!</definedName>
    <definedName name="재료비금액">#REF!</definedName>
    <definedName name="재료비단가" localSheetId="12">#REF!</definedName>
    <definedName name="재료비단가">#REF!</definedName>
    <definedName name="재료집계표" localSheetId="12">#REF!</definedName>
    <definedName name="재료집계표">#REF!</definedName>
    <definedName name="재정비">[157]재정비내역!$F$20</definedName>
    <definedName name="쟁료비" localSheetId="12">[201]건축내역!#REF!</definedName>
    <definedName name="쟁료비">[201]건축내역!#REF!</definedName>
    <definedName name="저감방안" localSheetId="12">[114]직접인건비!#REF!</definedName>
    <definedName name="저감방안">[114]직접인건비!#REF!</definedName>
    <definedName name="저장명설정" localSheetId="21">#REF!</definedName>
    <definedName name="저장명설정">#REF!</definedName>
    <definedName name="저장이름" localSheetId="21">#REF!</definedName>
    <definedName name="저장이름">#REF!</definedName>
    <definedName name="저판두께">'[202]#REF'!$AJ$30</definedName>
    <definedName name="적0" localSheetId="12">#REF!</definedName>
    <definedName name="적0">#REF!</definedName>
    <definedName name="적1" localSheetId="12">#REF!</definedName>
    <definedName name="적1">#REF!</definedName>
    <definedName name="적2" localSheetId="12">#REF!</definedName>
    <definedName name="적2">#REF!</definedName>
    <definedName name="적3" localSheetId="12">#REF!</definedName>
    <definedName name="적3">#REF!</definedName>
    <definedName name="적4" localSheetId="12">#REF!</definedName>
    <definedName name="적4">#REF!</definedName>
    <definedName name="적5" localSheetId="12">#REF!</definedName>
    <definedName name="적5">#REF!</definedName>
    <definedName name="적용0" localSheetId="12">#REF!</definedName>
    <definedName name="적용0">#REF!</definedName>
    <definedName name="적용1" localSheetId="12">#REF!</definedName>
    <definedName name="적용1">#REF!</definedName>
    <definedName name="적용2" localSheetId="12">#REF!</definedName>
    <definedName name="적용2">#REF!</definedName>
    <definedName name="적용3" localSheetId="12">#REF!</definedName>
    <definedName name="적용3">#REF!</definedName>
    <definedName name="적용4" localSheetId="12">#REF!</definedName>
    <definedName name="적용4">#REF!</definedName>
    <definedName name="적용5" localSheetId="12">#REF!</definedName>
    <definedName name="적용5">#REF!</definedName>
    <definedName name="적용단가근거" localSheetId="12">#REF!</definedName>
    <definedName name="적용단가근거">#REF!</definedName>
    <definedName name="적용호표" localSheetId="12">#REF!</definedName>
    <definedName name="적용호표">#REF!</definedName>
    <definedName name="전" localSheetId="12">[203]문학간접!#REF!</definedName>
    <definedName name="전">[203]문학간접!#REF!</definedName>
    <definedName name="전기경비">[105]전기내역서!$I$1,[105]전기내역서!$J$1:$J$65536</definedName>
    <definedName name="전기공사원가" localSheetId="12">BlankMacro1</definedName>
    <definedName name="전기공사원가">BlankMacro1</definedName>
    <definedName name="전기공사원가내역" localSheetId="12">BlankMacro1</definedName>
    <definedName name="전기공사원가내역">BlankMacro1</definedName>
    <definedName name="전기내역서" localSheetId="12">#REF!</definedName>
    <definedName name="전기내역서">#REF!</definedName>
    <definedName name="전기노무">[105]전기내역서!$G$1,[105]전기내역서!$H$1:$H$65536</definedName>
    <definedName name="전기재료">[105]전기내역서!$E$1,[105]전기내역서!$F$1:$F$65536</definedName>
    <definedName name="전기합계">[105]전기내역서!$K$1,[105]전기내역서!$L$1:$L$65536</definedName>
    <definedName name="전단면적" localSheetId="12">#REF!</definedName>
    <definedName name="전단면적">#REF!</definedName>
    <definedName name="전등설치_40W×1_EA당" localSheetId="12">'[79]부대공1(65-77,93-95)'!#REF!</definedName>
    <definedName name="전등설치_40W×1_EA당">'[79]부대공1(65-77,93-95)'!#REF!</definedName>
    <definedName name="전력구조일수" localSheetId="12">#REF!</definedName>
    <definedName name="전력구조일수">#REF!</definedName>
    <definedName name="전력재구조일수" localSheetId="12">#REF!</definedName>
    <definedName name="전력재구조일수">#REF!</definedName>
    <definedName name="전력정위치작업일수" localSheetId="12">#REF!</definedName>
    <definedName name="전력정위치작업일수">#REF!</definedName>
    <definedName name="전력조사연장" localSheetId="12">#REF!</definedName>
    <definedName name="전력조사연장">#REF!</definedName>
    <definedName name="전력탐사연장" localSheetId="12">#REF!</definedName>
    <definedName name="전력탐사연장">#REF!</definedName>
    <definedName name="전문인력" localSheetId="12">#REF!</definedName>
    <definedName name="전문인력">#REF!</definedName>
    <definedName name="전석쌓기_0.5㎥내외_㎡당" localSheetId="12">'[79]구조물공1(51~56)'!#REF!</definedName>
    <definedName name="전석쌓기_0.5㎥내외_㎡당">'[79]구조물공1(51~56)'!#REF!</definedName>
    <definedName name="전선관" localSheetId="12">#REF!</definedName>
    <definedName name="전선관">#REF!</definedName>
    <definedName name="전시장비노임단가" localSheetId="12" hidden="1">{"SJ - 기본 보기",#N/A,FALSE,"공사별 외주견적"}</definedName>
    <definedName name="전시장비노임단가" hidden="1">{"SJ - 기본 보기",#N/A,FALSE,"공사별 외주견적"}</definedName>
    <definedName name="전영희" localSheetId="12" hidden="1">{#N/A,#N/A,FALSE,"골재소요량";#N/A,#N/A,FALSE,"골재소요량"}</definedName>
    <definedName name="전영희" hidden="1">{#N/A,#N/A,FALSE,"골재소요량";#N/A,#N/A,FALSE,"골재소요량"}</definedName>
    <definedName name="전장" localSheetId="12">#REF!</definedName>
    <definedName name="전장">#REF!</definedName>
    <definedName name="전체내역" localSheetId="5" hidden="1">#REF!</definedName>
    <definedName name="전체내역" localSheetId="12" hidden="1">#REF!</definedName>
    <definedName name="전체내역" localSheetId="8" hidden="1">#REF!</definedName>
    <definedName name="전체내역" hidden="1">#REF!</definedName>
    <definedName name="전토압도">'[23]DATA 입력란'!$D$33</definedName>
    <definedName name="전토압콘">'[23]DATA 입력란'!$D$28</definedName>
    <definedName name="전화번호">[123]자료입력!$J$15</definedName>
    <definedName name="절" localSheetId="12">#REF!</definedName>
    <definedName name="절">#REF!</definedName>
    <definedName name="절1">'[122]교사기준면적(초등)'!$D$17</definedName>
    <definedName name="절단공" localSheetId="5">'[101]1.시중노임단가'!#REF!</definedName>
    <definedName name="절단공">'[101]1.시중노임단가'!#REF!</definedName>
    <definedName name="절사" localSheetId="12">#REF!</definedName>
    <definedName name="절사">#REF!</definedName>
    <definedName name="절삭" localSheetId="12">#REF!</definedName>
    <definedName name="절삭">#REF!</definedName>
    <definedName name="절삭2" localSheetId="12">#REF!</definedName>
    <definedName name="절삭2">#REF!</definedName>
    <definedName name="절토법면고르기_토사_㎡당" localSheetId="12">'[79]토공3(20~31)'!#REF!</definedName>
    <definedName name="절토법면고르기_토사_㎡당">'[79]토공3(20~31)'!#REF!</definedName>
    <definedName name="점검통로" localSheetId="12">#REF!</definedName>
    <definedName name="점검통로">#REF!</definedName>
    <definedName name="점수표" localSheetId="12">#REF!</definedName>
    <definedName name="점수표">#REF!</definedName>
    <definedName name="접속" localSheetId="12">[204]교각1!#REF!</definedName>
    <definedName name="접속">[204]교각1!#REF!</definedName>
    <definedName name="접속도로" localSheetId="12">#REF!</definedName>
    <definedName name="접속도로">#REF!</definedName>
    <definedName name="접속슬래브" localSheetId="12">#REF!</definedName>
    <definedName name="접속슬래브">#REF!</definedName>
    <definedName name="접속슬래브접합공" localSheetId="12">#REF!</definedName>
    <definedName name="접속슬래브접합공">#REF!</definedName>
    <definedName name="접합정집계" localSheetId="12">#REF!</definedName>
    <definedName name="접합정집계">#REF!</definedName>
    <definedName name="정___비___공" localSheetId="12">[106]노임단가!#REF!</definedName>
    <definedName name="정___비___공">[106]노임단가!#REF!</definedName>
    <definedName name="정리" localSheetId="12">#REF!</definedName>
    <definedName name="정리">#REF!</definedName>
    <definedName name="정모" localSheetId="12">[89]약품공급2!#REF!</definedName>
    <definedName name="정모">[89]약품공급2!#REF!</definedName>
    <definedName name="정보1급" localSheetId="12">#REF!</definedName>
    <definedName name="정보1급">#REF!</definedName>
    <definedName name="정보처리1급" localSheetId="12">#REF!</definedName>
    <definedName name="정보처리1급">#REF!</definedName>
    <definedName name="정비비" localSheetId="12">#REF!</definedName>
    <definedName name="정비비">#REF!</definedName>
    <definedName name="정비사" localSheetId="12">#REF!</definedName>
    <definedName name="정비사">#REF!</definedName>
    <definedName name="정위치시간당작업량" localSheetId="12">#REF!</definedName>
    <definedName name="정위치시간당작업량">#REF!</definedName>
    <definedName name="정위치작업계수" localSheetId="12">#REF!</definedName>
    <definedName name="정위치작업계수">#REF!</definedName>
    <definedName name="정위치작업량" localSheetId="12">#REF!</definedName>
    <definedName name="정위치작업량">#REF!</definedName>
    <definedName name="정위치작업일수" localSheetId="12">#REF!</definedName>
    <definedName name="정위치작업일수">#REF!</definedName>
    <definedName name="정위치지형계수" localSheetId="12">#REF!</definedName>
    <definedName name="정위치지형계수">#REF!</definedName>
    <definedName name="정위치편집작업증감계수" localSheetId="12">#REF!</definedName>
    <definedName name="정위치편집작업증감계수">#REF!</definedName>
    <definedName name="정위치편집지형증감계수" localSheetId="12">#REF!</definedName>
    <definedName name="정위치편집지형증감계수">#REF!</definedName>
    <definedName name="정위치편집축척별시간당작업량" localSheetId="12">#REF!</definedName>
    <definedName name="정위치편집축척별시간당작업량">#REF!</definedName>
    <definedName name="정정" localSheetId="12">'[205]2000년1차'!#REF!</definedName>
    <definedName name="정정">'[205]2000년1차'!#REF!</definedName>
    <definedName name="제___재___공" localSheetId="12">[106]노임단가!#REF!</definedName>
    <definedName name="제___재___공">[106]노임단가!#REF!</definedName>
    <definedName name="제1호표" localSheetId="12">#REF!</definedName>
    <definedName name="제1호표">#REF!</definedName>
    <definedName name="제2호표" localSheetId="12">#REF!</definedName>
    <definedName name="제2호표">#REF!</definedName>
    <definedName name="제3호표" localSheetId="12">#REF!</definedName>
    <definedName name="제3호표">#REF!</definedName>
    <definedName name="제4호표" localSheetId="12">#REF!</definedName>
    <definedName name="제4호표">#REF!</definedName>
    <definedName name="제5호표" localSheetId="12">#REF!</definedName>
    <definedName name="제5호표">#REF!</definedName>
    <definedName name="제6호표" localSheetId="12">#REF!</definedName>
    <definedName name="제6호표">#REF!</definedName>
    <definedName name="제경" localSheetId="12">#REF!</definedName>
    <definedName name="제경">#REF!</definedName>
    <definedName name="제경비" localSheetId="5">#REF!</definedName>
    <definedName name="제경비" localSheetId="12">#REF!</definedName>
    <definedName name="제경비">#REF!</definedName>
    <definedName name="제경비율" localSheetId="12">#REF!</definedName>
    <definedName name="제경비율">#REF!</definedName>
    <definedName name="제당경비" localSheetId="12">[161]수원공사비!#REF!</definedName>
    <definedName name="제당경비">[161]수원공사비!#REF!</definedName>
    <definedName name="제당노무비" localSheetId="12">[161]수원공사비!#REF!</definedName>
    <definedName name="제당노무비">[161]수원공사비!#REF!</definedName>
    <definedName name="제당재료비" localSheetId="12">[161]수원공사비!#REF!</definedName>
    <definedName name="제당재료비">[161]수원공사비!#REF!</definedName>
    <definedName name="제목" localSheetId="12">#REF!</definedName>
    <definedName name="제목">#REF!</definedName>
    <definedName name="제방설계용역비" localSheetId="12">[103]내역1!#REF!</definedName>
    <definedName name="제방설계용역비">[103]내역1!#REF!</definedName>
    <definedName name="제잡비" localSheetId="12">#REF!</definedName>
    <definedName name="제잡비">#REF!</definedName>
    <definedName name="제조" localSheetId="12">#REF!</definedName>
    <definedName name="제조">#REF!</definedName>
    <definedName name="조" localSheetId="5">[104]일위대가!#REF!</definedName>
    <definedName name="조" localSheetId="12">#REF!</definedName>
    <definedName name="조">[104]일위대가!#REF!</definedName>
    <definedName name="조경공">[113]데이타!$E$658</definedName>
    <definedName name="조경공B10">[93]식재인부!$B$24</definedName>
    <definedName name="조경공B4이하">[93]식재인부!$B$18</definedName>
    <definedName name="조경공B5">[93]식재인부!$B$19</definedName>
    <definedName name="조경공B6">[93]식재인부!$B$20</definedName>
    <definedName name="조경공B8">[93]식재인부!$B$22</definedName>
    <definedName name="조경공R10">[93]식재인부!$B$54</definedName>
    <definedName name="조경공R12">[93]식재인부!$B$56</definedName>
    <definedName name="조경공R15">[93]식재인부!$B$59</definedName>
    <definedName name="조경공R4이하">[93]식재인부!$B$48</definedName>
    <definedName name="조경공R5">[93]식재인부!$B$49</definedName>
    <definedName name="조경공R6">[93]식재인부!$B$50</definedName>
    <definedName name="조경공R7">[93]식재인부!$B$51</definedName>
    <definedName name="조경공R8">[93]식재인부!$B$52</definedName>
    <definedName name="조달수수료" localSheetId="12">#REF!</definedName>
    <definedName name="조달수수료">#REF!</definedName>
    <definedName name="조명단가">[206]조명일위!$G$1:$M$65536</definedName>
    <definedName name="조명단가1">[206]조명일위!$B$1:$G$65536</definedName>
    <definedName name="조사가" localSheetId="12" hidden="1">[207]입찰안!#REF!</definedName>
    <definedName name="조사가" hidden="1">[207]입찰안!#REF!</definedName>
    <definedName name="조수" localSheetId="12">#REF!</definedName>
    <definedName name="조수">#REF!</definedName>
    <definedName name="조영수" localSheetId="12">#REF!</definedName>
    <definedName name="조영수">#REF!</definedName>
    <definedName name="조원공" localSheetId="12">'[146]단가산출내역(노임부분수정)'!#REF!</definedName>
    <definedName name="조원공">'[146]단가산출내역(노임부분수정)'!#REF!</definedName>
    <definedName name="조원공_1.1_1.5">[93]식재인부!$B$5</definedName>
    <definedName name="조장" localSheetId="12">#REF!</definedName>
    <definedName name="조장">#REF!</definedName>
    <definedName name="조적공" localSheetId="5">'[101]1.시중노임단가'!#REF!</definedName>
    <definedName name="조적공" localSheetId="12">#REF!</definedName>
    <definedName name="조적공">'[101]1.시중노임단가'!#REF!</definedName>
    <definedName name="조종사" localSheetId="12">#REF!</definedName>
    <definedName name="조종사">#REF!</definedName>
    <definedName name="조합페인트칠_모르터면2회_㎡당" localSheetId="12">'[79]부대공1(65-77,93-95)'!#REF!</definedName>
    <definedName name="조합페인트칠_모르터면2회_㎡당">'[79]부대공1(65-77,93-95)'!#REF!</definedName>
    <definedName name="조합페인트칠_목재면2회_㎡당" localSheetId="12">'[79]부대공1(65-77,93-95)'!#REF!</definedName>
    <definedName name="조합페인트칠_목재면2회_㎡당">'[79]부대공1(65-77,93-95)'!#REF!</definedName>
    <definedName name="조형가이즈까3010">[93]데이타!$E$11</definedName>
    <definedName name="조형가이즈까3012">[93]데이타!$E$12</definedName>
    <definedName name="조형가이즈까3014">[93]데이타!$E$13</definedName>
    <definedName name="조형가이즈까3516">[93]데이타!$E$14</definedName>
    <definedName name="종단위" localSheetId="12">#REF!</definedName>
    <definedName name="종단위">#REF!</definedName>
    <definedName name="종목">[123]자료입력!$J$14</definedName>
    <definedName name="종점" localSheetId="12">#REF!</definedName>
    <definedName name="종점">#REF!</definedName>
    <definedName name="주거" localSheetId="12">[114]직접인건비!#REF!</definedName>
    <definedName name="주거">[114]직접인건비!#REF!</definedName>
    <definedName name="주목" localSheetId="12">#REF!</definedName>
    <definedName name="주목">#REF!</definedName>
    <definedName name="주민생활" localSheetId="12">[114]직접인건비!#REF!</definedName>
    <definedName name="주민생활">[114]직접인건비!#REF!</definedName>
    <definedName name="주민의견" localSheetId="12">[114]직접인건비!#REF!</definedName>
    <definedName name="주민의견">[114]직접인건비!#REF!</definedName>
    <definedName name="주소">[123]자료입력!$J$12</definedName>
    <definedName name="줄" localSheetId="5">[104]일위대가!#REF!</definedName>
    <definedName name="줄">[104]일위대가!#REF!</definedName>
    <definedName name="줄눈공" localSheetId="5">'[101]1.시중노임단가'!#REF!</definedName>
    <definedName name="줄눈공">'[101]1.시중노임단가'!#REF!</definedName>
    <definedName name="줄사철" localSheetId="12">#REF!</definedName>
    <definedName name="줄사철">#REF!</definedName>
    <definedName name="중급" localSheetId="12">#REF!</definedName>
    <definedName name="중급">#REF!</definedName>
    <definedName name="중급기능" localSheetId="12">#REF!</definedName>
    <definedName name="중급기능">#REF!</definedName>
    <definedName name="중급기능사" localSheetId="12">#REF!</definedName>
    <definedName name="중급기능사">#REF!</definedName>
    <definedName name="중급기술">[52]심사물량!$C$6</definedName>
    <definedName name="중급기술자" localSheetId="12">#REF!</definedName>
    <definedName name="중급기술자">#REF!</definedName>
    <definedName name="중급달" localSheetId="12">#REF!</definedName>
    <definedName name="중급달">#REF!</definedName>
    <definedName name="중급도화">[52]심사물량!$C$5</definedName>
    <definedName name="중급엔지니어링" localSheetId="12">#REF!</definedName>
    <definedName name="중급엔지니어링">#REF!</definedName>
    <definedName name="중급여비" localSheetId="12">#REF!</definedName>
    <definedName name="중급여비">#REF!</definedName>
    <definedName name="중급임금">[208]입력변수!$D$24</definedName>
    <definedName name="중급전체" localSheetId="12">#REF!</definedName>
    <definedName name="중급전체">#REF!</definedName>
    <definedName name="중급지도제작" localSheetId="12">#REF!</definedName>
    <definedName name="중급지도제작">#REF!</definedName>
    <definedName name="중급측량" localSheetId="12">#REF!</definedName>
    <definedName name="중급측량">#REF!</definedName>
    <definedName name="중급항공사진" localSheetId="12">#REF!</definedName>
    <definedName name="중급항공사진">#REF!</definedName>
    <definedName name="중기" localSheetId="12">#REF!</definedName>
    <definedName name="중기">#REF!</definedName>
    <definedName name="중기경" localSheetId="12">#REF!</definedName>
    <definedName name="중기경">#REF!</definedName>
    <definedName name="중기노" localSheetId="12">#REF!</definedName>
    <definedName name="중기노">#REF!</definedName>
    <definedName name="중기달" localSheetId="12">#REF!</definedName>
    <definedName name="중기달">#REF!</definedName>
    <definedName name="중기목록f">[209]일위대가!$A$2:$M$1687</definedName>
    <definedName name="중기운반_1식당" localSheetId="12">'[79]부대공1(65-77,93-95)'!#REF!</definedName>
    <definedName name="중기운반_1식당">'[79]부대공1(65-77,93-95)'!#REF!</definedName>
    <definedName name="중기운반_8톤덤프__1회당" localSheetId="12">#REF!</definedName>
    <definedName name="중기운반_8톤덤프__1회당">#REF!</definedName>
    <definedName name="중기운반_자주식_디스트리뷰우터_1회당" localSheetId="12">'[79]부대공1(65-77,93-95)'!#REF!</definedName>
    <definedName name="중기운반_자주식_디스트리뷰우터_1회당">'[79]부대공1(65-77,93-95)'!#REF!</definedName>
    <definedName name="중기운반_자주식_모우터그레이더_1회당" localSheetId="12">'[79]부대공1(65-77,93-95)'!#REF!</definedName>
    <definedName name="중기운반_자주식_모우터그레이더_1회당">'[79]부대공1(65-77,93-95)'!#REF!</definedName>
    <definedName name="중기운반_트레일러30Ton_1회당" localSheetId="12">'[79]부대공1(65-77,93-95)'!#REF!</definedName>
    <definedName name="중기운반_트레일러30Ton_1회당">'[79]부대공1(65-77,93-95)'!#REF!</definedName>
    <definedName name="중기재" localSheetId="12">#REF!</definedName>
    <definedName name="중기재">#REF!</definedName>
    <definedName name="중기총" localSheetId="12">#REF!</definedName>
    <definedName name="중기총">#REF!</definedName>
    <definedName name="중능" localSheetId="12">#REF!</definedName>
    <definedName name="중능">#REF!</definedName>
    <definedName name="중분대종배수관설치공" localSheetId="12">'지형측량(근거)'!중분대종배수관설치공</definedName>
    <definedName name="중분대종배수관설치공">[0]!중분대종배수관설치공</definedName>
    <definedName name="증감1" localSheetId="12" hidden="1">{#N/A,#N/A,FALSE,"2~8번"}</definedName>
    <definedName name="증감1" hidden="1">{#N/A,#N/A,FALSE,"2~8번"}</definedName>
    <definedName name="지고능" localSheetId="12">#REF!</definedName>
    <definedName name="지고능">#REF!</definedName>
    <definedName name="지급2" localSheetId="12">[210]내역!#REF!</definedName>
    <definedName name="지급2">[210]내역!#REF!</definedName>
    <definedName name="지급부가제외">[211]지급자재!$J$22</definedName>
    <definedName name="지급자재" localSheetId="12">#REF!</definedName>
    <definedName name="지급자재">#REF!</definedName>
    <definedName name="지도제작고급" localSheetId="12">#REF!</definedName>
    <definedName name="지도제작고급">#REF!</definedName>
    <definedName name="지도제작중급" localSheetId="12">#REF!</definedName>
    <definedName name="지도제작중급">#REF!</definedName>
    <definedName name="지도제작초급" localSheetId="12">#REF!</definedName>
    <definedName name="지도제작초급">#REF!</definedName>
    <definedName name="지리조사지형증감계수" localSheetId="12">#REF!</definedName>
    <definedName name="지리조사지형증감계수">#REF!</definedName>
    <definedName name="지리조사축척계수" localSheetId="12">#REF!</definedName>
    <definedName name="지리조사축척계수">#REF!</definedName>
    <definedName name="지목" localSheetId="12">#REF!</definedName>
    <definedName name="지목">#REF!</definedName>
    <definedName name="지번" localSheetId="12">#REF!</definedName>
    <definedName name="지번">#REF!</definedName>
    <definedName name="지부외배">[211]지급자재!$U$22</definedName>
    <definedName name="지부외평">[211]지급자재!$AF$22</definedName>
    <definedName name="지부포배">[211]지급자재!$T$22</definedName>
    <definedName name="지부포수">[211]지급자재!$T$22</definedName>
    <definedName name="지부포평">[211]지급자재!$AE$22</definedName>
    <definedName name="지붕잇기공" localSheetId="5">'[101]1.시중노임단가'!#REF!</definedName>
    <definedName name="지붕잇기공">'[101]1.시중노임단가'!#REF!</definedName>
    <definedName name="지선계1" localSheetId="12">#REF!</definedName>
    <definedName name="지선계1">#REF!</definedName>
    <definedName name="지선계2" localSheetId="12">#REF!</definedName>
    <definedName name="지선계2">#REF!</definedName>
    <definedName name="지역난방재구조일수" localSheetId="12">#REF!</definedName>
    <definedName name="지역난방재구조일수">#REF!</definedName>
    <definedName name="지역난방재구조화비율" localSheetId="12">#REF!</definedName>
    <definedName name="지역난방재구조화비율">#REF!</definedName>
    <definedName name="지역업체" localSheetId="12" hidden="1">{#N/A,#N/A,FALSE,"배수2"}</definedName>
    <definedName name="지역업체" hidden="1">{#N/A,#N/A,FALSE,"배수2"}</definedName>
    <definedName name="지적" localSheetId="12">#REF!</definedName>
    <definedName name="지적">#REF!</definedName>
    <definedName name="지적고시">[157]지적고시내역!$F$16</definedName>
    <definedName name="지적도복사" localSheetId="12">[103]설계기준!#REF!</definedName>
    <definedName name="지적도복사">[103]설계기준!#REF!</definedName>
    <definedName name="지적도입력지형증감계수" localSheetId="12">#REF!</definedName>
    <definedName name="지적도입력지형증감계수">#REF!</definedName>
    <definedName name="지적도입력축척계수" localSheetId="12">#REF!</definedName>
    <definedName name="지적도입력축척계수">#REF!</definedName>
    <definedName name="지적편입면적" localSheetId="12">#REF!</definedName>
    <definedName name="지적편입면적">#REF!</definedName>
    <definedName name="지주">#N/A</definedName>
    <definedName name="지중능" localSheetId="12">#REF!</definedName>
    <definedName name="지중능">#REF!</definedName>
    <definedName name="지철" localSheetId="12" hidden="1">{#N/A,#N/A,FALSE,"포장2"}</definedName>
    <definedName name="지철" hidden="1">{#N/A,#N/A,FALSE,"포장2"}</definedName>
    <definedName name="지철자재" localSheetId="12" hidden="1">{#N/A,#N/A,FALSE,"포장2"}</definedName>
    <definedName name="지철자재" hidden="1">{#N/A,#N/A,FALSE,"포장2"}</definedName>
    <definedName name="지초능" localSheetId="12">#REF!</definedName>
    <definedName name="지초능">#REF!</definedName>
    <definedName name="지토" localSheetId="12" hidden="1">{#N/A,#N/A,FALSE,"포장1";#N/A,#N/A,FALSE,"포장1"}</definedName>
    <definedName name="지토" hidden="1">{#N/A,#N/A,FALSE,"포장1";#N/A,#N/A,FALSE,"포장1"}</definedName>
    <definedName name="지토자재" localSheetId="12" hidden="1">{#N/A,#N/A,FALSE,"포장2"}</definedName>
    <definedName name="지토자재" hidden="1">{#N/A,#N/A,FALSE,"포장2"}</definedName>
    <definedName name="지형계수" localSheetId="12">#REF!</definedName>
    <definedName name="지형계수">#REF!</definedName>
    <definedName name="지형구조작업량" localSheetId="12">#REF!</definedName>
    <definedName name="지형구조작업량">#REF!</definedName>
    <definedName name="지형구조지형계수" localSheetId="12">#REF!</definedName>
    <definedName name="지형구조지형계수">#REF!</definedName>
    <definedName name="지형도면고시소요인력" localSheetId="12">#REF!</definedName>
    <definedName name="지형도면고시소요인력">#REF!</definedName>
    <definedName name="지형증감계수" localSheetId="12">#REF!</definedName>
    <definedName name="지형증감계수">#REF!</definedName>
    <definedName name="직관.J">[55]진주방향!$AN$341</definedName>
    <definedName name="직매54P" localSheetId="12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직영비" localSheetId="12">'[143]2공구산출내역'!#REF!</definedName>
    <definedName name="직영비">'[143]2공구산출내역'!#REF!</definedName>
    <definedName name="직인" localSheetId="12">#REF!</definedName>
    <definedName name="직인">#REF!</definedName>
    <definedName name="직접경비" localSheetId="12">#REF!</definedName>
    <definedName name="직접경비">#REF!</definedName>
    <definedName name="직접노무비" localSheetId="12">#REF!</definedName>
    <definedName name="직접노무비">#REF!</definedName>
    <definedName name="직접인건비" localSheetId="12">#REF!</definedName>
    <definedName name="직접인건비">#REF!</definedName>
    <definedName name="직접재료비" localSheetId="12">#REF!</definedName>
    <definedName name="직접재료비">#REF!</definedName>
    <definedName name="직접재료비합">[212]총괄표!$E$30</definedName>
    <definedName name="직종" localSheetId="12">#REF!</definedName>
    <definedName name="직종">#REF!</definedName>
    <definedName name="진동" localSheetId="12">#REF!</definedName>
    <definedName name="진동">#REF!</definedName>
    <definedName name="집" localSheetId="12">'지형측량(근거)'!집</definedName>
    <definedName name="집">'지형측량(근거)'!집</definedName>
    <definedName name="집계" localSheetId="12">#REF!</definedName>
    <definedName name="집계">#REF!</definedName>
    <definedName name="집계1" localSheetId="12">#REF!</definedName>
    <definedName name="집계1">#REF!</definedName>
    <definedName name="집계2" localSheetId="12">#REF!</definedName>
    <definedName name="집계2">#REF!</definedName>
    <definedName name="집계경비">[105]집계표!$I$4,[105]집계표!$A$1,[105]집계표!$J$1:$J$65536</definedName>
    <definedName name="집계노무">[105]집계표!$G$4,[105]집계표!$A$1,[105]집계표!$H$1:$H$65536</definedName>
    <definedName name="집계재료">[105]집계표!$E$4,[105]집계표!$A$1,[105]집계표!$F$1:$F$65536</definedName>
    <definedName name="집계표" localSheetId="12">#REF!</definedName>
    <definedName name="집계표">#REF!</definedName>
    <definedName name="집계표2" localSheetId="12">'지형측량(근거)'!집</definedName>
    <definedName name="집계표2">집</definedName>
    <definedName name="집계합계">[105]집계표!$K$4,[105]집계표!$A$1,[105]집계표!$L$1:$L$65536</definedName>
    <definedName name="집수거" localSheetId="12">'지형측량(근거)'!집수거</definedName>
    <definedName name="집수거">[0]!집수거</definedName>
    <definedName name="집수정" localSheetId="5" hidden="1">#REF!</definedName>
    <definedName name="집수정" hidden="1">#REF!</definedName>
    <definedName name="집수정연장산출" localSheetId="12">#REF!</definedName>
    <definedName name="집수정연장산출">#REF!</definedName>
    <definedName name="집수정재료집계" localSheetId="12">#REF!</definedName>
    <definedName name="집수정재료집계">#REF!</definedName>
    <definedName name="집수정토공집계" localSheetId="12">#REF!</definedName>
    <definedName name="집수정토공집계">#REF!</definedName>
    <definedName name="집토및상차_백호우0.7㎥_㎥당" localSheetId="12">'[79]토공3(20~31)'!#REF!</definedName>
    <definedName name="집토및상차_백호우0.7㎥_㎥당">'[79]토공3(20~31)'!#REF!</definedName>
    <definedName name="집행" hidden="1">{#N/A,#N/A,TRUE,"960318-1";#N/A,#N/A,TRUE,"960318-2";#N/A,#N/A,TRUE,"960318-3"}</definedName>
    <definedName name="집행품의" hidden="1">{#N/A,#N/A,TRUE,"960318-1";#N/A,#N/A,TRUE,"960318-2";#N/A,#N/A,TRUE,"960318-3"}</definedName>
    <definedName name="ㅊ" localSheetId="12">#REF!</definedName>
    <definedName name="ㅊ">#REF!</definedName>
    <definedName name="ㅊ3030" localSheetId="12">#REF!</definedName>
    <definedName name="ㅊ3030">#REF!</definedName>
    <definedName name="ㅊㅊㅊ" localSheetId="12">'지형측량(근거)'!ㅊㅊㅊ</definedName>
    <definedName name="ㅊㅊㅊ">[0]!ㅊㅊㅊ</definedName>
    <definedName name="ㅊㅍㅋㅌㅊㅋ" localSheetId="12" hidden="1">{#N/A,#N/A,FALSE,"운반시간"}</definedName>
    <definedName name="ㅊㅍㅋㅌㅊㅋ" hidden="1">{#N/A,#N/A,FALSE,"운반시간"}</definedName>
    <definedName name="ㅊㅍㅋㅌㅍㅌ" localSheetId="12" hidden="1">{#N/A,#N/A,FALSE,"혼합골재"}</definedName>
    <definedName name="ㅊㅍㅋㅌㅍㅌ" hidden="1">{#N/A,#N/A,FALSE,"혼합골재"}</definedName>
    <definedName name="차선도색_백색실선_상온형기계식_㎡당" localSheetId="12">'[79]부대공1(65-77,93-95)'!#REF!</definedName>
    <definedName name="차선도색_백색실선_상온형기계식_㎡당">'[79]부대공1(65-77,93-95)'!#REF!</definedName>
    <definedName name="차선도색_백색파선_가열형기계식_㎡당" localSheetId="12">'[79]부대공1(65-77,93-95)'!#REF!</definedName>
    <definedName name="차선도색_백색파선_가열형기계식_㎡당">'[79]부대공1(65-77,93-95)'!#REF!</definedName>
    <definedName name="차선도색_백색파선_상온형기계식_㎡당" localSheetId="12">'[79]부대공1(65-77,93-95)'!#REF!</definedName>
    <definedName name="차선도색_백색파선_상온형기계식_㎡당">'[79]부대공1(65-77,93-95)'!#REF!</definedName>
    <definedName name="차선도색_황색실선_상온형기계식_㎡당" localSheetId="12">'[79]부대공1(65-77,93-95)'!#REF!</definedName>
    <definedName name="차선도색_황색실선_상온형기계식_㎡당">'[79]부대공1(65-77,93-95)'!#REF!</definedName>
    <definedName name="차선도색_황색파선_가열형기계식_㎡당" localSheetId="12">'[79]부대공1(65-77,93-95)'!#REF!</definedName>
    <definedName name="차선도색_황색파선_가열형기계식_㎡당">'[79]부대공1(65-77,93-95)'!#REF!</definedName>
    <definedName name="차선도색_황색파선_상온형기계식_㎡당" localSheetId="12">'[79]부대공1(65-77,93-95)'!#REF!</definedName>
    <definedName name="차선도색_황색파선_상온형기계식_㎡당">'[79]부대공1(65-77,93-95)'!#REF!</definedName>
    <definedName name="차선도색집계" localSheetId="12">#REF!</definedName>
    <definedName name="차선도색집계">#REF!</definedName>
    <definedName name="착" localSheetId="5">[104]일위대가!#REF!</definedName>
    <definedName name="착">[104]일위대가!#REF!</definedName>
    <definedName name="참고자료" localSheetId="12">'지형측량(근거)'!참고자료</definedName>
    <definedName name="참고자료">[0]!참고자료</definedName>
    <definedName name="창고" localSheetId="12">#REF!</definedName>
    <definedName name="창고">#REF!</definedName>
    <definedName name="창고1">'[122]교사기준면적(초등)'!$D$31</definedName>
    <definedName name="창문_1.5×1.4m미서기90×90㎝_㎡당" localSheetId="12">'[79]부대공1(65-77,93-95)'!#REF!</definedName>
    <definedName name="창문_1.5×1.4m미서기90×90㎝_㎡당">'[79]부대공1(65-77,93-95)'!#REF!</definedName>
    <definedName name="창호목공" localSheetId="5">'[101]1.시중노임단가'!#REF!</definedName>
    <definedName name="창호목공">'[101]1.시중노임단가'!#REF!</definedName>
    <definedName name="책임">[183]인구!$G$17</definedName>
    <definedName name="척산교대2" localSheetId="12" hidden="1">{#N/A,#N/A,FALSE,"단면 제원"}</definedName>
    <definedName name="척산교대2" hidden="1">{#N/A,#N/A,FALSE,"단면 제원"}</definedName>
    <definedName name="천공간격" localSheetId="12">#REF!</definedName>
    <definedName name="천공간격">#REF!</definedName>
    <definedName name="천안토공_토공_List" localSheetId="12">#REF!</definedName>
    <definedName name="천안토공_토공_List">#REF!</definedName>
    <definedName name="철" localSheetId="5">[104]일위대가!#REF!</definedName>
    <definedName name="철">[104]일위대가!#REF!</definedName>
    <definedName name="철거" localSheetId="5">#REF!</definedName>
    <definedName name="철거">#REF!</definedName>
    <definedName name="철거폭_m" localSheetId="12">#REF!</definedName>
    <definedName name="철거폭_m">#REF!</definedName>
    <definedName name="철골공" localSheetId="12">'[146]단가산출내역(노임부분수정)'!#REF!</definedName>
    <definedName name="철골공">'[146]단가산출내역(노임부분수정)'!#REF!</definedName>
    <definedName name="철공" localSheetId="12">#REF!</definedName>
    <definedName name="철공">#REF!</definedName>
    <definedName name="철근" localSheetId="12">#REF!</definedName>
    <definedName name="철근">#REF!</definedName>
    <definedName name="철근_콘크리트_깨기__기계____㎥당" localSheetId="12">#REF!</definedName>
    <definedName name="철근_콘크리트_깨기__기계____㎥당">#REF!</definedName>
    <definedName name="철근_콘크리트_깨기__기계_T_30㎝미만_대형____㎥당" localSheetId="12">#REF!</definedName>
    <definedName name="철근_콘크리트_깨기__기계_T_30㎝미만_대형____㎥당">#REF!</definedName>
    <definedName name="철근_콘크리트_깨기__기계_T_30㎝미만_대형_소운반제외__㎥당" localSheetId="12">#REF!</definedName>
    <definedName name="철근_콘크리트_깨기__기계_T_30㎝미만_대형_소운반제외__㎥당">#REF!</definedName>
    <definedName name="철근_콘크리트_깨기__인력__㎥당" localSheetId="12">#REF!</definedName>
    <definedName name="철근_콘크리트_깨기__인력__㎥당">#REF!</definedName>
    <definedName name="철근_콘크리트_깨기__인력__㎥당__소운반_제외" localSheetId="12">#REF!</definedName>
    <definedName name="철근_콘크리트_깨기__인력__㎥당__소운반_제외">#REF!</definedName>
    <definedName name="철근_콘크리트_깨기__인력_20__기계_80_____㎥당" localSheetId="12">#REF!</definedName>
    <definedName name="철근_콘크리트_깨기__인력_20__기계_80_____㎥당">#REF!</definedName>
    <definedName name="철근_콘크리트_깨기__인력_20__기계_80__소운반제외____㎥당" localSheetId="12">#REF!</definedName>
    <definedName name="철근_콘크리트_깨기__인력_20__기계_80__소운반제외____㎥당">#REF!</definedName>
    <definedName name="철근13" localSheetId="12">#REF!</definedName>
    <definedName name="철근13">#REF!</definedName>
    <definedName name="철근가공및조립_복잡_Ton당" localSheetId="12">[79]배수및구조물공1!#REF!</definedName>
    <definedName name="철근가공및조립_복잡_Ton당">[79]배수및구조물공1!#REF!</definedName>
    <definedName name="철근가공및조립_소형간단_Ton당" localSheetId="12">[79]배수및구조물공1!#REF!</definedName>
    <definedName name="철근가공및조립_소형간단_Ton당">[79]배수및구조물공1!#REF!</definedName>
    <definedName name="철근가공및조립_소형보통_Ton당" localSheetId="12">[79]배수및구조물공1!#REF!</definedName>
    <definedName name="철근가공및조립_소형보통_Ton당">[79]배수및구조물공1!#REF!</definedName>
    <definedName name="철근가공및조립_소형복잡_Ton당" localSheetId="12">[79]배수및구조물공1!#REF!</definedName>
    <definedName name="철근가공및조립_소형복잡_Ton당">[79]배수및구조물공1!#REF!</definedName>
    <definedName name="철근가공조립" localSheetId="12">#REF!</definedName>
    <definedName name="철근가공조립">#REF!</definedName>
    <definedName name="철근공" localSheetId="12">#REF!</definedName>
    <definedName name="철근공">#REF!</definedName>
    <definedName name="철근운반_덤프10.5톤_경운기__Ton당" localSheetId="12">#REF!</definedName>
    <definedName name="철근운반_덤프10.5톤_경운기__Ton당">#REF!</definedName>
    <definedName name="철근콘크리트깨기_기계_T30㎝미만대형_㎥당" localSheetId="12">'[79]토공1(1~10,92)'!#REF!</definedName>
    <definedName name="철근콘크리트깨기_기계_T30㎝미만대형_㎥당">'[79]토공1(1~10,92)'!#REF!</definedName>
    <definedName name="철근콘크리트깨기_인력_㎥당" localSheetId="12">'[79]토공1(1~10,92)'!#REF!</definedName>
    <definedName name="철근콘크리트깨기_인력_㎥당">'[79]토공1(1~10,92)'!#REF!</definedName>
    <definedName name="철근콘크리트깨기_인력20기계80_㎥당" localSheetId="12">'[79]토공1(1~10,92)'!#REF!</definedName>
    <definedName name="철근콘크리트깨기_인력20기계80_㎥당">'[79]토공1(1~10,92)'!#REF!</definedName>
    <definedName name="철근항복응력">'[202]#REF'!$G$144</definedName>
    <definedName name="철도__궤도공" localSheetId="12">[106]노임단가!#REF!</definedName>
    <definedName name="철도__궤도공">[106]노임단가!#REF!</definedName>
    <definedName name="철선" localSheetId="12">#REF!</definedName>
    <definedName name="철선">#REF!</definedName>
    <definedName name="철판" localSheetId="5">[104]일위대가!#REF!</definedName>
    <definedName name="철판">[104]일위대가!#REF!</definedName>
    <definedName name="청단풍" localSheetId="12">#REF!</definedName>
    <definedName name="청단풍">#REF!</definedName>
    <definedName name="청천200" localSheetId="12">'[213]200'!#REF!</definedName>
    <definedName name="청천200">'[213]200'!#REF!</definedName>
    <definedName name="초급" localSheetId="12">#REF!</definedName>
    <definedName name="초급">#REF!</definedName>
    <definedName name="초급1" localSheetId="12">#REF!</definedName>
    <definedName name="초급1">#REF!</definedName>
    <definedName name="초급기능" localSheetId="12">#REF!</definedName>
    <definedName name="초급기능">#REF!</definedName>
    <definedName name="초급기능사" localSheetId="12">#REF!</definedName>
    <definedName name="초급기능사">#REF!</definedName>
    <definedName name="초급기술">[52]심사물량!$C$7</definedName>
    <definedName name="초급기술자" localSheetId="12">#REF!</definedName>
    <definedName name="초급기술자">#REF!</definedName>
    <definedName name="초급달" localSheetId="12">#REF!</definedName>
    <definedName name="초급달">#REF!</definedName>
    <definedName name="초급도화" localSheetId="12">#REF!</definedName>
    <definedName name="초급도화">#REF!</definedName>
    <definedName name="초급엔지니어링" localSheetId="12">#REF!</definedName>
    <definedName name="초급엔지니어링">#REF!</definedName>
    <definedName name="초급지도제작" localSheetId="12">#REF!</definedName>
    <definedName name="초급지도제작">#REF!</definedName>
    <definedName name="초급측량">[52]심사물량!$C$8</definedName>
    <definedName name="초급항공사진" localSheetId="12">#REF!</definedName>
    <definedName name="초급항공사진">#REF!</definedName>
    <definedName name="초기" localSheetId="12">#REF!</definedName>
    <definedName name="초기">#REF!</definedName>
    <definedName name="초기달" localSheetId="12">#REF!</definedName>
    <definedName name="초기달">#REF!</definedName>
    <definedName name="초능" localSheetId="12">#REF!</definedName>
    <definedName name="초능">#REF!</definedName>
    <definedName name="초류종자살포_㎡당" localSheetId="12">'[79]토공1(1~10,92)'!#REF!</definedName>
    <definedName name="초류종자살포_㎡당">'[79]토공1(1~10,92)'!#REF!</definedName>
    <definedName name="총" localSheetId="12" hidden="1">{#N/A,#N/A,FALSE,"부대1"}</definedName>
    <definedName name="총" hidden="1">{#N/A,#N/A,FALSE,"부대1"}</definedName>
    <definedName name="총______합______계" localSheetId="12">#REF!</definedName>
    <definedName name="총______합______계">#REF!</definedName>
    <definedName name="총계" localSheetId="12">#REF!</definedName>
    <definedName name="총계">#REF!</definedName>
    <definedName name="총괄" localSheetId="12">#REF!</definedName>
    <definedName name="총괄">#REF!</definedName>
    <definedName name="총괄기계비" localSheetId="12">#REF!</definedName>
    <definedName name="총괄기계비">#REF!</definedName>
    <definedName name="총괄심사" localSheetId="12">#REF!</definedName>
    <definedName name="총괄심사">#REF!</definedName>
    <definedName name="총괄여비" localSheetId="12">#REF!</definedName>
    <definedName name="총괄여비">#REF!</definedName>
    <definedName name="총괄표" localSheetId="12">#REF!</definedName>
    <definedName name="총괄표">#REF!</definedName>
    <definedName name="총괄현지검측" localSheetId="12">#REF!</definedName>
    <definedName name="총괄현지검측">#REF!</definedName>
    <definedName name="총비용" localSheetId="12">#REF!</definedName>
    <definedName name="총비용">#REF!</definedName>
    <definedName name="총사업비수" localSheetId="12">#REF!</definedName>
    <definedName name="총사업비수">#REF!</definedName>
    <definedName name="총사업비평" localSheetId="12">#REF!</definedName>
    <definedName name="총사업비평">#REF!</definedName>
    <definedName name="총스텝수" localSheetId="12">#REF!</definedName>
    <definedName name="총스텝수">#REF!</definedName>
    <definedName name="총원가" localSheetId="12">#REF!</definedName>
    <definedName name="총원가">#REF!</definedName>
    <definedName name="총토탈" localSheetId="12">#REF!</definedName>
    <definedName name="총토탈">#REF!</definedName>
    <definedName name="총토탈1" localSheetId="12">#REF!</definedName>
    <definedName name="총토탈1">#REF!</definedName>
    <definedName name="총토탈2" localSheetId="12">#REF!</definedName>
    <definedName name="총토탈2">#REF!</definedName>
    <definedName name="촤" localSheetId="12" hidden="1">{"SJ - 기본 보기",#N/A,FALSE,"공사별 외주견적"}</definedName>
    <definedName name="촤" hidden="1">{"SJ - 기본 보기",#N/A,FALSE,"공사별 외주견적"}</definedName>
    <definedName name="촬영기계경비" localSheetId="12">#REF!</definedName>
    <definedName name="촬영기계경비">#REF!</definedName>
    <definedName name="촬영사" localSheetId="12">#REF!</definedName>
    <definedName name="촬영사">#REF!</definedName>
    <definedName name="추가SW인건비" localSheetId="12">#REF!</definedName>
    <definedName name="추가SW인건비">#REF!</definedName>
    <definedName name="추가물량" localSheetId="12">'지형측량(근거)'!추가물량</definedName>
    <definedName name="추가물량">[0]!추가물량</definedName>
    <definedName name="추갇개발비" localSheetId="12">[214]범용개발순소요비용!#REF!</definedName>
    <definedName name="추갇개발비">[214]범용개발순소요비용!#REF!</definedName>
    <definedName name="추정" localSheetId="12" hidden="1">{#N/A,#N/A,FALSE,"포장2"}</definedName>
    <definedName name="추정" hidden="1">{#N/A,#N/A,FALSE,"포장2"}</definedName>
    <definedName name="축척계수" localSheetId="12">#REF!</definedName>
    <definedName name="축척계수">#REF!</definedName>
    <definedName name="축척작업량" localSheetId="12">#REF!</definedName>
    <definedName name="축척작업량">#REF!</definedName>
    <definedName name="출입문_합판180×90㎝기준_㎡당" localSheetId="12">'[79]부대공1(65-77,93-95)'!#REF!</definedName>
    <definedName name="출입문_합판180×90㎝기준_㎡당">'[79]부대공1(65-77,93-95)'!#REF!</definedName>
    <definedName name="출처" localSheetId="12">#REF!</definedName>
    <definedName name="출처">#REF!</definedName>
    <definedName name="출처2" localSheetId="12">#REF!</definedName>
    <definedName name="출처2">#REF!</definedName>
    <definedName name="충주IC2" localSheetId="12">'지형측량(근거)'!충주IC2</definedName>
    <definedName name="충주IC2">[0]!충주IC2</definedName>
    <definedName name="취출관종" localSheetId="12">#REF!</definedName>
    <definedName name="취출관종">#REF!</definedName>
    <definedName name="취출구경" localSheetId="12">#REF!</definedName>
    <definedName name="취출구경">#REF!</definedName>
    <definedName name="츠" localSheetId="12">#REF!</definedName>
    <definedName name="츠">#REF!</definedName>
    <definedName name="측고기" localSheetId="12">#REF!</definedName>
    <definedName name="측고기">#REF!</definedName>
    <definedName name="측구둑쌓기_논두렁쌓기_인력_㎥당" localSheetId="12">'[79]토공3(20~31)'!#REF!</definedName>
    <definedName name="측구둑쌓기_논두렁쌓기_인력_㎥당">'[79]토공3(20~31)'!#REF!</definedName>
    <definedName name="측구터파기_㎥당" localSheetId="12">'[79]토공3(20~31)'!#REF!</definedName>
    <definedName name="측구터파기_㎥당">'[79]토공3(20~31)'!#REF!</definedName>
    <definedName name="측량고급" localSheetId="12">#REF!</definedName>
    <definedName name="측량고급">#REF!</definedName>
    <definedName name="측량중급" localSheetId="12">#REF!</definedName>
    <definedName name="측량중급">#REF!</definedName>
    <definedName name="측량초급" localSheetId="12">#REF!</definedName>
    <definedName name="측량초급">#REF!</definedName>
    <definedName name="측부" localSheetId="12">#REF!</definedName>
    <definedName name="측부">#REF!</definedName>
    <definedName name="측설비수" localSheetId="12">#REF!</definedName>
    <definedName name="측설비수">#REF!</definedName>
    <definedName name="측설평" localSheetId="12">#REF!</definedName>
    <definedName name="측설평">#REF!</definedName>
    <definedName name="측정수수료" localSheetId="12">#REF!</definedName>
    <definedName name="측정수수료">#REF!</definedName>
    <definedName name="측정업무" localSheetId="12">[114]직접인건비!#REF!</definedName>
    <definedName name="측정업무">[114]직접인건비!#REF!</definedName>
    <definedName name="측중기" localSheetId="12">#REF!</definedName>
    <definedName name="측중기">#REF!</definedName>
    <definedName name="측초기" localSheetId="12">#REF!</definedName>
    <definedName name="측초기">#REF!</definedName>
    <definedName name="측특기" localSheetId="12">#REF!</definedName>
    <definedName name="측특기">#REF!</definedName>
    <definedName name="층따기_기계_인력_㎡당" localSheetId="12">'[79]토공3(20~31)'!#REF!</definedName>
    <definedName name="층따기_기계_인력_㎡당">'[79]토공3(20~31)'!#REF!</definedName>
    <definedName name="치수표">'[110]-치수표(곡선부)'!$A$1:$N$28</definedName>
    <definedName name="치장벽돌공" localSheetId="5">'[101]1.시중노임단가'!#REF!</definedName>
    <definedName name="치장벽돌공" localSheetId="12">#REF!</definedName>
    <definedName name="치장벽돌공">'[101]1.시중노임단가'!#REF!</definedName>
    <definedName name="치즐" localSheetId="12">#REF!</definedName>
    <definedName name="치즐">#REF!</definedName>
    <definedName name="침사지" localSheetId="12">'지형측량(근거)'!침사지</definedName>
    <definedName name="침사지">[0]!침사지</definedName>
    <definedName name="ㅋ" localSheetId="12">#REF!</definedName>
    <definedName name="ㅋ">#REF!</definedName>
    <definedName name="ㅋㅋㅋ" localSheetId="12" hidden="1">{#N/A,#N/A,FALSE,"전력간선"}</definedName>
    <definedName name="ㅋㅋㅋ" localSheetId="8" hidden="1">{#N/A,#N/A,FALSE,"전력간선"}</definedName>
    <definedName name="ㅋㅋㅋ" hidden="1">{#N/A,#N/A,FALSE,"전력간선"}</definedName>
    <definedName name="ㅋㅌ" hidden="1">{"'용역비'!$A$4:$C$8"}</definedName>
    <definedName name="컨설팅비용" localSheetId="12">#REF!</definedName>
    <definedName name="컨설팅비용">#REF!</definedName>
    <definedName name="컴" localSheetId="12">#REF!</definedName>
    <definedName name="컴">#REF!</definedName>
    <definedName name="컴1">'[122]교사기준면적(초등)'!$D$11</definedName>
    <definedName name="컴퓨" localSheetId="12">#REF!</definedName>
    <definedName name="컴퓨">#REF!</definedName>
    <definedName name="컴퓨1">'[122]교사기준면적(초등)'!$D$11</definedName>
    <definedName name="케이블간지" localSheetId="12" hidden="1">{#N/A,#N/A,TRUE,"토적및재료집계";#N/A,#N/A,TRUE,"토적및재료집계";#N/A,#N/A,TRUE,"단위량"}</definedName>
    <definedName name="케이블간지" hidden="1">{#N/A,#N/A,TRUE,"토적및재료집계";#N/A,#N/A,TRUE,"토적및재료집계";#N/A,#N/A,TRUE,"단위량"}</definedName>
    <definedName name="코딩">[198]현장조사!$J$51</definedName>
    <definedName name="콘" localSheetId="5">[104]일위대가!#REF!</definedName>
    <definedName name="콘" localSheetId="12">#REF!</definedName>
    <definedName name="콘">[104]일위대가!#REF!</definedName>
    <definedName name="콘크리트_기계비빔_㎥당" localSheetId="12">'[79]구조물공1(51~56)'!#REF!</definedName>
    <definedName name="콘크리트_기계비빔_㎥당">'[79]구조물공1(51~56)'!#REF!</definedName>
    <definedName name="콘크리트_용수운반_㎥당" localSheetId="12">[125]단가산출서!#REF!</definedName>
    <definedName name="콘크리트_용수운반_㎥당">[125]단가산출서!#REF!</definedName>
    <definedName name="콘크리트2" localSheetId="12" hidden="1">#REF!</definedName>
    <definedName name="콘크리트2" hidden="1">#REF!</definedName>
    <definedName name="콘크리트공" localSheetId="12">#REF!</definedName>
    <definedName name="콘크리트공">#REF!</definedName>
    <definedName name="콘크리트공_광의" localSheetId="12">[106]노임단가!#REF!</definedName>
    <definedName name="콘크리트공_광의">[106]노임단가!#REF!</definedName>
    <definedName name="콘크리트공칭강도">'[202]#REF'!$G$132</definedName>
    <definedName name="콘크리트깨기" localSheetId="12" hidden="1">{#N/A,#N/A,FALSE,"지침";#N/A,#N/A,FALSE,"환경분석";#N/A,#N/A,FALSE,"Sheet16"}</definedName>
    <definedName name="콘크리트깨기" localSheetId="8" hidden="1">{#N/A,#N/A,FALSE,"지침";#N/A,#N/A,FALSE,"환경분석";#N/A,#N/A,FALSE,"Sheet16"}</definedName>
    <definedName name="콘크리트깨기" hidden="1">{#N/A,#N/A,FALSE,"지침";#N/A,#N/A,FALSE,"환경분석";#N/A,#N/A,FALSE,"Sheet16"}</definedName>
    <definedName name="콘크리트절단_카타기_M당" localSheetId="12">'[79]토공1(1~10,92)'!#REF!</definedName>
    <definedName name="콘크리트절단_카타기_M당">'[79]토공1(1~10,92)'!#REF!</definedName>
    <definedName name="콘크리트측구연장" localSheetId="12">#REF!</definedName>
    <definedName name="콘크리트측구연장">#REF!</definedName>
    <definedName name="콘크리트타석" localSheetId="12">[103]설계기준!#REF!</definedName>
    <definedName name="콘크리트타석">[103]설계기준!#REF!</definedName>
    <definedName name="콘크리트타설" localSheetId="12">#REF!</definedName>
    <definedName name="콘크리트타설">#REF!</definedName>
    <definedName name="콘크리트타설_δck130㎏_무근인력_㎥당" localSheetId="12">'[79]구조물공1(51~56)'!#REF!</definedName>
    <definedName name="콘크리트타설_δck130㎏_무근인력_㎥당">'[79]구조물공1(51~56)'!#REF!</definedName>
    <definedName name="콘크리트타설_δck160㎏_무근인력_㎥당" localSheetId="12">[125]단가산출서!#REF!</definedName>
    <definedName name="콘크리트타설_δck160㎏_무근인력_㎥당">[125]단가산출서!#REF!</definedName>
    <definedName name="콘크리트타설_δck180㎏_무근인력_㎥당" localSheetId="12">'[79]구조물공1(51~56)'!#REF!</definedName>
    <definedName name="콘크리트타설_δck180㎏_무근인력_㎥당">'[79]구조물공1(51~56)'!#REF!</definedName>
    <definedName name="콘크리트타설_소형인력_㎥당" localSheetId="12">[147]단가산출서!#REF!</definedName>
    <definedName name="콘크리트타설_소형인력_㎥당">[147]단가산출서!#REF!</definedName>
    <definedName name="콘크리트타설_철근_펌프카사용_㎥당" localSheetId="12">'[79]구조물공1(51~56)'!#REF!</definedName>
    <definedName name="콘크리트타설_철근_펌프카사용_㎥당">'[79]구조물공1(51~56)'!#REF!</definedName>
    <definedName name="콘크리트펌프차" localSheetId="12">[152]단가산출!#REF!</definedName>
    <definedName name="콘크리트펌프차">[152]단가산출!#REF!</definedName>
    <definedName name="콘크리트포장깨기_㎡당" localSheetId="12">'[79]토공1(1~10,92)'!#REF!</definedName>
    <definedName name="콘크리트포장깨기_㎡당">'[79]토공1(1~10,92)'!#REF!</definedName>
    <definedName name="콘크리트포장깨기_일반구간_㎥당" localSheetId="12">'[79]토공1(1~10,92)'!#REF!</definedName>
    <definedName name="콘크리트포장깨기_일반구간_㎥당">'[79]토공1(1~10,92)'!#REF!</definedName>
    <definedName name="콘크측구재료집계" localSheetId="12">#REF!</definedName>
    <definedName name="콘크측구재료집계">#REF!</definedName>
    <definedName name="크레인" localSheetId="12">#REF!</definedName>
    <definedName name="크레인">#REF!</definedName>
    <definedName name="크레인사용" localSheetId="12">#REF!</definedName>
    <definedName name="크레인사용">#REF!</definedName>
    <definedName name="키스톤운반" localSheetId="12">'지형측량(근거)'!키스톤운반</definedName>
    <definedName name="키스톤운반">[0]!키스톤운반</definedName>
    <definedName name="ㅌ" localSheetId="12">#REF!</definedName>
    <definedName name="ㅌ">#REF!</definedName>
    <definedName name="ㅌㅊ퓨" localSheetId="12">'지형측량(근거)'!ㅌㅊ퓨</definedName>
    <definedName name="ㅌㅊ퓨">[0]!ㅌㅊ퓨</definedName>
    <definedName name="ㅌㅌㅌㅌ" localSheetId="12">'지형측량(근거)'!ㅌㅌㅌㅌ</definedName>
    <definedName name="ㅌㅌㅌㅌ">[0]!ㅌㅌㅌㅌ</definedName>
    <definedName name="ㅌㅍ츛ㅌ" localSheetId="12" hidden="1">{#N/A,#N/A,FALSE,"운반시간"}</definedName>
    <definedName name="ㅌㅍ츛ㅌ" hidden="1">{#N/A,#N/A,FALSE,"운반시간"}</definedName>
    <definedName name="타" localSheetId="5">[104]일위대가!#REF!</definedName>
    <definedName name="타">[104]일위대가!#REF!</definedName>
    <definedName name="타공옺" localSheetId="5" hidden="1">[215]내역서!#REF!</definedName>
    <definedName name="타공옺" localSheetId="12" hidden="1">[216]내역서!#REF!</definedName>
    <definedName name="타공옺" localSheetId="8" hidden="1">[215]내역서!#REF!</definedName>
    <definedName name="타공옺" hidden="1">[215]내역서!#REF!</definedName>
    <definedName name="타이어" localSheetId="12">#REF!</definedName>
    <definedName name="타이어">#REF!</definedName>
    <definedName name="타일공" localSheetId="5">'[101]1.시중노임단가'!#REF!</definedName>
    <definedName name="타일공">'[101]1.시중노임단가'!#REF!</definedName>
    <definedName name="탈의" localSheetId="12">#REF!</definedName>
    <definedName name="탈의">#REF!</definedName>
    <definedName name="탈의1">'[122]교사기준면적(초등)'!$D$25</definedName>
    <definedName name="태영지급" localSheetId="12" hidden="1">{#N/A,#N/A,FALSE,"부대1"}</definedName>
    <definedName name="태영지급" hidden="1">{#N/A,#N/A,FALSE,"부대1"}</definedName>
    <definedName name="택코팅_아스팔트RSC4_a당" localSheetId="12">[131]포장단가산출!#REF!</definedName>
    <definedName name="택코팅_아스팔트RSC4_a당">[131]포장단가산출!#REF!</definedName>
    <definedName name="터라기2" localSheetId="12">#REF!</definedName>
    <definedName name="터라기2">#REF!</definedName>
    <definedName name="터파기">[149]토공수량산출!$AI$4</definedName>
    <definedName name="터파기_경암_대형브레이카_유압식백호우0.7㎥_㎥당" localSheetId="12">'[79]토공3(20~31)'!#REF!</definedName>
    <definedName name="터파기_경암_대형브레이카_유압식백호우0.7㎥_㎥당">'[79]토공3(20~31)'!#REF!</definedName>
    <definedName name="터파기_보통암_대형브레이카_유압식백호우0.7㎥_㎥당" localSheetId="12">'[79]토공3(20~31)'!#REF!</definedName>
    <definedName name="터파기_보통암_대형브레이카_유압식백호우0.7㎥_㎥당">'[79]토공3(20~31)'!#REF!</definedName>
    <definedName name="터파기_연암_대형브레이카_유압식백호우0.7㎥_㎥당" localSheetId="12">'[79]토공3(20~31)'!#REF!</definedName>
    <definedName name="터파기_연암_대형브레이카_유압식백호우0.7㎥_㎥당">'[79]토공3(20~31)'!#REF!</definedName>
    <definedName name="터파기_토사1_2m_인력20기계80_㎥당" localSheetId="12">[79]구조물토공!#REF!</definedName>
    <definedName name="터파기_토사1_2m_인력20기계80_㎥당">[79]구조물토공!#REF!</definedName>
    <definedName name="터파기_토사2_3m_인력20기계80_㎥당" localSheetId="12">[79]구조물토공!#REF!</definedName>
    <definedName name="터파기_토사2_3m_인력20기계80_㎥당">[79]구조물토공!#REF!</definedName>
    <definedName name="터파기_토사3_4m_인력20기계80_㎥당" localSheetId="12">[79]구조물토공!#REF!</definedName>
    <definedName name="터파기_토사3_4m_인력20기계80_㎥당">[79]구조물토공!#REF!</definedName>
    <definedName name="터파기1" localSheetId="12">#REF!</definedName>
    <definedName name="터파기1">#REF!</definedName>
    <definedName name="터파기2" localSheetId="12">#REF!</definedName>
    <definedName name="터파기2">#REF!</definedName>
    <definedName name="터파기고" localSheetId="5">#REF!</definedName>
    <definedName name="터파기고">#REF!</definedName>
    <definedName name="테스크" localSheetId="12" hidden="1">{#N/A,#N/A,FALSE,"단가표지"}</definedName>
    <definedName name="테스크" hidden="1">{#N/A,#N/A,FALSE,"단가표지"}</definedName>
    <definedName name="템_모듈1" localSheetId="12">BlankMacro1</definedName>
    <definedName name="템_모듈1">BlankMacro1</definedName>
    <definedName name="템_모듈2" localSheetId="12">BlankMacro1</definedName>
    <definedName name="템_모듈2">BlankMacro1</definedName>
    <definedName name="템_모듈3" localSheetId="12">BlankMacro1</definedName>
    <definedName name="템_모듈3">BlankMacro1</definedName>
    <definedName name="템_모듈4" localSheetId="12">BlankMacro1</definedName>
    <definedName name="템_모듈4">BlankMacro1</definedName>
    <definedName name="템_모듈5" localSheetId="12">BlankMacro1</definedName>
    <definedName name="템_모듈5">BlankMacro1</definedName>
    <definedName name="템_모듈6" localSheetId="12">BlankMacro1</definedName>
    <definedName name="템_모듈6">BlankMacro1</definedName>
    <definedName name="템플리트모듈1" localSheetId="20">BlankMacro1</definedName>
    <definedName name="템플리트모듈1" localSheetId="21">BlankMacro1</definedName>
    <definedName name="템플리트모듈1" localSheetId="15">BlankMacro1</definedName>
    <definedName name="템플리트모듈1" localSheetId="12">BlankMacro1</definedName>
    <definedName name="템플리트모듈1">BlankMacro1</definedName>
    <definedName name="템플리트모듈120" localSheetId="12">BlankMacro1</definedName>
    <definedName name="템플리트모듈120">BlankMacro1</definedName>
    <definedName name="템플리트모듈2" localSheetId="20">BlankMacro1</definedName>
    <definedName name="템플리트모듈2" localSheetId="21">BlankMacro1</definedName>
    <definedName name="템플리트모듈2" localSheetId="15">BlankMacro1</definedName>
    <definedName name="템플리트모듈2" localSheetId="12">BlankMacro1</definedName>
    <definedName name="템플리트모듈2">BlankMacro1</definedName>
    <definedName name="템플리트모듈220" localSheetId="12">BlankMacro1</definedName>
    <definedName name="템플리트모듈220">BlankMacro1</definedName>
    <definedName name="템플리트모듈3" localSheetId="20">BlankMacro1</definedName>
    <definedName name="템플리트모듈3" localSheetId="21">BlankMacro1</definedName>
    <definedName name="템플리트모듈3" localSheetId="15">BlankMacro1</definedName>
    <definedName name="템플리트모듈3" localSheetId="12">BlankMacro1</definedName>
    <definedName name="템플리트모듈3">BlankMacro1</definedName>
    <definedName name="템플리트모듈4" localSheetId="20">BlankMacro1</definedName>
    <definedName name="템플리트모듈4" localSheetId="21">BlankMacro1</definedName>
    <definedName name="템플리트모듈4" localSheetId="15">BlankMacro1</definedName>
    <definedName name="템플리트모듈4" localSheetId="12">BlankMacro1</definedName>
    <definedName name="템플리트모듈4">BlankMacro1</definedName>
    <definedName name="템플리트모듈5" localSheetId="20">BlankMacro1</definedName>
    <definedName name="템플리트모듈5" localSheetId="21">BlankMacro1</definedName>
    <definedName name="템플리트모듈5" localSheetId="15">BlankMacro1</definedName>
    <definedName name="템플리트모듈5" localSheetId="12">BlankMacro1</definedName>
    <definedName name="템플리트모듈5">BlankMacro1</definedName>
    <definedName name="템플리트모듈6" localSheetId="20">BlankMacro1</definedName>
    <definedName name="템플리트모듈6" localSheetId="21">BlankMacro1</definedName>
    <definedName name="템플리트모듈6" localSheetId="15">BlankMacro1</definedName>
    <definedName name="템플리트모듈6" localSheetId="12">BlankMacro1</definedName>
    <definedName name="템플리트모듈6">BlankMacro1</definedName>
    <definedName name="토공" localSheetId="12" hidden="1">{#N/A,#N/A,FALSE,"포장2"}</definedName>
    <definedName name="토공" hidden="1">{#N/A,#N/A,FALSE,"포장2"}</definedName>
    <definedName name="토공_규준틀___개소당" localSheetId="12">#REF!</definedName>
    <definedName name="토공_규준틀___개소당">#REF!</definedName>
    <definedName name="토공11" localSheetId="12" hidden="1">{#N/A,#N/A,FALSE,"포장2"}</definedName>
    <definedName name="토공11" hidden="1">{#N/A,#N/A,FALSE,"포장2"}</definedName>
    <definedName name="토공222" localSheetId="12" hidden="1">{#N/A,#N/A,FALSE,"토공2"}</definedName>
    <definedName name="토공222" hidden="1">{#N/A,#N/A,FALSE,"토공2"}</definedName>
    <definedName name="토공사">[217]정렬!$B$2:$E$1204</definedName>
    <definedName name="토공유동표조정" localSheetId="12">'지형측량(근거)'!토공유동표조정</definedName>
    <definedName name="토공유동표조정">[0]!토공유동표조정</definedName>
    <definedName name="토공이수" localSheetId="12" hidden="1">#REF!</definedName>
    <definedName name="토공이수" hidden="1">#REF!</definedName>
    <definedName name="토공집계" localSheetId="12">#REF!</definedName>
    <definedName name="토공집계">#REF!</definedName>
    <definedName name="토류판">[66]가시설수량!$AE$25</definedName>
    <definedName name="토목" localSheetId="12" hidden="1">{#N/A,#N/A,FALSE,"단가표지"}</definedName>
    <definedName name="토목" hidden="1">{#N/A,#N/A,FALSE,"단가표지"}</definedName>
    <definedName name="토목내역" localSheetId="12">#REF!</definedName>
    <definedName name="토목내역">#REF!</definedName>
    <definedName name="토목설계" localSheetId="12" hidden="1">{#N/A,#N/A,FALSE,"골재소요량";#N/A,#N/A,FALSE,"골재소요량"}</definedName>
    <definedName name="토목설계" localSheetId="8" hidden="1">{#N/A,#N/A,FALSE,"골재소요량";#N/A,#N/A,FALSE,"골재소요량"}</definedName>
    <definedName name="토목설계" hidden="1">{#N/A,#N/A,FALSE,"골재소요량";#N/A,#N/A,FALSE,"골재소요량"}</definedName>
    <definedName name="토사_깍기_도쟈_19_TON__㎥_당" localSheetId="12">#REF!</definedName>
    <definedName name="토사_깍기_도쟈_19_TON__㎥_당">#REF!</definedName>
    <definedName name="토사_터파기_수중0_1m_㎥당" localSheetId="12">[79]구조물토공!#REF!</definedName>
    <definedName name="토사_터파기_수중0_1m_㎥당">[79]구조물토공!#REF!</definedName>
    <definedName name="토사_터파기_수중1_2m_㎥당" localSheetId="12">[79]구조물토공!#REF!</definedName>
    <definedName name="토사_터파기_수중1_2m_㎥당">[79]구조물토공!#REF!</definedName>
    <definedName name="토사_터파기_용수지0_1m_㎥당" localSheetId="12">[79]구조물토공!#REF!</definedName>
    <definedName name="토사_터파기_용수지0_1m_㎥당">[79]구조물토공!#REF!</definedName>
    <definedName name="토사_터파기_용수지1_2m_㎥당" localSheetId="12">[79]구조물토공!#REF!</definedName>
    <definedName name="토사_터파기_용수지1_2m_㎥당">[79]구조물토공!#REF!</definedName>
    <definedName name="토사운반__덤__프_15Ton____㎥당" localSheetId="12">#REF!</definedName>
    <definedName name="토사운반__덤__프_15Ton____㎥당">#REF!</definedName>
    <definedName name="토사터파기_인력2_3m_㎥당" localSheetId="12">[79]구조물토공!#REF!</definedName>
    <definedName name="토사터파기_인력2_3m_㎥당">[79]구조물토공!#REF!</definedName>
    <definedName name="토사터파기_인력3_4m_㎥당" localSheetId="12">[79]구조물토공!#REF!</definedName>
    <definedName name="토사터파기_인력3_4m_㎥당">[79]구조물토공!#REF!</definedName>
    <definedName name="토양" localSheetId="12">[114]직접인건비!#REF!</definedName>
    <definedName name="토양">[114]직접인건비!#REF!</definedName>
    <definedName name="토양질" localSheetId="12">[114]직접경비!#REF!</definedName>
    <definedName name="토양질">[114]직접경비!#REF!</definedName>
    <definedName name="토적" localSheetId="12">#REF!</definedName>
    <definedName name="토적">#REF!</definedName>
    <definedName name="토적계산" localSheetId="12" hidden="1">'[218]배수통관(좌)'!#REF!</definedName>
    <definedName name="토적계산" hidden="1">'[218]배수통관(좌)'!#REF!</definedName>
    <definedName name="토적되메우기">[149]토적계산서!$J$19</definedName>
    <definedName name="토적보조기층" localSheetId="12">#REF!</definedName>
    <definedName name="토적보조기층">#REF!</definedName>
    <definedName name="토적아스팔트포장" localSheetId="12">#REF!</definedName>
    <definedName name="토적아스팔트포장">#REF!</definedName>
    <definedName name="토적터파기">[149]토적계산서!$H$19</definedName>
    <definedName name="토적포장깨기">[149]토적계산서!$L$19</definedName>
    <definedName name="토적포장절단">[149]토적계산서!$N$19</definedName>
    <definedName name="토적표" localSheetId="12" hidden="1">#REF!</definedName>
    <definedName name="토적표" hidden="1">#REF!</definedName>
    <definedName name="토피고">'[23]DATA 입력란'!$D$6</definedName>
    <definedName name="통관총괄" localSheetId="12" hidden="1">#REF!</definedName>
    <definedName name="통관총괄" hidden="1">#REF!</definedName>
    <definedName name="통신구조일수" localSheetId="12">#REF!</definedName>
    <definedName name="통신구조일수">#REF!</definedName>
    <definedName name="통신전력재구조일수" localSheetId="12">#REF!</definedName>
    <definedName name="통신전력재구조일수">#REF!</definedName>
    <definedName name="통신전력재구조화비율" localSheetId="12">#REF!</definedName>
    <definedName name="통신전력재구조화비율">#REF!</definedName>
    <definedName name="통신정위치작업일수" localSheetId="12">#REF!</definedName>
    <definedName name="통신정위치작업일수">#REF!</definedName>
    <definedName name="통신조사연장" localSheetId="12">#REF!</definedName>
    <definedName name="통신조사연장">#REF!</definedName>
    <definedName name="통신집계" localSheetId="12">BlankMacro1</definedName>
    <definedName name="통신집계">BlankMacro1</definedName>
    <definedName name="통신탐사연장" localSheetId="12">#REF!</definedName>
    <definedName name="통신탐사연장">#REF!</definedName>
    <definedName name="통영해상" localSheetId="12" hidden="1">{#N/A,#N/A,FALSE,"포장2"}</definedName>
    <definedName name="통영해상" hidden="1">{#N/A,#N/A,FALSE,"포장2"}</definedName>
    <definedName name="투3" localSheetId="12" hidden="1">{#N/A,#N/A,FALSE,"배수2"}</definedName>
    <definedName name="투3" hidden="1">{#N/A,#N/A,FALSE,"배수2"}</definedName>
    <definedName name="투간접노무비" localSheetId="12">#REF!</definedName>
    <definedName name="투간접노무비">#REF!</definedName>
    <definedName name="투경비" localSheetId="12">#REF!</definedName>
    <definedName name="투경비">#REF!</definedName>
    <definedName name="투고용보험료" localSheetId="12">#REF!</definedName>
    <definedName name="투고용보험료">#REF!</definedName>
    <definedName name="투공급가액" localSheetId="12">#REF!</definedName>
    <definedName name="투공급가액">#REF!</definedName>
    <definedName name="투공사원가" localSheetId="12">#REF!</definedName>
    <definedName name="투공사원가">#REF!</definedName>
    <definedName name="투기타경비" localSheetId="12">#REF!</definedName>
    <definedName name="투기타경비">#REF!</definedName>
    <definedName name="투노무비" localSheetId="12">#REF!</definedName>
    <definedName name="투노무비">#REF!</definedName>
    <definedName name="투도급액" localSheetId="12">#REF!</definedName>
    <definedName name="투도급액">#REF!</definedName>
    <definedName name="투부가가치세" localSheetId="12">#REF!</definedName>
    <definedName name="투부가가치세">#REF!</definedName>
    <definedName name="투산재보험료" localSheetId="12">#REF!</definedName>
    <definedName name="투산재보험료">#REF!</definedName>
    <definedName name="투순공사원가" localSheetId="12">#REF!</definedName>
    <definedName name="투순공사원가">#REF!</definedName>
    <definedName name="투안전관리비" localSheetId="12">#REF!</definedName>
    <definedName name="투안전관리비">#REF!</definedName>
    <definedName name="투이윤" localSheetId="12">#REF!</definedName>
    <definedName name="투이윤">#REF!</definedName>
    <definedName name="투일반관리비" localSheetId="12">#REF!</definedName>
    <definedName name="투일반관리비">#REF!</definedName>
    <definedName name="투재료비" localSheetId="12">#REF!</definedName>
    <definedName name="투재료비">#REF!</definedName>
    <definedName name="투폐기물처리비" localSheetId="12">#REF!</definedName>
    <definedName name="투폐기물처리비">#REF!</definedName>
    <definedName name="특" localSheetId="5">[104]일위대가!#REF!</definedName>
    <definedName name="특">[104]일위대가!#REF!</definedName>
    <definedName name="특급" localSheetId="12">#REF!</definedName>
    <definedName name="특급">#REF!</definedName>
    <definedName name="특급기술자" localSheetId="12">#REF!</definedName>
    <definedName name="특급기술자">#REF!</definedName>
    <definedName name="특급달" localSheetId="12">#REF!</definedName>
    <definedName name="특급달">#REF!</definedName>
    <definedName name="특급엔지니어링" localSheetId="12">#REF!</definedName>
    <definedName name="특급엔지니어링">#REF!</definedName>
    <definedName name="특급전체" localSheetId="12">#REF!</definedName>
    <definedName name="특급전체">#REF!</definedName>
    <definedName name="특기" localSheetId="12">#REF!</definedName>
    <definedName name="특기">#REF!</definedName>
    <definedName name="특별인부" localSheetId="12">#REF!</definedName>
    <definedName name="특별인부">#REF!</definedName>
    <definedName name="특수" localSheetId="12">#REF!</definedName>
    <definedName name="특수">#REF!</definedName>
    <definedName name="특수1">'[122]교사기준면적(초등)'!$D$6</definedName>
    <definedName name="특수비계공" localSheetId="5">'[101]1.시중노임단가'!#REF!</definedName>
    <definedName name="특수비계공" localSheetId="12">#REF!</definedName>
    <definedName name="특수비계공">'[101]1.시중노임단가'!#REF!</definedName>
    <definedName name="티스" localSheetId="12">#REF!</definedName>
    <definedName name="티스">#REF!</definedName>
    <definedName name="ㅍ" localSheetId="12">#REF!</definedName>
    <definedName name="ㅍ">#REF!</definedName>
    <definedName name="ㅍ춫" localSheetId="12" hidden="1">{#N/A,#N/A,FALSE,"골재소요량";#N/A,#N/A,FALSE,"골재소요량"}</definedName>
    <definedName name="ㅍ춫" hidden="1">{#N/A,#N/A,FALSE,"골재소요량";#N/A,#N/A,FALSE,"골재소요량"}</definedName>
    <definedName name="ㅍ츝" localSheetId="12" hidden="1">{#N/A,#N/A,FALSE,"표지목차"}</definedName>
    <definedName name="ㅍ츝" hidden="1">{#N/A,#N/A,FALSE,"표지목차"}</definedName>
    <definedName name="ㅍㅍ" localSheetId="12" hidden="1">{#N/A,#N/A,TRUE,"토적및재료집계";#N/A,#N/A,TRUE,"토적및재료집계";#N/A,#N/A,TRUE,"단위량"}</definedName>
    <definedName name="ㅍㅍ" hidden="1">{#N/A,#N/A,TRUE,"토적및재료집계";#N/A,#N/A,TRUE,"토적및재료집계";#N/A,#N/A,TRUE,"단위량"}</definedName>
    <definedName name="ㅍㅍㅍㅍ" localSheetId="12">'지형측량(근거)'!ㅍㅍㅍㅍ</definedName>
    <definedName name="ㅍㅍㅍㅍ">[0]!ㅍㅍㅍㅍ</definedName>
    <definedName name="파군재교" localSheetId="12" hidden="1">{#N/A,#N/A,FALSE,"단면 제원"}</definedName>
    <definedName name="파군재교" hidden="1">{#N/A,#N/A,FALSE,"단면 제원"}</definedName>
    <definedName name="파이1" localSheetId="12">#REF!</definedName>
    <definedName name="파이1">#REF!</definedName>
    <definedName name="파이2" localSheetId="12">#REF!</definedName>
    <definedName name="파이2">#REF!</definedName>
    <definedName name="파일" localSheetId="12" hidden="1">#REF!</definedName>
    <definedName name="파일" hidden="1">#REF!</definedName>
    <definedName name="파형강관접합부설_Φ1000㎜기계_M당" localSheetId="12">[79]배수및구조물공2!#REF!</definedName>
    <definedName name="파형강관접합부설_Φ1000㎜기계_M당">[79]배수및구조물공2!#REF!</definedName>
    <definedName name="파형강관접합부설_Φ1200㎜기계_M당" localSheetId="12">[79]배수및구조물공2!#REF!</definedName>
    <definedName name="파형강관접합부설_Φ1200㎜기계_M당">[79]배수및구조물공2!#REF!</definedName>
    <definedName name="파형강관접합부설_Φ1500㎜기계_M당" localSheetId="12">[79]배수및구조물공2!#REF!</definedName>
    <definedName name="파형강관접합부설_Φ1500㎜기계_M당">[79]배수및구조물공2!#REF!</definedName>
    <definedName name="파형강관접합부설_Φ250㎜인력_M당" localSheetId="12">[79]배수및구조물공2!#REF!</definedName>
    <definedName name="파형강관접합부설_Φ250㎜인력_M당">[79]배수및구조물공2!#REF!</definedName>
    <definedName name="파형강관접합부설_Φ300㎜인력_M당" localSheetId="12">[79]배수및구조물공2!#REF!</definedName>
    <definedName name="파형강관접합부설_Φ300㎜인력_M당">[79]배수및구조물공2!#REF!</definedName>
    <definedName name="파형강관접합부설_Φ400㎜인력_M당" localSheetId="12">[79]배수및구조물공2!#REF!</definedName>
    <definedName name="파형강관접합부설_Φ400㎜인력_M당">[79]배수및구조물공2!#REF!</definedName>
    <definedName name="파형강관접합부설_Φ450㎜인력_M당" localSheetId="12">[79]배수및구조물공2!#REF!</definedName>
    <definedName name="파형강관접합부설_Φ450㎜인력_M당">[79]배수및구조물공2!#REF!</definedName>
    <definedName name="파형강관접합부설_Φ500㎜기계_M당" localSheetId="12">[79]배수및구조물공2!#REF!</definedName>
    <definedName name="파형강관접합부설_Φ500㎜기계_M당">[79]배수및구조물공2!#REF!</definedName>
    <definedName name="파형강관접합부설_Φ600㎜기계_M당" localSheetId="12">[79]배수및구조물공2!#REF!</definedName>
    <definedName name="파형강관접합부설_Φ600㎜기계_M당">[79]배수및구조물공2!#REF!</definedName>
    <definedName name="파형강관접합부설_Φ700㎜기계_M당" localSheetId="12">[79]배수및구조물공2!#REF!</definedName>
    <definedName name="파형강관접합부설_Φ700㎜기계_M당">[79]배수및구조물공2!#REF!</definedName>
    <definedName name="파형강관접합부설_Φ800㎜기계_M당" localSheetId="12">[79]배수및구조물공2!#REF!</definedName>
    <definedName name="파형강관접합부설_Φ800㎜기계_M당">[79]배수및구조물공2!#REF!</definedName>
    <definedName name="파형강관토공" localSheetId="12">#REF!</definedName>
    <definedName name="파형강관토공">#REF!</definedName>
    <definedName name="파형강관표준시공도" localSheetId="12">#REF!</definedName>
    <definedName name="파형강관표준시공도">#REF!</definedName>
    <definedName name="판넬조립공" localSheetId="5">'[101]1.시중노임단가'!#REF!</definedName>
    <definedName name="판넬조립공">'[101]1.시중노임단가'!#REF!</definedName>
    <definedName name="팔" localSheetId="5" hidden="1">#REF!</definedName>
    <definedName name="팔" localSheetId="12" hidden="1">#REF!</definedName>
    <definedName name="팔" localSheetId="8" hidden="1">#REF!</definedName>
    <definedName name="팔" hidden="1">#REF!</definedName>
    <definedName name="팽창줄눈" localSheetId="12">#REF!</definedName>
    <definedName name="팽창줄눈">#REF!</definedName>
    <definedName name="펌프장" localSheetId="12">[89]약품공급2!#REF!</definedName>
    <definedName name="펌프장">[89]약품공급2!#REF!</definedName>
    <definedName name="페기갑지" localSheetId="5" hidden="1">#REF!</definedName>
    <definedName name="페기갑지" hidden="1">#REF!</definedName>
    <definedName name="페인트" localSheetId="5">#REF!</definedName>
    <definedName name="페인트">#REF!</definedName>
    <definedName name="평가항목" localSheetId="12">[114]직접인건비!#REF!</definedName>
    <definedName name="평가항목">[114]직접인건비!#REF!</definedName>
    <definedName name="평균H" localSheetId="12">#REF!</definedName>
    <definedName name="평균H">#REF!</definedName>
    <definedName name="평떼" localSheetId="12">#REF!</definedName>
    <definedName name="평떼">#REF!</definedName>
    <definedName name="평면" localSheetId="12">#REF!</definedName>
    <definedName name="평면">#REF!</definedName>
    <definedName name="평면부표" localSheetId="12">#REF!</definedName>
    <definedName name="평면부표">#REF!</definedName>
    <definedName name="평면선형" localSheetId="12">#REF!</definedName>
    <definedName name="평면선형">#REF!</definedName>
    <definedName name="평면작업계수" localSheetId="12">#REF!</definedName>
    <definedName name="평면작업계수">#REF!</definedName>
    <definedName name="평면작업량증감계수" localSheetId="12">#REF!</definedName>
    <definedName name="평면작업량증감계수">#REF!</definedName>
    <definedName name="평면지형" localSheetId="12">#REF!</definedName>
    <definedName name="평면지형">#REF!</definedName>
    <definedName name="평면지형계수" localSheetId="12">#REF!</definedName>
    <definedName name="평면지형계수">#REF!</definedName>
    <definedName name="평면지형증감계수" localSheetId="12">#REF!</definedName>
    <definedName name="평면지형증감계수">#REF!</definedName>
    <definedName name="평의자" localSheetId="12">#REF!</definedName>
    <definedName name="평의자">#REF!</definedName>
    <definedName name="폐기" localSheetId="5" hidden="1">#REF!</definedName>
    <definedName name="폐기" hidden="1">#REF!</definedName>
    <definedName name="폐기물" localSheetId="12">#REF!</definedName>
    <definedName name="폐기물" hidden="1">{#N/A,#N/A,TRUE,"960318-1";#N/A,#N/A,TRUE,"960318-2";#N/A,#N/A,TRUE,"960318-3"}</definedName>
    <definedName name="폐기물내역서">#N/A</definedName>
    <definedName name="폐기물운반비" localSheetId="12">#REF!</definedName>
    <definedName name="폐기물운반비">#REF!</definedName>
    <definedName name="폐기물집계표" localSheetId="12">'지형측량(근거)'!집</definedName>
    <definedName name="폐기물집계표">집</definedName>
    <definedName name="폐기물처리" hidden="1">{#N/A,#N/A,TRUE,"960318-1";#N/A,#N/A,TRUE,"960318-2";#N/A,#N/A,TRUE,"960318-3"}</definedName>
    <definedName name="폐기물처리비" localSheetId="12">#REF!</definedName>
    <definedName name="폐기물처리비">#REF!</definedName>
    <definedName name="포리" localSheetId="12">#REF!</definedName>
    <definedName name="포리">#REF!</definedName>
    <definedName name="포리마" localSheetId="12">#REF!</definedName>
    <definedName name="포리마">#REF!</definedName>
    <definedName name="포리미" localSheetId="12">#REF!</definedName>
    <definedName name="포리미">#REF!</definedName>
    <definedName name="포설" localSheetId="12">#REF!</definedName>
    <definedName name="포설">#REF!</definedName>
    <definedName name="포설공" localSheetId="5">'[101]1.시중노임단가'!#REF!</definedName>
    <definedName name="포설공" localSheetId="12">#REF!</definedName>
    <definedName name="포설공">'[101]1.시중노임단가'!#REF!</definedName>
    <definedName name="포장" localSheetId="5">#REF!</definedName>
    <definedName name="포장">#REF!</definedName>
    <definedName name="포장T" localSheetId="12">#REF!</definedName>
    <definedName name="포장T">#REF!</definedName>
    <definedName name="포장공" localSheetId="5">'[101]1.시중노임단가'!#REF!</definedName>
    <definedName name="포장공" localSheetId="12">#REF!</definedName>
    <definedName name="포장공">'[101]1.시중노임단가'!#REF!</definedName>
    <definedName name="포장공1" localSheetId="12">BlankMacro1</definedName>
    <definedName name="포장공1">BlankMacro1</definedName>
    <definedName name="포장깨기__아스팔트____㎡당" localSheetId="12">#REF!</definedName>
    <definedName name="포장깨기__아스팔트____㎡당">#REF!</definedName>
    <definedName name="포장깨기__콘크리트____㎡당" localSheetId="12">#REF!</definedName>
    <definedName name="포장깨기__콘크리트____㎡당">#REF!</definedName>
    <definedName name="포장절단__ASPHALT_포장____M당" localSheetId="12">#REF!</definedName>
    <definedName name="포장절단__ASPHALT_포장____M당">#REF!</definedName>
    <definedName name="포장절단__콘크리트_포장____M당" localSheetId="12">#REF!</definedName>
    <definedName name="포장절단__콘크리트_포장____M당">#REF!</definedName>
    <definedName name="포장층_높이">'[23]DATA 입력란'!$D$7</definedName>
    <definedName name="폭">'[23]DATA 입력란'!$E$5</definedName>
    <definedName name="폭원" localSheetId="12">#REF!</definedName>
    <definedName name="폭원">#REF!</definedName>
    <definedName name="표경" localSheetId="5">#REF!</definedName>
    <definedName name="표경">#REF!</definedName>
    <definedName name="표고작업량증감계수" localSheetId="12">#REF!</definedName>
    <definedName name="표고작업량증감계수">#REF!</definedName>
    <definedName name="표고지형증감계수" localSheetId="12">#REF!</definedName>
    <definedName name="표고지형증감계수">#REF!</definedName>
    <definedName name="표노" localSheetId="5">#REF!</definedName>
    <definedName name="표노">#REF!</definedName>
    <definedName name="표면처리" localSheetId="12">#REF!</definedName>
    <definedName name="표면처리">#REF!</definedName>
    <definedName name="표석" localSheetId="12">[103]설계기준!#REF!</definedName>
    <definedName name="표석">[103]설계기준!#REF!</definedName>
    <definedName name="표오고지형증감계수" localSheetId="12">#REF!</definedName>
    <definedName name="표오고지형증감계수">#REF!</definedName>
    <definedName name="표재" localSheetId="5">#REF!</definedName>
    <definedName name="표재">#REF!</definedName>
    <definedName name="표준레일" localSheetId="12">'지형측량(근거)'!표준레일</definedName>
    <definedName name="표준레일">[0]!표준레일</definedName>
    <definedName name="표준레일2단" localSheetId="12">'지형측량(근거)'!표준레일2단</definedName>
    <definedName name="표준레일2단">[0]!표준레일2단</definedName>
    <definedName name="표준레일5" localSheetId="12">'지형측량(근거)'!표준레일5</definedName>
    <definedName name="표준레일5">[0]!표준레일5</definedName>
    <definedName name="표준안전관리비" localSheetId="12">#REF!</definedName>
    <definedName name="표준안전관리비">#REF!</definedName>
    <definedName name="표지">[219]배수장토목공사비!$I$190</definedName>
    <definedName name="표지1" localSheetId="12">'지형측량(근거)'!표지1</definedName>
    <definedName name="표지1">[0]!표지1</definedName>
    <definedName name="표지3" localSheetId="12">'지형측량(근거)'!표지3</definedName>
    <definedName name="표지3">[0]!표지3</definedName>
    <definedName name="표지4" localSheetId="12">'지형측량(근거)'!표지4</definedName>
    <definedName name="표지4">[0]!표지4</definedName>
    <definedName name="표지상향">[220]토목내역서!$A$3:$IV$5</definedName>
    <definedName name="표지상향3" localSheetId="12">#REF!</definedName>
    <definedName name="표지상향3">#REF!</definedName>
    <definedName name="표지판설치_철골조립기준_Ton당" localSheetId="12">'[79]부대공1(65-77,93-95)'!#REF!</definedName>
    <definedName name="표지판설치_철골조립기준_Ton당">'[79]부대공1(65-77,93-95)'!#REF!</definedName>
    <definedName name="표층_포설및다짐_5㎝_a당" localSheetId="12">[131]포장단가산출!#REF!</definedName>
    <definedName name="표층_포설및다짐_5㎝_a당">[131]포장단가산출!#REF!</definedName>
    <definedName name="표층t">[132]접속도로1!$AL$1</definedName>
    <definedName name="푲눈레" localSheetId="12">'지형측량(근거)'!푲눈레</definedName>
    <definedName name="푲눈레">[0]!푲눈레</definedName>
    <definedName name="품___________명" localSheetId="12">#REF!</definedName>
    <definedName name="품___________명">#REF!</definedName>
    <definedName name="품목명" localSheetId="21">#REF!</definedName>
    <definedName name="품목명">#REF!</definedName>
    <definedName name="품질관리차량비_월당" localSheetId="12">'[79]부대공2(78-'!#REF!</definedName>
    <definedName name="품질관리차량비_월당">'[79]부대공2(78-'!#REF!</definedName>
    <definedName name="퓨ㅜ파ㅗㅓ">[86]전기내역서!$E$1,[86]전기내역서!$F$1:$F$65536</definedName>
    <definedName name="픃" localSheetId="12">'지형측량(근거)'!픃</definedName>
    <definedName name="픃">[0]!픃</definedName>
    <definedName name="프라임코팅_a당" localSheetId="12">[131]포장단가산출!#REF!</definedName>
    <definedName name="프라임코팅_a당">[131]포장단가산출!#REF!</definedName>
    <definedName name="프로그램.메인_메뉴호출">[140]!프로그램.메인_메뉴호출</definedName>
    <definedName name="프로그램작성" localSheetId="12">#REF!</definedName>
    <definedName name="프로그램작성">#REF!</definedName>
    <definedName name="플라타너스B8">[93]데이타!$E$552</definedName>
    <definedName name="플랜트전공" localSheetId="5">[104]일위대가!#REF!</definedName>
    <definedName name="플랜트전공">[104]일위대가!#REF!</definedName>
    <definedName name="플로터상각">[52]심사계산!$I$96</definedName>
    <definedName name="플로터정비">[52]심사계산!$I$99</definedName>
    <definedName name="필지수" localSheetId="12">#REF!</definedName>
    <definedName name="필지수">#REF!</definedName>
    <definedName name="ㅎ" localSheetId="12">#REF!</definedName>
    <definedName name="ㅎ" hidden="1">{"'용역비'!$A$4:$C$8"}</definedName>
    <definedName name="ㅎ384" localSheetId="12">#REF!</definedName>
    <definedName name="ㅎ384">#REF!</definedName>
    <definedName name="ㅎ4ㅅ고46" localSheetId="5" hidden="1">[163]지수적용공사비내역서!#REF!</definedName>
    <definedName name="ㅎ4ㅅ고46" localSheetId="12" hidden="1">[221]지수적용공사비내역서!#REF!</definedName>
    <definedName name="ㅎ4ㅅ고46" localSheetId="8" hidden="1">[163]지수적용공사비내역서!#REF!</definedName>
    <definedName name="ㅎ4ㅅ고46" hidden="1">[163]지수적용공사비내역서!#REF!</definedName>
    <definedName name="ㅎ662" localSheetId="12">#REF!</definedName>
    <definedName name="ㅎ662">#REF!</definedName>
    <definedName name="ㅎㄱ" hidden="1">{"'용역비'!$A$4:$C$8"}</definedName>
    <definedName name="ㅎㄱㅎ" hidden="1">{"'용역비'!$A$4:$C$8"}</definedName>
    <definedName name="ㅎㄱㅎㄱㅎㄱㅎ" hidden="1">{"'용역비'!$A$4:$C$8"}</definedName>
    <definedName name="ㅎㄴ" localSheetId="12" hidden="1">{#N/A,#N/A,FALSE,"단가표지"}</definedName>
    <definedName name="ㅎㄴ" hidden="1">{#N/A,#N/A,FALSE,"단가표지"}</definedName>
    <definedName name="ㅎㄹㄴㅇ" localSheetId="12" hidden="1">{#N/A,#N/A,FALSE,"단가표지"}</definedName>
    <definedName name="ㅎㄹㄴㅇ" hidden="1">{#N/A,#N/A,FALSE,"단가표지"}</definedName>
    <definedName name="ㅎㄹㅇㄴ" localSheetId="12" hidden="1">{#N/A,#N/A,FALSE,"골재소요량";#N/A,#N/A,FALSE,"골재소요량"}</definedName>
    <definedName name="ㅎㄹㅇㄴ" hidden="1">{#N/A,#N/A,FALSE,"골재소요량";#N/A,#N/A,FALSE,"골재소요량"}</definedName>
    <definedName name="ㅎㄹㅇㅁㅁㅎ" localSheetId="12" hidden="1">{#N/A,#N/A,FALSE,"조골재"}</definedName>
    <definedName name="ㅎㄹㅇㅁㅁㅎ" hidden="1">{#N/A,#N/A,FALSE,"조골재"}</definedName>
    <definedName name="ㅎㄹㅇㅁㅎㅁ" localSheetId="12" hidden="1">{#N/A,#N/A,FALSE,"표지목차"}</definedName>
    <definedName name="ㅎㄹㅇㅁㅎㅁ" hidden="1">{#N/A,#N/A,FALSE,"표지목차"}</definedName>
    <definedName name="ㅎㄹㅇㅎ" localSheetId="12" hidden="1">{#N/A,#N/A,FALSE,"단가표지"}</definedName>
    <definedName name="ㅎㄹㅇㅎ" hidden="1">{#N/A,#N/A,FALSE,"단가표지"}</definedName>
    <definedName name="ㅎㄹㅇㅎㅇㅁㅎ" localSheetId="12" hidden="1">{#N/A,#N/A,FALSE,"운반시간"}</definedName>
    <definedName name="ㅎㄹㅇㅎㅇㅁㅎ" hidden="1">{#N/A,#N/A,FALSE,"운반시간"}</definedName>
    <definedName name="ㅎ륜ㅇㄹ" localSheetId="12" hidden="1">{#N/A,#N/A,FALSE,"2~8번"}</definedName>
    <definedName name="ㅎ륜ㅇㄹ" hidden="1">{#N/A,#N/A,FALSE,"2~8번"}</definedName>
    <definedName name="ㅎ르ㅓㅗㅓ" localSheetId="12" hidden="1">{#N/A,#N/A,FALSE,"골재소요량";#N/A,#N/A,FALSE,"골재소요량"}</definedName>
    <definedName name="ㅎ르ㅓㅗㅓ" hidden="1">{#N/A,#N/A,FALSE,"골재소요량";#N/A,#N/A,FALSE,"골재소요량"}</definedName>
    <definedName name="ㅎㄻㄹㅇㅎㅇㅁ" localSheetId="12" hidden="1">{#N/A,#N/A,FALSE,"혼합골재"}</definedName>
    <definedName name="ㅎㄻㄹㅇㅎㅇㅁ" hidden="1">{#N/A,#N/A,FALSE,"혼합골재"}</definedName>
    <definedName name="ㅎㄻㅇㅎㅁㅇㅎㅁㅇㅎ" localSheetId="12" hidden="1">{#N/A,#N/A,FALSE,"골재소요량";#N/A,#N/A,FALSE,"골재소요량"}</definedName>
    <definedName name="ㅎㄻㅇㅎㅁㅇㅎㅁㅇㅎ" hidden="1">{#N/A,#N/A,FALSE,"골재소요량";#N/A,#N/A,FALSE,"골재소요량"}</definedName>
    <definedName name="ㅎㅁㅇㅀㅁㅇ" localSheetId="12" hidden="1">{#N/A,#N/A,FALSE,"단가표지"}</definedName>
    <definedName name="ㅎㅁㅇㅀㅁㅇ" hidden="1">{#N/A,#N/A,FALSE,"단가표지"}</definedName>
    <definedName name="ㅎㅁㅇㅀㅁㅇㅎㅁ" localSheetId="12" hidden="1">{#N/A,#N/A,FALSE,"단가표지"}</definedName>
    <definedName name="ㅎㅁㅇㅀㅁㅇㅎㅁ" hidden="1">{#N/A,#N/A,FALSE,"단가표지"}</definedName>
    <definedName name="ㅎㅁㅎㄻㄴㅇ" localSheetId="12" hidden="1">{#N/A,#N/A,FALSE,"단가표지"}</definedName>
    <definedName name="ㅎㅁㅎㄻㄴㅇ" hidden="1">{#N/A,#N/A,FALSE,"단가표지"}</definedName>
    <definedName name="ㅎㅇㄴ" localSheetId="12" hidden="1">{#N/A,#N/A,FALSE,"단가표지"}</definedName>
    <definedName name="ㅎㅇㄴ" hidden="1">{#N/A,#N/A,FALSE,"단가표지"}</definedName>
    <definedName name="ㅎㅇㄹ홍ㄴ로" localSheetId="12" hidden="1">{#N/A,#N/A,FALSE,"단가표지"}</definedName>
    <definedName name="ㅎㅇㄹ홍ㄴ로" hidden="1">{#N/A,#N/A,FALSE,"단가표지"}</definedName>
    <definedName name="ㅎㅇㄻㅎㅁㅇ" localSheetId="12" hidden="1">{#N/A,#N/A,FALSE,"혼합골재"}</definedName>
    <definedName name="ㅎㅇㄻㅎㅁㅇ" hidden="1">{#N/A,#N/A,FALSE,"혼합골재"}</definedName>
    <definedName name="ㅎㅇㄻㅎㅁㅎㅁㅇ" localSheetId="12" hidden="1">{#N/A,#N/A,FALSE,"운반시간"}</definedName>
    <definedName name="ㅎㅇㄻㅎㅁㅎㅁㅇ" hidden="1">{#N/A,#N/A,FALSE,"운반시간"}</definedName>
    <definedName name="ㅎㅇㅀ" localSheetId="12" hidden="1">{#N/A,#N/A,FALSE,"단가표지"}</definedName>
    <definedName name="ㅎㅇㅀ" hidden="1">{#N/A,#N/A,FALSE,"단가표지"}</definedName>
    <definedName name="ㅎㅇㅀㄴ" localSheetId="12" hidden="1">{#N/A,#N/A,FALSE,"골재소요량";#N/A,#N/A,FALSE,"골재소요량"}</definedName>
    <definedName name="ㅎㅇㅀㄴ" hidden="1">{#N/A,#N/A,FALSE,"골재소요량";#N/A,#N/A,FALSE,"골재소요량"}</definedName>
    <definedName name="ㅎㅇㅀㄴㅇㅎㅇㄴㄹ" hidden="1">{#N/A,#N/A,TRUE,"960318-1";#N/A,#N/A,TRUE,"960318-2";#N/A,#N/A,TRUE,"960318-3"}</definedName>
    <definedName name="ㅎㅇㅀㅁㅇㅎㅁㅇ" localSheetId="12" hidden="1">{#N/A,#N/A,FALSE,"단가표지"}</definedName>
    <definedName name="ㅎㅇㅀㅁㅇㅎㅁㅇ" hidden="1">{#N/A,#N/A,FALSE,"단가표지"}</definedName>
    <definedName name="ㅎㅇㅀㅇㅀ" localSheetId="12" hidden="1">{#N/A,#N/A,FALSE,"표지목차"}</definedName>
    <definedName name="ㅎㅇㅀㅇㅀ" hidden="1">{#N/A,#N/A,FALSE,"표지목차"}</definedName>
    <definedName name="ㅎㅇㅀㅇㅀㅇ" localSheetId="12" hidden="1">{#N/A,#N/A,FALSE,"표지목차"}</definedName>
    <definedName name="ㅎㅇㅀㅇㅀㅇ" hidden="1">{#N/A,#N/A,FALSE,"표지목차"}</definedName>
    <definedName name="ㅎㅇㅁㄴㄹ" localSheetId="12" hidden="1">{#N/A,#N/A,FALSE,"운반시간"}</definedName>
    <definedName name="ㅎㅇㅁㄴㄹ" hidden="1">{#N/A,#N/A,FALSE,"운반시간"}</definedName>
    <definedName name="ㅎㅇㅁㅀㅁㅇ" localSheetId="12" hidden="1">{#N/A,#N/A,FALSE,"단가표지"}</definedName>
    <definedName name="ㅎㅇㅁㅀㅁㅇ" hidden="1">{#N/A,#N/A,FALSE,"단가표지"}</definedName>
    <definedName name="ㅎㅎㅇㅎㅇ" localSheetId="12">#REF!</definedName>
    <definedName name="ㅎㅎㅇㅎㅇ">#REF!</definedName>
    <definedName name="ㅎㅎㅎ" localSheetId="12">#REF!</definedName>
    <definedName name="ㅎㅎㅎ">#REF!</definedName>
    <definedName name="ㅎ호ㅗ" localSheetId="12">'지형측량(근거)'!ㅎ호ㅗ</definedName>
    <definedName name="ㅎ호ㅗ">[0]!ㅎ호ㅗ</definedName>
    <definedName name="하" localSheetId="12">#REF!</definedName>
    <definedName name="하">#REF!</definedName>
    <definedName name="하도" localSheetId="12" hidden="1">{#N/A,#N/A,FALSE,"이정표"}</definedName>
    <definedName name="하도" hidden="1">{#N/A,#N/A,FALSE,"이정표"}</definedName>
    <definedName name="하도급">[181]산출내역서집계표!$D$6:$L$116</definedName>
    <definedName name="하도급대비표" localSheetId="5">#REF!</definedName>
    <definedName name="하도급대비표">#REF!</definedName>
    <definedName name="하도급창호" localSheetId="12">[222]내역표지!#REF!</definedName>
    <definedName name="하도급창호">[222]내역표지!#REF!</definedName>
    <definedName name="하드웨어" localSheetId="12">#REF!</definedName>
    <definedName name="하드웨어">#REF!</definedName>
    <definedName name="하수" localSheetId="12">BlankMacro1</definedName>
    <definedName name="하수">BlankMacro1</definedName>
    <definedName name="하수SW" localSheetId="12">#REF!</definedName>
    <definedName name="하수SW">#REF!</definedName>
    <definedName name="하수구조일수" localSheetId="12">#REF!</definedName>
    <definedName name="하수구조일수">#REF!</definedName>
    <definedName name="하수맨홀집계" localSheetId="12">'[223]TYPE-A'!#REF!</definedName>
    <definedName name="하수맨홀집계">'[223]TYPE-A'!#REF!</definedName>
    <definedName name="하수맨홀집계표" localSheetId="12">'[223]TYPE-A'!#REF!</definedName>
    <definedName name="하수맨홀집계표">'[223]TYPE-A'!#REF!</definedName>
    <definedName name="하수소프트" localSheetId="12">#REF!</definedName>
    <definedName name="하수소프트">#REF!</definedName>
    <definedName name="하수연장" localSheetId="12">#REF!</definedName>
    <definedName name="하수연장">#REF!</definedName>
    <definedName name="하수적용율" localSheetId="12">#REF!</definedName>
    <definedName name="하수적용율">#REF!</definedName>
    <definedName name="하수조사율" localSheetId="12">#REF!</definedName>
    <definedName name="하수조사율">#REF!</definedName>
    <definedName name="하수지형계수" localSheetId="12">#REF!</definedName>
    <definedName name="하수지형계수">#REF!</definedName>
    <definedName name="하하" localSheetId="12" hidden="1">[224]날개벽수량표!#REF!</definedName>
    <definedName name="하하" hidden="1">[224]날개벽수량표!#REF!</definedName>
    <definedName name="하한선" localSheetId="12" hidden="1">{#N/A,#N/A,FALSE,"배수2"}</definedName>
    <definedName name="하한선" hidden="1">{#N/A,#N/A,FALSE,"배수2"}</definedName>
    <definedName name="학생" localSheetId="12">#REF!</definedName>
    <definedName name="학생">#REF!</definedName>
    <definedName name="한라구절초" localSheetId="12">#REF!</definedName>
    <definedName name="한라구절초">#REF!</definedName>
    <definedName name="한전2" localSheetId="12">[210]내역!#REF!</definedName>
    <definedName name="한전2">[210]내역!#REF!</definedName>
    <definedName name="할석공" localSheetId="12">#REF!</definedName>
    <definedName name="할석공">#REF!</definedName>
    <definedName name="할증" localSheetId="5">#REF!</definedName>
    <definedName name="할증">#REF!</definedName>
    <definedName name="함석공계" localSheetId="12">#REF!</definedName>
    <definedName name="함석공계">#REF!</definedName>
    <definedName name="합계" localSheetId="12">'지형측량(근거)'!합계</definedName>
    <definedName name="합계">[0]!합계</definedName>
    <definedName name="합판" localSheetId="12">#REF!</definedName>
    <definedName name="합판">#REF!</definedName>
    <definedName name="합판3" localSheetId="12">#REF!</definedName>
    <definedName name="합판3">#REF!</definedName>
    <definedName name="합판6" localSheetId="12">#REF!</definedName>
    <definedName name="합판6">#REF!</definedName>
    <definedName name="합판거푸집_2회_㎡당" localSheetId="12">[79]배수및구조물공1!#REF!</definedName>
    <definedName name="합판거푸집_2회_㎡당">[79]배수및구조물공1!#REF!</definedName>
    <definedName name="합판거푸집_2회소형_㎡당" localSheetId="12">[79]배수및구조물공1!#REF!</definedName>
    <definedName name="합판거푸집_2회소형_㎡당">[79]배수및구조물공1!#REF!</definedName>
    <definedName name="합판거푸집_3회소형_㎡당" localSheetId="12">[79]배수및구조물공1!#REF!</definedName>
    <definedName name="합판거푸집_3회소형_㎡당">[79]배수및구조물공1!#REF!</definedName>
    <definedName name="합판거푸집_5회_㎡당" localSheetId="12">[79]배수및구조물공1!#REF!</definedName>
    <definedName name="합판거푸집_5회_㎡당">[79]배수및구조물공1!#REF!</definedName>
    <definedName name="합판거푸집_5회소형_㎡당" localSheetId="12">[79]배수및구조물공1!#REF!</definedName>
    <definedName name="합판거푸집_5회소형_㎡당">[79]배수및구조물공1!#REF!</definedName>
    <definedName name="합판거푸집_6회소형_㎡당" localSheetId="12">[79]배수및구조물공1!#REF!</definedName>
    <definedName name="합판거푸집_6회소형_㎡당">[79]배수및구조물공1!#REF!</definedName>
    <definedName name="항공사진고급" localSheetId="12">#REF!</definedName>
    <definedName name="항공사진고급">#REF!</definedName>
    <definedName name="항공사진중급" localSheetId="12">#REF!</definedName>
    <definedName name="항공사진중급">#REF!</definedName>
    <definedName name="항공사진초급" localSheetId="12">#REF!</definedName>
    <definedName name="항공사진초급">#REF!</definedName>
    <definedName name="항공정비사" localSheetId="12">#REF!</definedName>
    <definedName name="항공정비사">#REF!</definedName>
    <definedName name="항목1" localSheetId="12">#REF!</definedName>
    <definedName name="항목1">#REF!</definedName>
    <definedName name="항목10" localSheetId="12">#REF!</definedName>
    <definedName name="항목10">#REF!</definedName>
    <definedName name="항목11" localSheetId="12">#REF!</definedName>
    <definedName name="항목11">#REF!</definedName>
    <definedName name="항목12" localSheetId="12">#REF!</definedName>
    <definedName name="항목12">#REF!</definedName>
    <definedName name="항목13" localSheetId="12">#REF!</definedName>
    <definedName name="항목13">#REF!</definedName>
    <definedName name="항목14" localSheetId="12">#REF!</definedName>
    <definedName name="항목14">#REF!</definedName>
    <definedName name="항목15" localSheetId="12">#REF!</definedName>
    <definedName name="항목15">#REF!</definedName>
    <definedName name="항목16" localSheetId="12">#REF!</definedName>
    <definedName name="항목16">#REF!</definedName>
    <definedName name="항목17" localSheetId="12">#REF!</definedName>
    <definedName name="항목17">#REF!</definedName>
    <definedName name="항목18" localSheetId="12">#REF!</definedName>
    <definedName name="항목18">#REF!</definedName>
    <definedName name="항목19" localSheetId="12">#REF!</definedName>
    <definedName name="항목19">#REF!</definedName>
    <definedName name="항목2" localSheetId="12">#REF!</definedName>
    <definedName name="항목2">#REF!</definedName>
    <definedName name="항목20" localSheetId="12">#REF!</definedName>
    <definedName name="항목20">#REF!</definedName>
    <definedName name="항목3" localSheetId="12">#REF!</definedName>
    <definedName name="항목3">#REF!</definedName>
    <definedName name="항목4" localSheetId="12">#REF!</definedName>
    <definedName name="항목4">#REF!</definedName>
    <definedName name="항목5" localSheetId="12">#REF!</definedName>
    <definedName name="항목5">#REF!</definedName>
    <definedName name="항목6">[225]지구단위계획!$T$15</definedName>
    <definedName name="항목7" localSheetId="12">#REF!</definedName>
    <definedName name="항목7">#REF!</definedName>
    <definedName name="항목8" localSheetId="12">#REF!</definedName>
    <definedName name="항목8">#REF!</definedName>
    <definedName name="항목9" localSheetId="12">#REF!</definedName>
    <definedName name="항목9">#REF!</definedName>
    <definedName name="항목수" localSheetId="21">#REF!</definedName>
    <definedName name="항목수">#REF!</definedName>
    <definedName name="항법사" localSheetId="12">#REF!</definedName>
    <definedName name="항법사">#REF!</definedName>
    <definedName name="해당화" localSheetId="12">#REF!</definedName>
    <definedName name="해당화">#REF!</definedName>
    <definedName name="해석" localSheetId="12">BlankMacro1</definedName>
    <definedName name="해석">BlankMacro1</definedName>
    <definedName name="허미" localSheetId="12">'지형측량(근거)'!허미</definedName>
    <definedName name="허미">[0]!허미</definedName>
    <definedName name="헐기경" localSheetId="12">#REF!</definedName>
    <definedName name="헐기경">#REF!</definedName>
    <definedName name="헐기노" localSheetId="12">#REF!</definedName>
    <definedName name="헐기노">#REF!</definedName>
    <definedName name="헐기재" localSheetId="12">#REF!</definedName>
    <definedName name="헐기재">#REF!</definedName>
    <definedName name="헐기총" localSheetId="12">#REF!</definedName>
    <definedName name="헐기총">#REF!</definedName>
    <definedName name="현___도___사" localSheetId="12">[106]노임단가!#REF!</definedName>
    <definedName name="현___도___사">[106]노임단가!#REF!</definedName>
    <definedName name="현장명" localSheetId="12">#REF!</definedName>
    <definedName name="현장명">#REF!</definedName>
    <definedName name="현장지원" localSheetId="12">#REF!</definedName>
    <definedName name="현장지원">#REF!</definedName>
    <definedName name="현지교통비" localSheetId="12">[103]설계기준!#REF!</definedName>
    <definedName name="현지교통비">[103]설계기준!#REF!</definedName>
    <definedName name="협" localSheetId="12" hidden="1">{#N/A,#N/A,FALSE,"배수2"}</definedName>
    <definedName name="협" hidden="1">{#N/A,#N/A,FALSE,"배수2"}</definedName>
    <definedName name="협력" localSheetId="12" hidden="1">{#N/A,#N/A,FALSE,"포장2"}</definedName>
    <definedName name="협력" hidden="1">{#N/A,#N/A,FALSE,"포장2"}</definedName>
    <definedName name="협철" localSheetId="12" hidden="1">{#N/A,#N/A,FALSE,"포장2"}</definedName>
    <definedName name="협철" hidden="1">{#N/A,#N/A,FALSE,"포장2"}</definedName>
    <definedName name="협토" localSheetId="12" hidden="1">{#N/A,#N/A,FALSE,"포장1";#N/A,#N/A,FALSE,"포장1"}</definedName>
    <definedName name="협토" hidden="1">{#N/A,#N/A,FALSE,"포장1";#N/A,#N/A,FALSE,"포장1"}</definedName>
    <definedName name="협토1" localSheetId="12" hidden="1">{#N/A,#N/A,FALSE,"포장2"}</definedName>
    <definedName name="협토1" hidden="1">{#N/A,#N/A,FALSE,"포장2"}</definedName>
    <definedName name="협토자재" localSheetId="12" hidden="1">{#N/A,#N/A,FALSE,"포장2"}</definedName>
    <definedName name="협토자재" hidden="1">{#N/A,#N/A,FALSE,"포장2"}</definedName>
    <definedName name="형" localSheetId="5">[104]일위대가!#REF!</definedName>
    <definedName name="형">[104]일위대가!#REF!</definedName>
    <definedName name="형상">[77]DATE!$D$24:$D$85</definedName>
    <definedName name="형태계수" localSheetId="12">#REF!</definedName>
    <definedName name="형태계수">#REF!</definedName>
    <definedName name="형태별보정계수" localSheetId="12">#REF!</definedName>
    <definedName name="형태별보정계수">#REF!</definedName>
    <definedName name="형틀목공" localSheetId="12">#REF!</definedName>
    <definedName name="형틀목공">#REF!</definedName>
    <definedName name="호박" localSheetId="12">#REF!</definedName>
    <definedName name="호박">#REF!</definedName>
    <definedName name="호우" localSheetId="12" hidden="1">{#N/A,#N/A,FALSE,"표지목차"}</definedName>
    <definedName name="호우" hidden="1">{#N/A,#N/A,FALSE,"표지목차"}</definedName>
    <definedName name="호우ㅗ" localSheetId="12" hidden="1">{#N/A,#N/A,FALSE,"단가표지"}</definedName>
    <definedName name="호우ㅗ" hidden="1">{#N/A,#N/A,FALSE,"단가표지"}</definedName>
    <definedName name="호호" localSheetId="12" hidden="1">{#N/A,#N/A,FALSE,"부대1"}</definedName>
    <definedName name="호호" hidden="1">{#N/A,#N/A,FALSE,"부대1"}</definedName>
    <definedName name="호ㅓㅎ" localSheetId="12" hidden="1">{#N/A,#N/A,FALSE,"표지목차"}</definedName>
    <definedName name="호ㅓㅎ" hidden="1">{#N/A,#N/A,FALSE,"표지목차"}</definedName>
    <definedName name="호ㅓㅕㅏ6ㅅ서ㅛㅓ" localSheetId="12" hidden="1">#REF!</definedName>
    <definedName name="호ㅓㅕㅏ6ㅅ서ㅛㅓ" hidden="1">#REF!</definedName>
    <definedName name="혼ㄹ" localSheetId="12" hidden="1">{#N/A,#N/A,FALSE,"운반시간"}</definedName>
    <definedName name="혼ㄹ" hidden="1">{#N/A,#N/A,FALSE,"운반시간"}</definedName>
    <definedName name="홀ㄴㄺㅅ" localSheetId="12" hidden="1">{#N/A,#N/A,FALSE,"단가표지"}</definedName>
    <definedName name="홀ㄴㄺㅅ" hidden="1">{#N/A,#N/A,FALSE,"단가표지"}</definedName>
    <definedName name="홈" localSheetId="12">#REF!</definedName>
    <definedName name="홈">#REF!</definedName>
    <definedName name="홍단풍" localSheetId="12">#REF!</definedName>
    <definedName name="홍단풍">#REF!</definedName>
    <definedName name="홓렁호ㅓ호" localSheetId="12" hidden="1">{#N/A,#N/A,FALSE,"단가표지"}</definedName>
    <definedName name="홓렁호ㅓ호" hidden="1">{#N/A,#N/A,FALSE,"단가표지"}</definedName>
    <definedName name="홓로" localSheetId="12" hidden="1">{#N/A,#N/A,FALSE,"단가표지"}</definedName>
    <definedName name="홓로" hidden="1">{#N/A,#N/A,FALSE,"단가표지"}</definedName>
    <definedName name="화약취급공" localSheetId="5">'[101]1.시중노임단가'!#REF!</definedName>
    <definedName name="화약취급공">'[101]1.시중노임단가'!#REF!</definedName>
    <definedName name="화허호ㅓ" localSheetId="12" hidden="1">{#N/A,#N/A,FALSE,"조골재"}</definedName>
    <definedName name="화허호ㅓ" hidden="1">{#N/A,#N/A,FALSE,"조골재"}</definedName>
    <definedName name="확폭구간" localSheetId="12">#REF!</definedName>
    <definedName name="확폭구간">#REF!</definedName>
    <definedName name="환율">[52]심사계산!$D$87</definedName>
    <definedName name="활석공" localSheetId="12">#REF!</definedName>
    <definedName name="활석공">#REF!</definedName>
    <definedName name="활하중">'[23]1. 설계조건 2.단면가정 3. 하중계산'!$G$73</definedName>
    <definedName name="활하중도">'[23]DATA 입력란'!$D$32</definedName>
    <definedName name="활하중콘">'[23]DATA 입력란'!$D$27</definedName>
    <definedName name="황" localSheetId="12">#REF!</definedName>
    <definedName name="황">#REF!</definedName>
    <definedName name="횡배수관연장산출" localSheetId="12">#REF!</definedName>
    <definedName name="횡배수관연장산출">#REF!</definedName>
    <definedName name="횡배수관재료집계" localSheetId="12">#REF!</definedName>
    <definedName name="횡배수관재료집계">#REF!</definedName>
    <definedName name="휘발유" localSheetId="12">#REF!</definedName>
    <definedName name="휘발유">#REF!</definedName>
    <definedName name="휴게" localSheetId="12">#REF!</definedName>
    <definedName name="휴게">#REF!</definedName>
    <definedName name="휴게1">'[122]교사기준면적(초등)'!$D$24</definedName>
    <definedName name="흄관600집계" localSheetId="12">#REF!</definedName>
    <definedName name="흄관600집계">#REF!</definedName>
    <definedName name="흄관부설_Φ1000㎜기계_칼라접합_M당" localSheetId="12">[79]배수및구조물공2!#REF!</definedName>
    <definedName name="흄관부설_Φ1000㎜기계_칼라접합_M당">[79]배수및구조물공2!#REF!</definedName>
    <definedName name="흄관부설_Φ1100㎜기계_소켓접합_M당" localSheetId="12">[79]배수및구조물공2!#REF!</definedName>
    <definedName name="흄관부설_Φ1100㎜기계_소켓접합_M당">[79]배수및구조물공2!#REF!</definedName>
    <definedName name="흄관부설_Φ1100㎜기계_칼라접합_M당" localSheetId="12">[79]배수및구조물공2!#REF!</definedName>
    <definedName name="흄관부설_Φ1100㎜기계_칼라접합_M당">[79]배수및구조물공2!#REF!</definedName>
    <definedName name="흄관부설_Φ1200㎜기계_소켓접합_M당" localSheetId="12">[79]배수및구조물공2!#REF!</definedName>
    <definedName name="흄관부설_Φ1200㎜기계_소켓접합_M당">[79]배수및구조물공2!#REF!</definedName>
    <definedName name="흄관부설_Φ1200㎜기계_칼라접합_M당" localSheetId="12">[79]배수및구조물공2!#REF!</definedName>
    <definedName name="흄관부설_Φ1200㎜기계_칼라접합_M당">[79]배수및구조물공2!#REF!</definedName>
    <definedName name="흄관부설_Φ1350㎜기계_소켓접합_M당" localSheetId="12">[79]배수및구조물공2!#REF!</definedName>
    <definedName name="흄관부설_Φ1350㎜기계_소켓접합_M당">[79]배수및구조물공2!#REF!</definedName>
    <definedName name="흄관부설_Φ1350㎜기계_칼라접합_M당" localSheetId="12">[79]배수및구조물공2!#REF!</definedName>
    <definedName name="흄관부설_Φ1350㎜기계_칼라접합_M당">[79]배수및구조물공2!#REF!</definedName>
    <definedName name="흄관부설_Φ1500㎜기계_소켓접합_M당" localSheetId="12">[79]배수및구조물공2!#REF!</definedName>
    <definedName name="흄관부설_Φ1500㎜기계_소켓접합_M당">[79]배수및구조물공2!#REF!</definedName>
    <definedName name="흄관부설_Φ1500㎜기계_칼라접합_M당" localSheetId="12">[79]배수및구조물공2!#REF!</definedName>
    <definedName name="흄관부설_Φ1500㎜기계_칼라접합_M당">[79]배수및구조물공2!#REF!</definedName>
    <definedName name="흄관부설_Φ1650㎜기계_소켓접합_M당" localSheetId="12">[79]배수및구조물공2!#REF!</definedName>
    <definedName name="흄관부설_Φ1650㎜기계_소켓접합_M당">[79]배수및구조물공2!#REF!</definedName>
    <definedName name="흄관부설_Φ1650㎜기계_칼라접합_M당" localSheetId="12">[79]배수및구조물공2!#REF!</definedName>
    <definedName name="흄관부설_Φ1650㎜기계_칼라접합_M당">[79]배수및구조물공2!#REF!</definedName>
    <definedName name="흄관부설_Φ1800㎜기계_소켓접합_M당" localSheetId="12">[79]배수및구조물공2!#REF!</definedName>
    <definedName name="흄관부설_Φ1800㎜기계_소켓접합_M당">[79]배수및구조물공2!#REF!</definedName>
    <definedName name="흄관부설_Φ1800㎜기계_칼라접합_M당" localSheetId="12">[79]배수및구조물공2!#REF!</definedName>
    <definedName name="흄관부설_Φ1800㎜기계_칼라접합_M당">[79]배수및구조물공2!#REF!</definedName>
    <definedName name="흄관부설_Φ2000㎜기계_소켓접합_M당" localSheetId="12">[79]배수및구조물공2!#REF!</definedName>
    <definedName name="흄관부설_Φ2000㎜기계_소켓접합_M당">[79]배수및구조물공2!#REF!</definedName>
    <definedName name="흄관부설_Φ2000㎜기계_칼라접합_M당" localSheetId="12">[79]배수및구조물공2!#REF!</definedName>
    <definedName name="흄관부설_Φ2000㎜기계_칼라접합_M당">[79]배수및구조물공2!#REF!</definedName>
    <definedName name="흄관부설_Φ250㎜인력_소켓접합_M당" localSheetId="12">[79]배수및구조물공2!#REF!</definedName>
    <definedName name="흄관부설_Φ250㎜인력_소켓접합_M당">[79]배수및구조물공2!#REF!</definedName>
    <definedName name="흄관부설_Φ250㎜칼라접합_M당" localSheetId="12">[79]배수및구조물공2!#REF!</definedName>
    <definedName name="흄관부설_Φ250㎜칼라접합_M당">[79]배수및구조물공2!#REF!</definedName>
    <definedName name="흄관부설_Φ300㎜인력_소켓접합_M당" localSheetId="12">[79]배수및구조물공2!#REF!</definedName>
    <definedName name="흄관부설_Φ300㎜인력_소켓접합_M당">[79]배수및구조물공2!#REF!</definedName>
    <definedName name="흄관부설_Φ300㎜칼라접합_M당" localSheetId="12">[79]배수및구조물공2!#REF!</definedName>
    <definedName name="흄관부설_Φ300㎜칼라접합_M당">[79]배수및구조물공2!#REF!</definedName>
    <definedName name="흄관부설_Φ400㎜기계_소켓접합_M당" localSheetId="12">[79]배수및구조물공2!#REF!</definedName>
    <definedName name="흄관부설_Φ400㎜기계_소켓접합_M당">[79]배수및구조물공2!#REF!</definedName>
    <definedName name="흄관부설_Φ400㎜기계_칼라접합_M당" localSheetId="12">[79]배수및구조물공2!#REF!</definedName>
    <definedName name="흄관부설_Φ400㎜기계_칼라접합_M당">[79]배수및구조물공2!#REF!</definedName>
    <definedName name="흄관부설_Φ400㎜인력_소켓접합_M당" localSheetId="12">[79]배수및구조물공2!#REF!</definedName>
    <definedName name="흄관부설_Φ400㎜인력_소켓접합_M당">[79]배수및구조물공2!#REF!</definedName>
    <definedName name="흄관부설_Φ400㎜칼라접합_M당" localSheetId="12">[79]배수및구조물공2!#REF!</definedName>
    <definedName name="흄관부설_Φ400㎜칼라접합_M당">[79]배수및구조물공2!#REF!</definedName>
    <definedName name="흄관부설_Φ450㎜기계_소켓접합_M당" localSheetId="12">[79]배수및구조물공2!#REF!</definedName>
    <definedName name="흄관부설_Φ450㎜기계_소켓접합_M당">[79]배수및구조물공2!#REF!</definedName>
    <definedName name="흄관부설_Φ450㎜기계_칼라접합_M당" localSheetId="12">[79]배수및구조물공2!#REF!</definedName>
    <definedName name="흄관부설_Φ450㎜기계_칼라접합_M당">[79]배수및구조물공2!#REF!</definedName>
    <definedName name="흄관부설_Φ450㎜인력_소켓접합_M당" localSheetId="12">[79]배수및구조물공2!#REF!</definedName>
    <definedName name="흄관부설_Φ450㎜인력_소켓접합_M당">[79]배수및구조물공2!#REF!</definedName>
    <definedName name="흄관부설_Φ450㎜칼라접합_M당" localSheetId="12">[79]배수및구조물공2!#REF!</definedName>
    <definedName name="흄관부설_Φ450㎜칼라접합_M당">[79]배수및구조물공2!#REF!</definedName>
    <definedName name="흄관부설_Φ500㎜기계_소켓접합_M당" localSheetId="12">[79]배수및구조물공2!#REF!</definedName>
    <definedName name="흄관부설_Φ500㎜기계_소켓접합_M당">[79]배수및구조물공2!#REF!</definedName>
    <definedName name="흄관부설_Φ500㎜기계_칼라접합_M당" localSheetId="12">[79]배수및구조물공2!#REF!</definedName>
    <definedName name="흄관부설_Φ500㎜기계_칼라접합_M당">[79]배수및구조물공2!#REF!</definedName>
    <definedName name="흄관부설_Φ500㎜인력_소켓접합_M당" localSheetId="12">[79]배수및구조물공2!#REF!</definedName>
    <definedName name="흄관부설_Φ500㎜인력_소켓접합_M당">[79]배수및구조물공2!#REF!</definedName>
    <definedName name="흄관부설_Φ500㎜칼라접합_M당" localSheetId="12">[79]배수및구조물공2!#REF!</definedName>
    <definedName name="흄관부설_Φ500㎜칼라접합_M당">[79]배수및구조물공2!#REF!</definedName>
    <definedName name="흄관부설_Φ600㎜기계_칼라접합_M당" localSheetId="12">[79]배수및구조물공2!#REF!</definedName>
    <definedName name="흄관부설_Φ600㎜기계_칼라접합_M당">[79]배수및구조물공2!#REF!</definedName>
    <definedName name="흄관부설_Φ600㎜인력_소켓접합_M당" localSheetId="12">[79]배수및구조물공2!#REF!</definedName>
    <definedName name="흄관부설_Φ600㎜인력_소켓접합_M당">[79]배수및구조물공2!#REF!</definedName>
    <definedName name="흄관부설_Φ600㎜칼라접합_M당" localSheetId="12">[79]배수및구조물공2!#REF!</definedName>
    <definedName name="흄관부설_Φ600㎜칼라접합_M당">[79]배수및구조물공2!#REF!</definedName>
    <definedName name="흄관부설_Φ700㎜기계_소켓접합_M당" localSheetId="12">[79]배수및구조물공2!#REF!</definedName>
    <definedName name="흄관부설_Φ700㎜기계_소켓접합_M당">[79]배수및구조물공2!#REF!</definedName>
    <definedName name="흄관부설_Φ700㎜기계_칼라접합_M당" localSheetId="12">[79]배수및구조물공2!#REF!</definedName>
    <definedName name="흄관부설_Φ700㎜기계_칼라접합_M당">[79]배수및구조물공2!#REF!</definedName>
    <definedName name="흄관부설_Φ800㎜기계_칼라접합_M당" localSheetId="12">[79]배수및구조물공2!#REF!</definedName>
    <definedName name="흄관부설_Φ800㎜기계_칼라접합_M당">[79]배수및구조물공2!#REF!</definedName>
    <definedName name="흄관부설_Φ900㎜기계_소켓접합_M당" localSheetId="12">[79]배수및구조물공2!#REF!</definedName>
    <definedName name="흄관부설_Φ900㎜기계_소켓접합_M당">[79]배수및구조물공2!#REF!</definedName>
    <definedName name="흄관부설_Φ900㎜기계_칼라접합_M당" localSheetId="12">[79]배수및구조물공2!#REF!</definedName>
    <definedName name="흄관부설_Φ900㎜기계_칼라접합_M당">[79]배수및구조물공2!#REF!</definedName>
    <definedName name="흄관운반_Φ1200_M당" localSheetId="12">'[79]부대공1(65-77,93-95)'!#REF!</definedName>
    <definedName name="흄관운반_Φ1200_M당">'[79]부대공1(65-77,93-95)'!#REF!</definedName>
    <definedName name="흄관운반_Φ300_M당" localSheetId="12">'[79]부대공1(65-77,93-95)'!#REF!</definedName>
    <definedName name="흄관운반_Φ300_M당">'[79]부대공1(65-77,93-95)'!#REF!</definedName>
    <definedName name="흄관운반_Φ400_M당" localSheetId="12">'[79]부대공1(65-77,93-95)'!#REF!</definedName>
    <definedName name="흄관운반_Φ400_M당">'[79]부대공1(65-77,93-95)'!#REF!</definedName>
    <definedName name="흄관운반_Φ450_M당" localSheetId="12">'[79]부대공1(65-77,93-95)'!#REF!</definedName>
    <definedName name="흄관운반_Φ450_M당">'[79]부대공1(65-77,93-95)'!#REF!</definedName>
    <definedName name="흄관운반_Φ500_M당" localSheetId="12">'[79]부대공1(65-77,93-95)'!#REF!</definedName>
    <definedName name="흄관운반_Φ500_M당">'[79]부대공1(65-77,93-95)'!#REF!</definedName>
    <definedName name="흙_운_반___토_사__불도저_19_Ton__㎥당" localSheetId="12">#REF!</definedName>
    <definedName name="흙_운_반___토_사__불도저_19_Ton__㎥당">#REF!</definedName>
    <definedName name="흙가마니쌓기_㎥당" localSheetId="12">'[79]구조물공1(51~56)'!#REF!</definedName>
    <definedName name="흙가마니쌓기_㎥당">'[79]구조물공1(51~56)'!#REF!</definedName>
    <definedName name="흙깍기_토사_㎥당" localSheetId="12">'[79]토공2(11~19)'!#REF!</definedName>
    <definedName name="흙깍기_토사_㎥당">'[79]토공2(11~19)'!#REF!</definedName>
    <definedName name="흙쌓기_및_다짐__노___상" localSheetId="12">#REF!</definedName>
    <definedName name="흙쌓기_및_다짐__노___상">#REF!</definedName>
    <definedName name="흙쌓기_및_다짐__노___체" localSheetId="12">#REF!</definedName>
    <definedName name="흙쌓기_및_다짐__노___체">#REF!</definedName>
    <definedName name="흙운반_평균단가_덤프15Ton_㎥당" localSheetId="12">'[79]토공2(11~19)'!#REF!</definedName>
    <definedName name="흙운반_평균단가_덤프15Ton_㎥당">'[79]토공2(11~19)'!#REF!</definedName>
    <definedName name="흙운반_평균단가_도쟈19Ton_㎥당" localSheetId="12">'[79]토공2(11~19)'!#REF!</definedName>
    <definedName name="흙운반_평균단가_도쟈19Ton_㎥당">'[79]토공2(11~19)'!#REF!</definedName>
    <definedName name="히" localSheetId="12">#REF!</definedName>
    <definedName name="히">#REF!</definedName>
    <definedName name="ㅏK32" localSheetId="12">#REF!</definedName>
    <definedName name="ㅏK32">#REF!</definedName>
    <definedName name="ㅏ허화" localSheetId="12" hidden="1">{#N/A,#N/A,FALSE,"골재소요량";#N/A,#N/A,FALSE,"골재소요량"}</definedName>
    <definedName name="ㅏ허화" hidden="1">{#N/A,#N/A,FALSE,"골재소요량";#N/A,#N/A,FALSE,"골재소요량"}</definedName>
    <definedName name="ㅏㅏㅏㅏㅏㅏ" localSheetId="12">#REF!</definedName>
    <definedName name="ㅏㅏㅏㅏㅏㅏ">#REF!</definedName>
    <definedName name="ㅏㅓ화호" localSheetId="12" hidden="1">{#N/A,#N/A,FALSE,"단가표지"}</definedName>
    <definedName name="ㅏㅓ화호" hidden="1">{#N/A,#N/A,FALSE,"단가표지"}</definedName>
    <definedName name="ㅏㅓㅗ라" localSheetId="12" hidden="1">{#N/A,#N/A,FALSE,"골재소요량";#N/A,#N/A,FALSE,"골재소요량"}</definedName>
    <definedName name="ㅏㅓㅗ라" hidden="1">{#N/A,#N/A,FALSE,"골재소요량";#N/A,#N/A,FALSE,"골재소요량"}</definedName>
    <definedName name="ㅏㅓㅗㅎ" localSheetId="12" hidden="1">{#N/A,#N/A,FALSE,"운반시간"}</definedName>
    <definedName name="ㅏㅓㅗㅎ" hidden="1">{#N/A,#N/A,FALSE,"운반시간"}</definedName>
    <definedName name="ㅏㅓㅗㅓ" localSheetId="12" hidden="1">{#N/A,#N/A,FALSE,"운반시간"}</definedName>
    <definedName name="ㅏㅓㅗㅓ" hidden="1">{#N/A,#N/A,FALSE,"운반시간"}</definedName>
    <definedName name="ㅏㅓㅘ허호" localSheetId="12" hidden="1">{#N/A,#N/A,FALSE,"단가표지"}</definedName>
    <definedName name="ㅏㅓㅘ허호" hidden="1">{#N/A,#N/A,FALSE,"단가표지"}</definedName>
    <definedName name="ㅏㅗㅓㅏ화호" localSheetId="12" hidden="1">{#N/A,#N/A,FALSE,"표지목차"}</definedName>
    <definedName name="ㅏㅗㅓㅏ화호" hidden="1">{#N/A,#N/A,FALSE,"표지목차"}</definedName>
    <definedName name="ㅏㅣ" localSheetId="12" hidden="1">{#N/A,#N/A,FALSE,"단가표지"}</definedName>
    <definedName name="ㅏㅣ" hidden="1">{#N/A,#N/A,FALSE,"단가표지"}</definedName>
    <definedName name="ㅐ1">'[226]#REF'!$D$195</definedName>
    <definedName name="ㅐㅐㅐㅐㅐ" localSheetId="12">#REF!</definedName>
    <definedName name="ㅐㅐㅐㅐㅐ">#REF!</definedName>
    <definedName name="ㅓ8" localSheetId="12">#REF!</definedName>
    <definedName name="ㅓ8">#REF!</definedName>
    <definedName name="ㅓㄴㄱ" localSheetId="12" hidden="1">#REF!</definedName>
    <definedName name="ㅓㄴㄱ" hidden="1">#REF!</definedName>
    <definedName name="ㅓ롤" localSheetId="12" hidden="1">{#N/A,#N/A,FALSE,"골재소요량";#N/A,#N/A,FALSE,"골재소요량"}</definedName>
    <definedName name="ㅓ롤" hidden="1">{#N/A,#N/A,FALSE,"골재소요량";#N/A,#N/A,FALSE,"골재소요량"}</definedName>
    <definedName name="ㅓㅇㄴ" localSheetId="12" hidden="1">{#N/A,#N/A,FALSE,"단가표지"}</definedName>
    <definedName name="ㅓㅇㄴ" hidden="1">{#N/A,#N/A,FALSE,"단가표지"}</definedName>
    <definedName name="ㅓㅇ런" localSheetId="5" hidden="1">[227]SANTOGO!#REF!</definedName>
    <definedName name="ㅓㅇ런" localSheetId="12" hidden="1">[228]SANTOGO!#REF!</definedName>
    <definedName name="ㅓㅇ런" localSheetId="8" hidden="1">[227]SANTOGO!#REF!</definedName>
    <definedName name="ㅓㅇ런" hidden="1">[227]SANTOGO!#REF!</definedName>
    <definedName name="ㅓㅇ호ㅓㅇ호ㅓㅇ허" localSheetId="12" hidden="1">{#N/A,#N/A,FALSE,"표지목차"}</definedName>
    <definedName name="ㅓㅇ호ㅓㅇ호ㅓㅇ허" hidden="1">{#N/A,#N/A,FALSE,"표지목차"}</definedName>
    <definedName name="ㅓㅎ렁홍" localSheetId="12" hidden="1">{#N/A,#N/A,FALSE,"혼합골재"}</definedName>
    <definedName name="ㅓㅎ렁홍" hidden="1">{#N/A,#N/A,FALSE,"혼합골재"}</definedName>
    <definedName name="ㅓㅎ로ㅗㄴ" localSheetId="12" hidden="1">{#N/A,#N/A,FALSE,"단가표지"}</definedName>
    <definedName name="ㅓㅎ로ㅗㄴ" hidden="1">{#N/A,#N/A,FALSE,"단가표지"}</definedName>
    <definedName name="ㅓㅎㅇㅎ" localSheetId="12" hidden="1">{#N/A,#N/A,FALSE,"운반시간"}</definedName>
    <definedName name="ㅓㅎㅇㅎ" hidden="1">{#N/A,#N/A,FALSE,"운반시간"}</definedName>
    <definedName name="ㅓ호ㅓ" localSheetId="12" hidden="1">{#N/A,#N/A,FALSE,"표지목차"}</definedName>
    <definedName name="ㅓ호ㅓ" hidden="1">{#N/A,#N/A,FALSE,"표지목차"}</definedName>
    <definedName name="ㅓ호ㅓㅗㄹ" localSheetId="12" hidden="1">{#N/A,#N/A,FALSE,"단가표지"}</definedName>
    <definedName name="ㅓ호ㅓㅗㄹ" hidden="1">{#N/A,#N/A,FALSE,"단가표지"}</definedName>
    <definedName name="ㅓㅏ호" localSheetId="12" hidden="1">{#N/A,#N/A,FALSE,"단가표지"}</definedName>
    <definedName name="ㅓㅏ호" hidden="1">{#N/A,#N/A,FALSE,"단가표지"}</definedName>
    <definedName name="ㅓㅏ호ㅓ" localSheetId="12" hidden="1">{#N/A,#N/A,FALSE,"단가표지"}</definedName>
    <definedName name="ㅓㅏ호ㅓ" hidden="1">{#N/A,#N/A,FALSE,"단가표지"}</definedName>
    <definedName name="ㅓㅏㅗ하ㅗㅓㅎ" localSheetId="12" hidden="1">{#N/A,#N/A,FALSE,"혼합골재"}</definedName>
    <definedName name="ㅓㅏㅗ하ㅗㅓㅎ" hidden="1">{#N/A,#N/A,FALSE,"혼합골재"}</definedName>
    <definedName name="ㅓㅓ" localSheetId="12">'지형측량(근거)'!ㅓㅓ</definedName>
    <definedName name="ㅓㅓ">[0]!ㅓㅓ</definedName>
    <definedName name="ㅓㅓㅓ" localSheetId="12">'지형측량(근거)'!ㅓㅓㅓ</definedName>
    <definedName name="ㅓㅓㅓ">[0]!ㅓㅓㅓ</definedName>
    <definedName name="ㅓㅗ" localSheetId="12" hidden="1">{#N/A,#N/A,FALSE,"운반시간"}</definedName>
    <definedName name="ㅓㅗ" hidden="1">{#N/A,#N/A,FALSE,"운반시간"}</definedName>
    <definedName name="ㅓㅗㅎㄹ" localSheetId="12" hidden="1">{#N/A,#N/A,FALSE,"조골재"}</definedName>
    <definedName name="ㅓㅗㅎㄹ" hidden="1">{#N/A,#N/A,FALSE,"조골재"}</definedName>
    <definedName name="ㅓㅗㅎ러ㅗㅎ러" localSheetId="12" hidden="1">{#N/A,#N/A,FALSE,"혼합골재"}</definedName>
    <definedName name="ㅓㅗㅎ러ㅗㅎ러" hidden="1">{#N/A,#N/A,FALSE,"혼합골재"}</definedName>
    <definedName name="ㅓㅗㅎ러ㅗ호ㅓ" localSheetId="12" hidden="1">{#N/A,#N/A,FALSE,"단가표지"}</definedName>
    <definedName name="ㅓㅗㅎ러ㅗ호ㅓ" hidden="1">{#N/A,#N/A,FALSE,"단가표지"}</definedName>
    <definedName name="ㅓㅗ허" localSheetId="12" hidden="1">{#N/A,#N/A,FALSE,"조골재"}</definedName>
    <definedName name="ㅓㅗ허" hidden="1">{#N/A,#N/A,FALSE,"조골재"}</definedName>
    <definedName name="ㅓㅗ허ㅗㄹ" localSheetId="12" hidden="1">{#N/A,#N/A,FALSE,"운반시간"}</definedName>
    <definedName name="ㅓㅗ허ㅗㄹ" hidden="1">{#N/A,#N/A,FALSE,"운반시간"}</definedName>
    <definedName name="ㅓㅗ허ㅗㅎㄹ" localSheetId="12" hidden="1">{#N/A,#N/A,FALSE,"골재소요량";#N/A,#N/A,FALSE,"골재소요량"}</definedName>
    <definedName name="ㅓㅗ허ㅗㅎㄹ" hidden="1">{#N/A,#N/A,FALSE,"골재소요량";#N/A,#N/A,FALSE,"골재소요량"}</definedName>
    <definedName name="ㅓㅗ허ㅗㅎ러" localSheetId="12" hidden="1">{#N/A,#N/A,FALSE,"운반시간"}</definedName>
    <definedName name="ㅓㅗ허ㅗㅎ러" hidden="1">{#N/A,#N/A,FALSE,"운반시간"}</definedName>
    <definedName name="ㅓㅗ헝홍허" localSheetId="12" hidden="1">{#N/A,#N/A,FALSE,"골재소요량";#N/A,#N/A,FALSE,"골재소요량"}</definedName>
    <definedName name="ㅓㅗ헝홍허" hidden="1">{#N/A,#N/A,FALSE,"골재소요량";#N/A,#N/A,FALSE,"골재소요량"}</definedName>
    <definedName name="ㅓㅗ헣ㄹ" localSheetId="12" hidden="1">{#N/A,#N/A,FALSE,"단가표지"}</definedName>
    <definedName name="ㅓㅗ헣ㄹ" hidden="1">{#N/A,#N/A,FALSE,"단가표지"}</definedName>
    <definedName name="ㅓㅗ헣러" localSheetId="12" hidden="1">{#N/A,#N/A,FALSE,"단가표지"}</definedName>
    <definedName name="ㅓㅗ헣러" hidden="1">{#N/A,#N/A,FALSE,"단가표지"}</definedName>
    <definedName name="ㅓㅗ헣로ㅓ" localSheetId="12" hidden="1">{#N/A,#N/A,FALSE,"조골재"}</definedName>
    <definedName name="ㅓㅗ헣로ㅓ" hidden="1">{#N/A,#N/A,FALSE,"조골재"}</definedName>
    <definedName name="ㅓㅗ헣호ㅓ" localSheetId="12" hidden="1">{#N/A,#N/A,FALSE,"조골재"}</definedName>
    <definedName name="ㅓㅗ헣호ㅓ" hidden="1">{#N/A,#N/A,FALSE,"조골재"}</definedName>
    <definedName name="ㅓㅗ호" localSheetId="12" hidden="1">{#N/A,#N/A,FALSE,"단가표지"}</definedName>
    <definedName name="ㅓㅗ호" hidden="1">{#N/A,#N/A,FALSE,"단가표지"}</definedName>
    <definedName name="ㅓㅗ호ㅓㅗ" localSheetId="12" hidden="1">{#N/A,#N/A,FALSE,"2~8번"}</definedName>
    <definedName name="ㅓㅗ호ㅓㅗ" hidden="1">{#N/A,#N/A,FALSE,"2~8번"}</definedName>
    <definedName name="ㅓㅗㅗ" localSheetId="12" hidden="1">{#N/A,#N/A,FALSE,"단가표지"}</definedName>
    <definedName name="ㅓㅗㅗ" hidden="1">{#N/A,#N/A,FALSE,"단가표지"}</definedName>
    <definedName name="ㅓㅗㅗㅗ" localSheetId="12" hidden="1">{#N/A,#N/A,FALSE,"골재소요량";#N/A,#N/A,FALSE,"골재소요량"}</definedName>
    <definedName name="ㅓㅗㅗㅗ" hidden="1">{#N/A,#N/A,FALSE,"골재소요량";#N/A,#N/A,FALSE,"골재소요량"}</definedName>
    <definedName name="ㅓㅛ" localSheetId="12" hidden="1">{#N/A,#N/A,FALSE,"토공2"}</definedName>
    <definedName name="ㅓㅛ" hidden="1">{#N/A,#N/A,FALSE,"토공2"}</definedName>
    <definedName name="ㅔ19" localSheetId="12">#REF!</definedName>
    <definedName name="ㅔ19">#REF!</definedName>
    <definedName name="ㅔ1RKDRHKSVKDLF" localSheetId="12" hidden="1">{#N/A,#N/A,FALSE,"단면 제원"}</definedName>
    <definedName name="ㅔ1RKDRHKSVKDLF" hidden="1">{#N/A,#N/A,FALSE,"단면 제원"}</definedName>
    <definedName name="ㅔ갸ㅜㅅ" localSheetId="12">#REF!</definedName>
    <definedName name="ㅔ갸ㅜㅅ">#REF!</definedName>
    <definedName name="ㅔㅔ" localSheetId="5" hidden="1">[229]집계표!#REF!</definedName>
    <definedName name="ㅔㅔ" localSheetId="12" hidden="1">[230]집계표!#REF!</definedName>
    <definedName name="ㅔㅔ" localSheetId="8" hidden="1">[229]집계표!#REF!</definedName>
    <definedName name="ㅔㅔ" hidden="1">[229]집계표!#REF!</definedName>
    <definedName name="ㅕ" localSheetId="12">#REF!</definedName>
    <definedName name="ㅕ">#REF!</definedName>
    <definedName name="ㅕ도ㅗ" localSheetId="12">#REF!</definedName>
    <definedName name="ㅕ도ㅗ">#REF!</definedName>
    <definedName name="ㅕㅕ" localSheetId="12">#REF!</definedName>
    <definedName name="ㅕㅕ">#REF!</definedName>
    <definedName name="ㅕㅕㅑ" localSheetId="12">'지형측량(근거)'!ㅕㅕㅑ</definedName>
    <definedName name="ㅕㅕㅑ">[0]!ㅕㅕㅑ</definedName>
    <definedName name="ㅗ" localSheetId="12">#REF!</definedName>
    <definedName name="ㅗ">#REF!</definedName>
    <definedName name="ㅗ4ㅛㅗ6" localSheetId="5" hidden="1">[163]지수적용공사비내역서!#REF!</definedName>
    <definedName name="ㅗ4ㅛㅗ6" localSheetId="12" hidden="1">[221]지수적용공사비내역서!#REF!</definedName>
    <definedName name="ㅗ4ㅛㅗ6" localSheetId="8" hidden="1">[163]지수적용공사비내역서!#REF!</definedName>
    <definedName name="ㅗ4ㅛㅗ6" hidden="1">[163]지수적용공사비내역서!#REF!</definedName>
    <definedName name="ㅗㄹㄶ" localSheetId="12" hidden="1">{#N/A,#N/A,FALSE,"조골재"}</definedName>
    <definedName name="ㅗㄹㄶ" hidden="1">{#N/A,#N/A,FALSE,"조골재"}</definedName>
    <definedName name="ㅗㅅ20" localSheetId="12">#REF!</definedName>
    <definedName name="ㅗㅅ20">#REF!</definedName>
    <definedName name="ㅗㅎ" localSheetId="12" hidden="1">{#N/A,#N/A,FALSE,"운반시간"}</definedName>
    <definedName name="ㅗㅎ" hidden="1">{#N/A,#N/A,FALSE,"운반시간"}</definedName>
    <definedName name="ㅗㅎㄴ" localSheetId="12" hidden="1">{#N/A,#N/A,FALSE,"골재소요량";#N/A,#N/A,FALSE,"골재소요량"}</definedName>
    <definedName name="ㅗㅎㄴ" hidden="1">{#N/A,#N/A,FALSE,"골재소요량";#N/A,#N/A,FALSE,"골재소요량"}</definedName>
    <definedName name="ㅗㅎㄴㄹ" localSheetId="12" hidden="1">{#N/A,#N/A,FALSE,"단가표지"}</definedName>
    <definedName name="ㅗㅎㄴㄹ" hidden="1">{#N/A,#N/A,FALSE,"단가표지"}</definedName>
    <definedName name="ㅗㅎ로ㅜ" localSheetId="12" hidden="1">{#N/A,#N/A,FALSE,"운반시간"}</definedName>
    <definedName name="ㅗㅎ로ㅜ" hidden="1">{#N/A,#N/A,FALSE,"운반시간"}</definedName>
    <definedName name="ㅗㅎ론ㄹ" localSheetId="12" hidden="1">{#N/A,#N/A,FALSE,"표지목차"}</definedName>
    <definedName name="ㅗㅎ론ㄹ" hidden="1">{#N/A,#N/A,FALSE,"표지목차"}</definedName>
    <definedName name="ㅗㅎ롯홋ㄱ" localSheetId="12" hidden="1">{#N/A,#N/A,FALSE,"혼합골재"}</definedName>
    <definedName name="ㅗㅎ롯홋ㄱ" hidden="1">{#N/A,#N/A,FALSE,"혼합골재"}</definedName>
    <definedName name="ㅗ허ㅗ" localSheetId="12" hidden="1">{#N/A,#N/A,FALSE,"단가표지"}</definedName>
    <definedName name="ㅗ허ㅗ" hidden="1">{#N/A,#N/A,FALSE,"단가표지"}</definedName>
    <definedName name="ㅗ호" localSheetId="12" hidden="1">{#N/A,#N/A,FALSE,"단가표지"}</definedName>
    <definedName name="ㅗ호" hidden="1">{#N/A,#N/A,FALSE,"단가표지"}</definedName>
    <definedName name="ㅗㅓ쇼ㅓㅕㄷ쇼ㅓㅕㄷㅅ" localSheetId="12" hidden="1">{#N/A,#N/A,FALSE,"단가표지"}</definedName>
    <definedName name="ㅗㅓ쇼ㅓㅕㄷ쇼ㅓㅕㄷㅅ" hidden="1">{#N/A,#N/A,FALSE,"단가표지"}</definedName>
    <definedName name="ㅗㅓㅎ로ㅓㅎㄹ" localSheetId="12" hidden="1">{#N/A,#N/A,FALSE,"표지목차"}</definedName>
    <definedName name="ㅗㅓㅎ로ㅓㅎㄹ" hidden="1">{#N/A,#N/A,FALSE,"표지목차"}</definedName>
    <definedName name="ㅗㅠㅍ" localSheetId="12" hidden="1">{#N/A,#N/A,FALSE,"혼합골재"}</definedName>
    <definedName name="ㅗㅠㅍ" hidden="1">{#N/A,#N/A,FALSE,"혼합골재"}</definedName>
    <definedName name="ㅘㅗ허ㅎ" localSheetId="5" hidden="1">#REF!</definedName>
    <definedName name="ㅘㅗ허ㅎ" localSheetId="12" hidden="1">#REF!</definedName>
    <definedName name="ㅘㅗ허ㅎ" localSheetId="8" hidden="1">#REF!</definedName>
    <definedName name="ㅘㅗ허ㅎ" hidden="1">#REF!</definedName>
    <definedName name="ㅛㅕ하ㅓ" localSheetId="12" hidden="1">{#N/A,#N/A,FALSE,"포장2"}</definedName>
    <definedName name="ㅛㅕ하ㅓ" hidden="1">{#N/A,#N/A,FALSE,"포장2"}</definedName>
    <definedName name="ㅛㅕㅑ" hidden="1">'[150]N賃率-職'!$I$5:$I$30</definedName>
    <definedName name="ㅜ" localSheetId="12">#REF!</definedName>
    <definedName name="ㅜ">#REF!</definedName>
    <definedName name="ㅜ1" localSheetId="12">#REF!</definedName>
    <definedName name="ㅜ1">#REF!</definedName>
    <definedName name="ㅜㄴㄱ" localSheetId="12" hidden="1">{#N/A,#N/A,FALSE,"운반시간"}</definedName>
    <definedName name="ㅜㄴㄱ" hidden="1">{#N/A,#N/A,FALSE,"운반시간"}</definedName>
    <definedName name="ㅜㄹ윤" localSheetId="12" hidden="1">{#N/A,#N/A,FALSE,"단가표지"}</definedName>
    <definedName name="ㅜㄹ윤" hidden="1">{#N/A,#N/A,FALSE,"단가표지"}</definedName>
    <definedName name="ㅜㅊㅍ" localSheetId="12" hidden="1">{#N/A,#N/A,FALSE,"표지목차"}</definedName>
    <definedName name="ㅜㅊㅍ" hidden="1">{#N/A,#N/A,FALSE,"표지목차"}</definedName>
    <definedName name="ㅜㅋㅊㅍ" localSheetId="12" hidden="1">{#N/A,#N/A,FALSE,"조골재"}</definedName>
    <definedName name="ㅜㅋㅊㅍ" hidden="1">{#N/A,#N/A,FALSE,"조골재"}</definedName>
    <definedName name="ㅜㅍ추ㅠ" localSheetId="12" hidden="1">{#N/A,#N/A,FALSE,"혼합골재"}</definedName>
    <definedName name="ㅜㅍ추ㅠ" hidden="1">{#N/A,#N/A,FALSE,"혼합골재"}</definedName>
    <definedName name="ㅜㅎㄴ" localSheetId="12" hidden="1">{#N/A,#N/A,FALSE,"골재소요량";#N/A,#N/A,FALSE,"골재소요량"}</definedName>
    <definedName name="ㅜㅎㄴ" hidden="1">{#N/A,#N/A,FALSE,"골재소요량";#N/A,#N/A,FALSE,"골재소요량"}</definedName>
    <definedName name="ㅜㅎㅅㄱㄴ" localSheetId="12" hidden="1">{#N/A,#N/A,FALSE,"단가표지"}</definedName>
    <definedName name="ㅜㅎㅅㄱㄴ" hidden="1">{#N/A,#N/A,FALSE,"단가표지"}</definedName>
    <definedName name="ㅜㅗ" localSheetId="12" hidden="1">{#N/A,#N/A,FALSE,"이정표"}</definedName>
    <definedName name="ㅜㅗ" hidden="1">{#N/A,#N/A,FALSE,"이정표"}</definedName>
    <definedName name="ㅜㅗㅇㅎㅌ" localSheetId="12" hidden="1">{#N/A,#N/A,FALSE,"단가표지"}</definedName>
    <definedName name="ㅜㅗㅇㅎㅌ" hidden="1">{#N/A,#N/A,FALSE,"단가표지"}</definedName>
    <definedName name="ㅜㅗㅇ훟" localSheetId="12" hidden="1">{#N/A,#N/A,FALSE,"단가표지"}</definedName>
    <definedName name="ㅜㅗㅇ훟" hidden="1">{#N/A,#N/A,FALSE,"단가표지"}</definedName>
    <definedName name="ㅜㅗㅗㅗㅇㅎ" localSheetId="12" hidden="1">{#N/A,#N/A,FALSE,"운반시간"}</definedName>
    <definedName name="ㅜㅗㅗㅗㅇㅎ" hidden="1">{#N/A,#N/A,FALSE,"운반시간"}</definedName>
    <definedName name="ㅜㅠ푸" localSheetId="12" hidden="1">{#N/A,#N/A,FALSE,"운반시간"}</definedName>
    <definedName name="ㅜㅠ푸" hidden="1">{#N/A,#N/A,FALSE,"운반시간"}</definedName>
    <definedName name="ㅜㅠㅠ" localSheetId="12" hidden="1">{#N/A,#N/A,FALSE,"골재소요량";#N/A,#N/A,FALSE,"골재소요량"}</definedName>
    <definedName name="ㅜㅠㅠ" hidden="1">{#N/A,#N/A,FALSE,"골재소요량";#N/A,#N/A,FALSE,"골재소요량"}</definedName>
    <definedName name="ㅝㅎㄹ" localSheetId="12" hidden="1">{#N/A,#N/A,FALSE,"단가표지"}</definedName>
    <definedName name="ㅝㅎㄹ" hidden="1">{#N/A,#N/A,FALSE,"단가표지"}</definedName>
    <definedName name="ㅠ" localSheetId="12">BlankMacro1</definedName>
    <definedName name="ㅠ">BlankMacro1</definedName>
    <definedName name="ㅠㄱ" hidden="1">{"'용역비'!$A$4:$C$8"}</definedName>
    <definedName name="ㅠㄴ" localSheetId="12" hidden="1">{#N/A,#N/A,FALSE,"조골재"}</definedName>
    <definedName name="ㅠㄴ" hidden="1">{#N/A,#N/A,FALSE,"조골재"}</definedName>
    <definedName name="ㅠㄹ" localSheetId="12" hidden="1">{#N/A,#N/A,FALSE,"속도"}</definedName>
    <definedName name="ㅠㄹ" hidden="1">{#N/A,#N/A,FALSE,"속도"}</definedName>
    <definedName name="ㅠㄹㅇㄴㄴㄹㅇ" localSheetId="12" hidden="1">{#N/A,#N/A,FALSE,"단가표지"}</definedName>
    <definedName name="ㅠㄹㅇㄴㄴㄹㅇ" hidden="1">{#N/A,#N/A,FALSE,"단가표지"}</definedName>
    <definedName name="ㅠ뮤ㅐ" localSheetId="5" hidden="1">#REF!</definedName>
    <definedName name="ㅠ뮤ㅐ" localSheetId="12" hidden="1">#REF!</definedName>
    <definedName name="ㅠ뮤ㅐ" localSheetId="8" hidden="1">#REF!</definedName>
    <definedName name="ㅠ뮤ㅐ" hidden="1">#REF!</definedName>
    <definedName name="ㅠㅊㅌ퓿ㅌ" localSheetId="12" hidden="1">{#N/A,#N/A,FALSE,"2~8번"}</definedName>
    <definedName name="ㅠㅊㅌ퓿ㅌ" hidden="1">{#N/A,#N/A,FALSE,"2~8번"}</definedName>
    <definedName name="ㅠㅊㅍㅌ" localSheetId="12" hidden="1">{#N/A,#N/A,FALSE,"단가표지"}</definedName>
    <definedName name="ㅠㅊㅍㅌ" hidden="1">{#N/A,#N/A,FALSE,"단가표지"}</definedName>
    <definedName name="ㅠㅊㅍ튜" localSheetId="12" hidden="1">{#N/A,#N/A,FALSE,"단가표지"}</definedName>
    <definedName name="ㅠㅊㅍ튜" hidden="1">{#N/A,#N/A,FALSE,"단가표지"}</definedName>
    <definedName name="ㅠㅊㅍ튵ㅊ" localSheetId="12" hidden="1">{#N/A,#N/A,FALSE,"운반시간"}</definedName>
    <definedName name="ㅠㅊㅍ튵ㅊ" hidden="1">{#N/A,#N/A,FALSE,"운반시간"}</definedName>
    <definedName name="ㅠㅊ픁츄" localSheetId="12" hidden="1">{#N/A,#N/A,FALSE,"단가표지"}</definedName>
    <definedName name="ㅠㅊ픁츄" hidden="1">{#N/A,#N/A,FALSE,"단가표지"}</definedName>
    <definedName name="ㅠㅍ" localSheetId="12" hidden="1">{#N/A,#N/A,FALSE,"조골재"}</definedName>
    <definedName name="ㅠㅍ" hidden="1">{#N/A,#N/A,FALSE,"조골재"}</definedName>
    <definedName name="ㅠㅍㅊ" localSheetId="12" hidden="1">{#N/A,#N/A,FALSE,"단가표지"}</definedName>
    <definedName name="ㅠㅍㅊ" hidden="1">{#N/A,#N/A,FALSE,"단가표지"}</definedName>
    <definedName name="ㅠㅍㅊ튳" localSheetId="12" hidden="1">{#N/A,#N/A,FALSE,"표지목차"}</definedName>
    <definedName name="ㅠㅍㅊ튳" hidden="1">{#N/A,#N/A,FALSE,"표지목차"}</definedName>
    <definedName name="ㅠㅍㅊ튳ㅌㅍ" localSheetId="12" hidden="1">{#N/A,#N/A,FALSE,"조골재"}</definedName>
    <definedName name="ㅠㅍㅊ튳ㅌㅍ" hidden="1">{#N/A,#N/A,FALSE,"조골재"}</definedName>
    <definedName name="ㅠㅍㅊ튵" localSheetId="12" hidden="1">{#N/A,#N/A,FALSE,"골재소요량";#N/A,#N/A,FALSE,"골재소요량"}</definedName>
    <definedName name="ㅠㅍㅊ튵" hidden="1">{#N/A,#N/A,FALSE,"골재소요량";#N/A,#N/A,FALSE,"골재소요량"}</definedName>
    <definedName name="ㅠㅍㅊ튵ㅊ" localSheetId="12" hidden="1">{#N/A,#N/A,FALSE,"단가표지"}</definedName>
    <definedName name="ㅠㅍㅊ튵ㅊ" hidden="1">{#N/A,#N/A,FALSE,"단가표지"}</definedName>
    <definedName name="ㅠㅍ츄ㅜ" localSheetId="12" hidden="1">{#N/A,#N/A,FALSE,"단가표지"}</definedName>
    <definedName name="ㅠㅍ츄ㅜ" hidden="1">{#N/A,#N/A,FALSE,"단가표지"}</definedName>
    <definedName name="ㅠㅍ츛ㅍ" localSheetId="12" hidden="1">{#N/A,#N/A,FALSE,"혼합골재"}</definedName>
    <definedName name="ㅠㅍ츛ㅍ" hidden="1">{#N/A,#N/A,FALSE,"혼합골재"}</definedName>
    <definedName name="ㅠㅍ츜ㅊ" localSheetId="12" hidden="1">{#N/A,#N/A,FALSE,"2~8번"}</definedName>
    <definedName name="ㅠㅍ츜ㅊ" hidden="1">{#N/A,#N/A,FALSE,"2~8번"}</definedName>
    <definedName name="ㅠㅍ츜ㅍ" localSheetId="12" hidden="1">{#N/A,#N/A,FALSE,"조골재"}</definedName>
    <definedName name="ㅠㅍ츜ㅍ" hidden="1">{#N/A,#N/A,FALSE,"조골재"}</definedName>
    <definedName name="ㅠㅍ츝" localSheetId="12" hidden="1">{#N/A,#N/A,FALSE,"운반시간"}</definedName>
    <definedName name="ㅠㅍ츝" hidden="1">{#N/A,#N/A,FALSE,"운반시간"}</definedName>
    <definedName name="ㅠㅍ츝ㅊ" localSheetId="12" hidden="1">{#N/A,#N/A,FALSE,"단가표지"}</definedName>
    <definedName name="ㅠㅍ츝ㅊ" hidden="1">{#N/A,#N/A,FALSE,"단가표지"}</definedName>
    <definedName name="ㅠㅍㅋㅊㅍㅍ" localSheetId="12" hidden="1">{#N/A,#N/A,FALSE,"단가표지"}</definedName>
    <definedName name="ㅠㅍㅋㅊㅍㅍ" hidden="1">{#N/A,#N/A,FALSE,"단가표지"}</definedName>
    <definedName name="ㅠ퓿큨ㅊ" localSheetId="12" hidden="1">{#N/A,#N/A,FALSE,"단가표지"}</definedName>
    <definedName name="ㅠ퓿큨ㅊ" hidden="1">{#N/A,#N/A,FALSE,"단가표지"}</definedName>
    <definedName name="ㅠ픀ㅊ" localSheetId="12" hidden="1">{#N/A,#N/A,FALSE,"단가표지"}</definedName>
    <definedName name="ㅠ픀ㅊ" hidden="1">{#N/A,#N/A,FALSE,"단가표지"}</definedName>
    <definedName name="ㅠ픀ㅊㅍ" localSheetId="12" hidden="1">{#N/A,#N/A,FALSE,"표지목차"}</definedName>
    <definedName name="ㅠ픀ㅊㅍ" hidden="1">{#N/A,#N/A,FALSE,"표지목차"}</definedName>
    <definedName name="ㅠ픀ㅋㅊㅍ" localSheetId="12" hidden="1">{#N/A,#N/A,FALSE,"운반시간"}</definedName>
    <definedName name="ㅠ픀ㅋㅊㅍ" hidden="1">{#N/A,#N/A,FALSE,"운반시간"}</definedName>
    <definedName name="ㅠㅣㅐ차" localSheetId="12">'지형측량(근거)'!ㅠㅣㅐ차</definedName>
    <definedName name="ㅠㅣㅐ차">[0]!ㅠㅣㅐ차</definedName>
    <definedName name="ㅡ" localSheetId="12">#REF!</definedName>
    <definedName name="ㅡ">#REF!</definedName>
    <definedName name="ㅣ" localSheetId="12">#REF!</definedName>
    <definedName name="ㅣ">#REF!</definedName>
    <definedName name="ㅣ1391">[231]설비!$J$2234</definedName>
    <definedName name="ㅣ1517">'[232]96보완계획7.12'!$L$76</definedName>
    <definedName name="ㅣ1549">'[232]96보완계획7.12'!$L$76</definedName>
    <definedName name="ㅣ206" localSheetId="12">#REF!</definedName>
    <definedName name="ㅣ206">#REF!</definedName>
    <definedName name="ㅣ275" localSheetId="12">#REF!</definedName>
    <definedName name="ㅣ275">#REF!</definedName>
    <definedName name="ㅣ2측구" localSheetId="12">'지형측량(근거)'!ㅣ2측구</definedName>
    <definedName name="ㅣ2측구">[0]!ㅣ2측구</definedName>
    <definedName name="ㅣ618">'[232]96보완계획7.12'!$L$76</definedName>
    <definedName name="ㅣ81" localSheetId="12">#REF!</definedName>
    <definedName name="ㅣ81">#REF!</definedName>
    <definedName name="ㅣ허ㅏㅣ하" localSheetId="12" hidden="1">{#N/A,#N/A,FALSE,"혼합골재"}</definedName>
    <definedName name="ㅣ허ㅏㅣ하" hidden="1">{#N/A,#N/A,FALSE,"혼합골재"}</definedName>
    <definedName name="ㅣ허ㅣ호ㅓㅏ" localSheetId="12" hidden="1">{#N/A,#N/A,FALSE,"조골재"}</definedName>
    <definedName name="ㅣ허ㅣ호ㅓㅏ" hidden="1">{#N/A,#N/A,FALSE,"조골재"}</definedName>
    <definedName name="ㅣ형구거" localSheetId="12">'지형측량(근거)'!ㅣ형구거</definedName>
    <definedName name="ㅣ형구거">[0]!ㅣ형구거</definedName>
    <definedName name="ㅣㅏ허ㅏ허ㅏ허ㅏ" localSheetId="12" hidden="1">{#N/A,#N/A,FALSE,"단가표지"}</definedName>
    <definedName name="ㅣㅏ허ㅏ허ㅏ허ㅏ" hidden="1">{#N/A,#N/A,FALSE,"단가표지"}</definedName>
    <definedName name="ㅣㅏㅓㅎ" localSheetId="12" hidden="1">{#N/A,#N/A,FALSE,"단가표지"}</definedName>
    <definedName name="ㅣㅏㅓㅎ" hidden="1">{#N/A,#N/A,FALSE,"단가표지"}</definedName>
    <definedName name="ㅣㅏㅓ허ㅏㅓㅎ" localSheetId="12" hidden="1">{#N/A,#N/A,FALSE,"표지목차"}</definedName>
    <definedName name="ㅣㅏㅓ허ㅏㅓㅎ" hidden="1">{#N/A,#N/A,FALSE,"표지목차"}</definedName>
    <definedName name="ㅣㅏㅓㅣ허ㅏㅎ" localSheetId="12" hidden="1">{#N/A,#N/A,FALSE,"골재소요량";#N/A,#N/A,FALSE,"골재소요량"}</definedName>
    <definedName name="ㅣㅏㅓㅣ허ㅏㅎ" hidden="1">{#N/A,#N/A,FALSE,"골재소요량";#N/A,#N/A,FALSE,"골재소요량"}</definedName>
    <definedName name="ㅣㅏㅓㅣ허ㅏㅏ허" localSheetId="12" hidden="1">{#N/A,#N/A,FALSE,"조골재"}</definedName>
    <definedName name="ㅣㅏㅓㅣ허ㅏㅏ허" hidden="1">{#N/A,#N/A,FALSE,"조골재"}</definedName>
    <definedName name="ㅣㅑㅑ" localSheetId="12" hidden="1">{#N/A,#N/A,FALSE,"단가표지"}</definedName>
    <definedName name="ㅣㅑㅑ" localSheetId="8" hidden="1">{#N/A,#N/A,FALSE,"단가표지"}</definedName>
    <definedName name="ㅣㅑㅑ" hidden="1">{#N/A,#N/A,FALSE,"단가표지"}</definedName>
    <definedName name="ㅣㅓㅏ허" localSheetId="12" hidden="1">{#N/A,#N/A,FALSE,"운반시간"}</definedName>
    <definedName name="ㅣㅓㅏ허" hidden="1">{#N/A,#N/A,FALSE,"운반시간"}</definedName>
    <definedName name="ㅣㅓㅏ허ㅏㅣ허ㅏㅓ" localSheetId="12" hidden="1">{#N/A,#N/A,FALSE,"운반시간"}</definedName>
    <definedName name="ㅣㅓㅏ허ㅏㅣ허ㅏㅓ" hidden="1">{#N/A,#N/A,FALSE,"운반시간"}</definedName>
    <definedName name="ㅣㅚㅓㅏ" localSheetId="12" hidden="1">{#N/A,#N/A,FALSE,"단가표지"}</definedName>
    <definedName name="ㅣㅚㅓㅏ" hidden="1">{#N/A,#N/A,FALSE,"단가표지"}</definedName>
    <definedName name="ㅣㅣㅣ" localSheetId="12">#REF!</definedName>
    <definedName name="ㅣㅣㅣ">#REF!</definedName>
    <definedName name="ㅣㅣㅣㅣ">[109]Sheet1!$O$22</definedName>
    <definedName name="ㅣㅣㅣㅣㅣㅣ" localSheetId="12">#REF!</definedName>
    <definedName name="ㅣㅣㅣㅣㅣㅣ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37" l="1"/>
  <c r="L15" i="37"/>
  <c r="L14" i="37"/>
  <c r="L13" i="37"/>
  <c r="L12" i="37"/>
  <c r="L11" i="37"/>
  <c r="L10" i="37"/>
  <c r="L9" i="37"/>
  <c r="L8" i="37"/>
  <c r="H16" i="37"/>
  <c r="H15" i="37"/>
  <c r="H14" i="37"/>
  <c r="H13" i="37"/>
  <c r="H12" i="37"/>
  <c r="H11" i="37"/>
  <c r="H10" i="37"/>
  <c r="H9" i="37"/>
  <c r="H8" i="37"/>
  <c r="AK32" i="10" l="1"/>
  <c r="L32" i="10"/>
  <c r="N32" i="10"/>
  <c r="P32" i="10"/>
  <c r="R32" i="10"/>
  <c r="T32" i="10"/>
  <c r="V32" i="10"/>
  <c r="X32" i="10"/>
  <c r="AA32" i="10"/>
  <c r="AC32" i="10"/>
  <c r="AE32" i="10"/>
  <c r="J32" i="10"/>
  <c r="H32" i="10"/>
  <c r="E32" i="10"/>
  <c r="F32" i="10"/>
  <c r="AE39" i="10"/>
  <c r="AC39" i="10"/>
  <c r="AA39" i="10"/>
  <c r="X39" i="10"/>
  <c r="V39" i="10"/>
  <c r="T39" i="10"/>
  <c r="R39" i="10"/>
  <c r="P39" i="10"/>
  <c r="N39" i="10"/>
  <c r="L39" i="10"/>
  <c r="J39" i="10"/>
  <c r="H39" i="10"/>
  <c r="F39" i="10"/>
  <c r="E39" i="10"/>
  <c r="AE38" i="10"/>
  <c r="AC38" i="10"/>
  <c r="AA38" i="10"/>
  <c r="X38" i="10"/>
  <c r="V38" i="10"/>
  <c r="T38" i="10"/>
  <c r="R38" i="10"/>
  <c r="P38" i="10"/>
  <c r="N38" i="10"/>
  <c r="L38" i="10"/>
  <c r="J38" i="10"/>
  <c r="H38" i="10"/>
  <c r="F38" i="10"/>
  <c r="E38" i="10"/>
  <c r="AE37" i="10"/>
  <c r="AC37" i="10"/>
  <c r="AA37" i="10"/>
  <c r="X37" i="10"/>
  <c r="V37" i="10"/>
  <c r="T37" i="10"/>
  <c r="R37" i="10"/>
  <c r="P37" i="10"/>
  <c r="N37" i="10"/>
  <c r="L37" i="10"/>
  <c r="J37" i="10"/>
  <c r="H37" i="10"/>
  <c r="F37" i="10"/>
  <c r="E37" i="10"/>
  <c r="AF32" i="10" l="1"/>
  <c r="AG32" i="10" s="1"/>
  <c r="AH32" i="10" l="1"/>
  <c r="AI32" i="10" s="1"/>
  <c r="AE28" i="10"/>
  <c r="AE29" i="10"/>
  <c r="AE30" i="10"/>
  <c r="AE31" i="10"/>
  <c r="AC28" i="10"/>
  <c r="AC29" i="10"/>
  <c r="AC30" i="10"/>
  <c r="AC31" i="10"/>
  <c r="AK28" i="10"/>
  <c r="AA28" i="10" s="1"/>
  <c r="AK29" i="10"/>
  <c r="AA29" i="10" s="1"/>
  <c r="AK30" i="10"/>
  <c r="AA30" i="10" s="1"/>
  <c r="AK31" i="10"/>
  <c r="AA31" i="10"/>
  <c r="X28" i="10"/>
  <c r="X29" i="10"/>
  <c r="X30" i="10"/>
  <c r="X31" i="10"/>
  <c r="V28" i="10"/>
  <c r="V29" i="10"/>
  <c r="V30" i="10"/>
  <c r="V31" i="10"/>
  <c r="V33" i="10"/>
  <c r="V34" i="10"/>
  <c r="V26" i="10"/>
  <c r="V27" i="10"/>
  <c r="V25" i="10"/>
  <c r="T28" i="10"/>
  <c r="T29" i="10"/>
  <c r="T30" i="10"/>
  <c r="T31" i="10"/>
  <c r="R28" i="10"/>
  <c r="R29" i="10"/>
  <c r="R30" i="10"/>
  <c r="R31" i="10"/>
  <c r="P28" i="10"/>
  <c r="P29" i="10"/>
  <c r="P30" i="10"/>
  <c r="P31" i="10"/>
  <c r="N30" i="10"/>
  <c r="N31" i="10"/>
  <c r="N33" i="10"/>
  <c r="N34" i="10"/>
  <c r="N29" i="10"/>
  <c r="N28" i="10"/>
  <c r="L30" i="10"/>
  <c r="L31" i="10"/>
  <c r="L33" i="10"/>
  <c r="L34" i="10"/>
  <c r="L29" i="10"/>
  <c r="L28" i="10"/>
  <c r="J28" i="10"/>
  <c r="J29" i="10"/>
  <c r="J30" i="10"/>
  <c r="J31" i="10"/>
  <c r="H28" i="10"/>
  <c r="H29" i="10"/>
  <c r="H30" i="10"/>
  <c r="H31" i="10"/>
  <c r="E28" i="10"/>
  <c r="F28" i="10"/>
  <c r="E29" i="10"/>
  <c r="F29" i="10"/>
  <c r="E30" i="10"/>
  <c r="F30" i="10"/>
  <c r="E31" i="10"/>
  <c r="F31" i="10"/>
  <c r="AF30" i="10" l="1"/>
  <c r="AG30" i="10" s="1"/>
  <c r="AF31" i="10"/>
  <c r="AG31" i="10" s="1"/>
  <c r="AF29" i="10"/>
  <c r="AH29" i="10" s="1"/>
  <c r="AF28" i="10"/>
  <c r="AG28" i="10" s="1"/>
  <c r="L27" i="10"/>
  <c r="L26" i="10"/>
  <c r="L25" i="10"/>
  <c r="AH30" i="10" l="1"/>
  <c r="AI30" i="10" s="1"/>
  <c r="AH28" i="10"/>
  <c r="AG29" i="10"/>
  <c r="AI29" i="10" s="1"/>
  <c r="AH31" i="10"/>
  <c r="AI31" i="10" s="1"/>
  <c r="AI28" i="10"/>
  <c r="AK33" i="10"/>
  <c r="AA33" i="10" s="1"/>
  <c r="AE33" i="10"/>
  <c r="AC33" i="10"/>
  <c r="X33" i="10"/>
  <c r="T33" i="10"/>
  <c r="R33" i="10"/>
  <c r="P33" i="10"/>
  <c r="J33" i="10"/>
  <c r="H33" i="10"/>
  <c r="F33" i="10"/>
  <c r="E33" i="10"/>
  <c r="AK34" i="10"/>
  <c r="AA34" i="10" s="1"/>
  <c r="AE34" i="10"/>
  <c r="AC34" i="10"/>
  <c r="X34" i="10"/>
  <c r="T34" i="10"/>
  <c r="R34" i="10"/>
  <c r="P34" i="10"/>
  <c r="J34" i="10"/>
  <c r="H34" i="10"/>
  <c r="F34" i="10"/>
  <c r="E34" i="10"/>
  <c r="AK27" i="10"/>
  <c r="AA27" i="10" s="1"/>
  <c r="AE27" i="10"/>
  <c r="AC27" i="10"/>
  <c r="X27" i="10"/>
  <c r="T27" i="10"/>
  <c r="R27" i="10"/>
  <c r="P27" i="10"/>
  <c r="N27" i="10"/>
  <c r="J27" i="10"/>
  <c r="H27" i="10"/>
  <c r="F27" i="10"/>
  <c r="E27" i="10"/>
  <c r="AK26" i="10"/>
  <c r="AA26" i="10" s="1"/>
  <c r="AE26" i="10"/>
  <c r="AC26" i="10"/>
  <c r="X26" i="10"/>
  <c r="T26" i="10"/>
  <c r="R26" i="10"/>
  <c r="P26" i="10"/>
  <c r="N26" i="10"/>
  <c r="J26" i="10"/>
  <c r="H26" i="10"/>
  <c r="F26" i="10"/>
  <c r="E26" i="10"/>
  <c r="AK25" i="10"/>
  <c r="AA25" i="10" s="1"/>
  <c r="AE25" i="10"/>
  <c r="AC25" i="10"/>
  <c r="X25" i="10"/>
  <c r="T25" i="10"/>
  <c r="R25" i="10"/>
  <c r="P25" i="10"/>
  <c r="N25" i="10"/>
  <c r="J25" i="10"/>
  <c r="H25" i="10"/>
  <c r="F25" i="10"/>
  <c r="E25" i="10"/>
  <c r="AF25" i="10" l="1"/>
  <c r="AG25" i="10" s="1"/>
  <c r="AF34" i="10"/>
  <c r="AH34" i="10" s="1"/>
  <c r="AF33" i="10"/>
  <c r="AG33" i="10" s="1"/>
  <c r="AF27" i="10"/>
  <c r="AG27" i="10" s="1"/>
  <c r="AF26" i="10"/>
  <c r="AG26" i="10" s="1"/>
  <c r="AH25" i="10" l="1"/>
  <c r="AG34" i="10"/>
  <c r="AI34" i="10" s="1"/>
  <c r="AH26" i="10"/>
  <c r="AH33" i="10"/>
  <c r="AH27" i="10"/>
  <c r="C4" i="38" l="1"/>
  <c r="C13" i="38" s="1"/>
  <c r="AI26" i="10"/>
  <c r="AI33" i="10"/>
  <c r="AI25" i="10"/>
  <c r="AI27" i="10"/>
  <c r="C5" i="38" l="1"/>
  <c r="G19" i="13"/>
  <c r="H7" i="37" l="1"/>
  <c r="L7" i="37"/>
  <c r="G29" i="39" l="1"/>
  <c r="G5" i="38" l="1"/>
  <c r="G4" i="38"/>
  <c r="A10" i="2" l="1"/>
  <c r="A9" i="2" l="1"/>
  <c r="A8" i="2"/>
  <c r="A7" i="2"/>
  <c r="A6" i="2"/>
  <c r="L34" i="15"/>
  <c r="F35" i="15"/>
  <c r="L6" i="13" l="1"/>
  <c r="E6" i="46" l="1"/>
  <c r="J6" i="54"/>
  <c r="AB6" i="54" s="1"/>
  <c r="K5" i="54"/>
  <c r="AC5" i="54" s="1"/>
  <c r="Z5" i="54" s="1"/>
  <c r="C15" i="38" l="1"/>
  <c r="AA4" i="54"/>
  <c r="I74" i="53" s="1"/>
  <c r="Z8" i="54"/>
  <c r="J7" i="54"/>
  <c r="AB7" i="54" s="1"/>
  <c r="Z7" i="54" s="1"/>
  <c r="Z6" i="54"/>
  <c r="AC4" i="54"/>
  <c r="M74" i="53" s="1"/>
  <c r="N74" i="53" s="1"/>
  <c r="N73" i="53" s="1"/>
  <c r="M71" i="53" s="1"/>
  <c r="N71" i="53" s="1"/>
  <c r="N70" i="53" s="1"/>
  <c r="I16" i="52" s="1"/>
  <c r="I24" i="53"/>
  <c r="I39" i="53" s="1"/>
  <c r="I18" i="53"/>
  <c r="J18" i="53" s="1"/>
  <c r="I17" i="53"/>
  <c r="J17" i="53" s="1"/>
  <c r="I16" i="53"/>
  <c r="I22" i="53" s="1"/>
  <c r="I15" i="53"/>
  <c r="I21" i="53" s="1"/>
  <c r="I36" i="53" s="1"/>
  <c r="H10" i="52"/>
  <c r="I9" i="52"/>
  <c r="F9" i="52" s="1"/>
  <c r="H4" i="52"/>
  <c r="N81" i="53"/>
  <c r="L81" i="53"/>
  <c r="N80" i="53"/>
  <c r="L80" i="53"/>
  <c r="N78" i="53"/>
  <c r="L78" i="53"/>
  <c r="J78" i="53"/>
  <c r="N77" i="53"/>
  <c r="N76" i="53" s="1"/>
  <c r="L77" i="53"/>
  <c r="L76" i="53" s="1"/>
  <c r="N75" i="53"/>
  <c r="L75" i="53"/>
  <c r="J75" i="53"/>
  <c r="J74" i="53"/>
  <c r="N72" i="53"/>
  <c r="L72" i="53"/>
  <c r="J72" i="53"/>
  <c r="N69" i="53"/>
  <c r="L69" i="53"/>
  <c r="J69" i="53"/>
  <c r="N68" i="53"/>
  <c r="L68" i="53"/>
  <c r="N67" i="53"/>
  <c r="L67" i="53"/>
  <c r="N66" i="53"/>
  <c r="L66" i="53"/>
  <c r="N65" i="53"/>
  <c r="L65" i="53"/>
  <c r="N63" i="53"/>
  <c r="L63" i="53"/>
  <c r="J63" i="53"/>
  <c r="N62" i="53"/>
  <c r="L62" i="53"/>
  <c r="N61" i="53"/>
  <c r="L61" i="53"/>
  <c r="N60" i="53"/>
  <c r="L60" i="53"/>
  <c r="N59" i="53"/>
  <c r="L59" i="53"/>
  <c r="N57" i="53"/>
  <c r="L57" i="53"/>
  <c r="J57" i="53"/>
  <c r="N56" i="53"/>
  <c r="N55" i="53" s="1"/>
  <c r="N54" i="53"/>
  <c r="L54" i="53"/>
  <c r="J54" i="53"/>
  <c r="N53" i="53"/>
  <c r="L53" i="53"/>
  <c r="N52" i="53"/>
  <c r="L52" i="53"/>
  <c r="N51" i="53"/>
  <c r="L51" i="53"/>
  <c r="N50" i="53"/>
  <c r="L50" i="53"/>
  <c r="N48" i="53"/>
  <c r="L48" i="53"/>
  <c r="J48" i="53"/>
  <c r="N47" i="53"/>
  <c r="L47" i="53"/>
  <c r="N46" i="53"/>
  <c r="L46" i="53"/>
  <c r="N45" i="53"/>
  <c r="L45" i="53"/>
  <c r="L44" i="53" s="1"/>
  <c r="N43" i="53"/>
  <c r="L43" i="53"/>
  <c r="J43" i="53"/>
  <c r="N42" i="53"/>
  <c r="N41" i="53" s="1"/>
  <c r="L42" i="53"/>
  <c r="L41" i="53" s="1"/>
  <c r="N40" i="53"/>
  <c r="L40" i="53"/>
  <c r="J40" i="53"/>
  <c r="N39" i="53"/>
  <c r="L39" i="53"/>
  <c r="N38" i="53"/>
  <c r="L38" i="53"/>
  <c r="N37" i="53"/>
  <c r="L37" i="53"/>
  <c r="N36" i="53"/>
  <c r="L36" i="53"/>
  <c r="N34" i="53"/>
  <c r="L34" i="53"/>
  <c r="J34" i="53"/>
  <c r="N33" i="53"/>
  <c r="L33" i="53"/>
  <c r="N32" i="53"/>
  <c r="L32" i="53"/>
  <c r="L31" i="53"/>
  <c r="N29" i="53"/>
  <c r="L29" i="53"/>
  <c r="J29" i="53"/>
  <c r="N28" i="53"/>
  <c r="L28" i="53"/>
  <c r="N27" i="53"/>
  <c r="L27" i="53"/>
  <c r="N25" i="53"/>
  <c r="L25" i="53"/>
  <c r="J25" i="53"/>
  <c r="N24" i="53"/>
  <c r="L24" i="53"/>
  <c r="N23" i="53"/>
  <c r="L23" i="53"/>
  <c r="N22" i="53"/>
  <c r="L22" i="53"/>
  <c r="N21" i="53"/>
  <c r="L21" i="53"/>
  <c r="N19" i="53"/>
  <c r="L19" i="53"/>
  <c r="J19" i="53"/>
  <c r="N18" i="53"/>
  <c r="L18" i="53"/>
  <c r="N17" i="53"/>
  <c r="L17" i="53"/>
  <c r="N16" i="53"/>
  <c r="L16" i="53"/>
  <c r="N15" i="53"/>
  <c r="L15" i="53"/>
  <c r="N13" i="53"/>
  <c r="L13" i="53"/>
  <c r="J13" i="53"/>
  <c r="N12" i="53"/>
  <c r="L12" i="53"/>
  <c r="N11" i="53"/>
  <c r="L11" i="53"/>
  <c r="N10" i="53"/>
  <c r="L10" i="53"/>
  <c r="N9" i="53"/>
  <c r="L9" i="53"/>
  <c r="N8" i="53"/>
  <c r="L8" i="53"/>
  <c r="N7" i="53"/>
  <c r="L7" i="53"/>
  <c r="N6" i="53"/>
  <c r="C16" i="38" l="1"/>
  <c r="C14" i="38"/>
  <c r="G39" i="53"/>
  <c r="I53" i="53"/>
  <c r="I50" i="53"/>
  <c r="J36" i="53"/>
  <c r="H36" i="53" s="1"/>
  <c r="I45" i="53"/>
  <c r="J45" i="53" s="1"/>
  <c r="I31" i="53"/>
  <c r="J31" i="53" s="1"/>
  <c r="I37" i="53"/>
  <c r="I33" i="53"/>
  <c r="J33" i="53" s="1"/>
  <c r="H33" i="53" s="1"/>
  <c r="I23" i="53"/>
  <c r="J23" i="53" s="1"/>
  <c r="H23" i="53" s="1"/>
  <c r="AB4" i="54"/>
  <c r="N20" i="53"/>
  <c r="N58" i="53"/>
  <c r="L20" i="53"/>
  <c r="G16" i="53"/>
  <c r="G17" i="53"/>
  <c r="L58" i="53"/>
  <c r="N64" i="53"/>
  <c r="H18" i="53"/>
  <c r="G36" i="53"/>
  <c r="G53" i="53"/>
  <c r="N49" i="53"/>
  <c r="L35" i="53"/>
  <c r="G15" i="53"/>
  <c r="H17" i="53"/>
  <c r="G21" i="53"/>
  <c r="G22" i="53"/>
  <c r="G23" i="53"/>
  <c r="G24" i="53"/>
  <c r="G33" i="53"/>
  <c r="G37" i="53"/>
  <c r="J39" i="53"/>
  <c r="L56" i="53"/>
  <c r="L55" i="53" s="1"/>
  <c r="J16" i="53"/>
  <c r="H16" i="53" s="1"/>
  <c r="L26" i="53"/>
  <c r="L30" i="53"/>
  <c r="N14" i="53"/>
  <c r="N26" i="53"/>
  <c r="N35" i="53"/>
  <c r="N79" i="53"/>
  <c r="N5" i="53"/>
  <c r="G18" i="53"/>
  <c r="J15" i="53"/>
  <c r="N31" i="53"/>
  <c r="N30" i="53" s="1"/>
  <c r="H39" i="53"/>
  <c r="N44" i="53"/>
  <c r="L64" i="53"/>
  <c r="J73" i="53"/>
  <c r="L49" i="53"/>
  <c r="L79" i="53"/>
  <c r="G50" i="53"/>
  <c r="L6" i="53"/>
  <c r="L5" i="53" s="1"/>
  <c r="L14" i="53"/>
  <c r="J21" i="53"/>
  <c r="J22" i="53"/>
  <c r="H22" i="53" s="1"/>
  <c r="J24" i="53"/>
  <c r="H24" i="53" s="1"/>
  <c r="D24" i="48"/>
  <c r="D21" i="48"/>
  <c r="D20" i="48"/>
  <c r="O8" i="48"/>
  <c r="O6" i="48"/>
  <c r="G45" i="53" l="1"/>
  <c r="G31" i="53"/>
  <c r="H45" i="53"/>
  <c r="I38" i="53"/>
  <c r="I32" i="53"/>
  <c r="J50" i="53"/>
  <c r="I59" i="53"/>
  <c r="J53" i="53"/>
  <c r="H53" i="53" s="1"/>
  <c r="I62" i="53"/>
  <c r="J37" i="53"/>
  <c r="H37" i="53" s="1"/>
  <c r="I51" i="53"/>
  <c r="I46" i="53"/>
  <c r="Z4" i="54"/>
  <c r="K74" i="53"/>
  <c r="I71" i="53"/>
  <c r="J14" i="53"/>
  <c r="H14" i="53" s="1"/>
  <c r="I6" i="53" s="1"/>
  <c r="H15" i="53"/>
  <c r="H31" i="53"/>
  <c r="H21" i="53"/>
  <c r="J20" i="53"/>
  <c r="H20" i="53" s="1"/>
  <c r="I7" i="53" s="1"/>
  <c r="J51" i="53" l="1"/>
  <c r="H51" i="53" s="1"/>
  <c r="I60" i="53"/>
  <c r="G51" i="53"/>
  <c r="G32" i="53"/>
  <c r="J32" i="53"/>
  <c r="I68" i="53"/>
  <c r="J62" i="53"/>
  <c r="H62" i="53" s="1"/>
  <c r="G62" i="53"/>
  <c r="I52" i="53"/>
  <c r="I47" i="53"/>
  <c r="J38" i="53"/>
  <c r="H38" i="53" s="1"/>
  <c r="G38" i="53"/>
  <c r="I65" i="53"/>
  <c r="G59" i="53"/>
  <c r="J59" i="53"/>
  <c r="J46" i="53"/>
  <c r="G46" i="53"/>
  <c r="H50" i="53"/>
  <c r="L74" i="53"/>
  <c r="G74" i="53"/>
  <c r="J71" i="53"/>
  <c r="J6" i="53"/>
  <c r="H6" i="53" s="1"/>
  <c r="G6" i="53"/>
  <c r="G7" i="53"/>
  <c r="J7" i="53"/>
  <c r="J68" i="53" l="1"/>
  <c r="H68" i="53" s="1"/>
  <c r="G68" i="53"/>
  <c r="J47" i="53"/>
  <c r="H47" i="53" s="1"/>
  <c r="G47" i="53"/>
  <c r="H59" i="53"/>
  <c r="J52" i="53"/>
  <c r="I61" i="53"/>
  <c r="G52" i="53"/>
  <c r="H46" i="53"/>
  <c r="J35" i="53"/>
  <c r="H35" i="53" s="1"/>
  <c r="I28" i="53" s="1"/>
  <c r="I66" i="53"/>
  <c r="G60" i="53"/>
  <c r="J60" i="53"/>
  <c r="H60" i="53" s="1"/>
  <c r="H32" i="53"/>
  <c r="J30" i="53"/>
  <c r="H30" i="53" s="1"/>
  <c r="I27" i="53" s="1"/>
  <c r="J65" i="53"/>
  <c r="G65" i="53"/>
  <c r="L73" i="53"/>
  <c r="H74" i="53"/>
  <c r="J70" i="53"/>
  <c r="H7" i="53"/>
  <c r="J28" i="53" l="1"/>
  <c r="H28" i="53" s="1"/>
  <c r="G28" i="53"/>
  <c r="H65" i="53"/>
  <c r="J27" i="53"/>
  <c r="G27" i="53"/>
  <c r="J44" i="53"/>
  <c r="H44" i="53" s="1"/>
  <c r="I42" i="53" s="1"/>
  <c r="I67" i="53"/>
  <c r="J61" i="53"/>
  <c r="H61" i="53" s="1"/>
  <c r="G61" i="53"/>
  <c r="J66" i="53"/>
  <c r="H66" i="53" s="1"/>
  <c r="G66" i="53"/>
  <c r="H52" i="53"/>
  <c r="J49" i="53"/>
  <c r="H49" i="53" s="1"/>
  <c r="I10" i="53" s="1"/>
  <c r="K71" i="53"/>
  <c r="H73" i="53"/>
  <c r="G16" i="52"/>
  <c r="C5" i="47"/>
  <c r="C22" i="48" s="1"/>
  <c r="D23" i="48" s="1"/>
  <c r="C31" i="48" s="1"/>
  <c r="D4" i="47"/>
  <c r="H27" i="53" l="1"/>
  <c r="J26" i="53"/>
  <c r="H26" i="53" s="1"/>
  <c r="I8" i="53" s="1"/>
  <c r="G67" i="53"/>
  <c r="J67" i="53"/>
  <c r="H67" i="53" s="1"/>
  <c r="J58" i="53"/>
  <c r="H58" i="53" s="1"/>
  <c r="I56" i="53" s="1"/>
  <c r="J42" i="53"/>
  <c r="G42" i="53"/>
  <c r="G10" i="53"/>
  <c r="J10" i="53"/>
  <c r="H10" i="53" s="1"/>
  <c r="L71" i="53"/>
  <c r="G71" i="53"/>
  <c r="C4" i="47"/>
  <c r="G15" i="48"/>
  <c r="C11" i="48"/>
  <c r="C7" i="48"/>
  <c r="E11" i="48"/>
  <c r="M15" i="48"/>
  <c r="G9" i="48"/>
  <c r="I15" i="48"/>
  <c r="C15" i="48"/>
  <c r="E7" i="48"/>
  <c r="G11" i="48"/>
  <c r="C9" i="48"/>
  <c r="M5" i="48"/>
  <c r="I9" i="48"/>
  <c r="E9" i="48"/>
  <c r="K13" i="48"/>
  <c r="I5" i="48"/>
  <c r="G7" i="48"/>
  <c r="K11" i="48"/>
  <c r="K5" i="48"/>
  <c r="G13" i="48"/>
  <c r="K7" i="48"/>
  <c r="M11" i="48"/>
  <c r="E5" i="48"/>
  <c r="I11" i="48"/>
  <c r="G5" i="48"/>
  <c r="K15" i="48"/>
  <c r="M7" i="48"/>
  <c r="C13" i="48"/>
  <c r="O17" i="48"/>
  <c r="I13" i="48"/>
  <c r="E13" i="48"/>
  <c r="C5" i="48"/>
  <c r="I7" i="48"/>
  <c r="K9" i="48"/>
  <c r="E15" i="48"/>
  <c r="M13" i="48"/>
  <c r="M9" i="48"/>
  <c r="O9" i="48" l="1"/>
  <c r="O7" i="48"/>
  <c r="K16" i="48"/>
  <c r="J56" i="53"/>
  <c r="G56" i="53"/>
  <c r="J64" i="53"/>
  <c r="H64" i="53" s="1"/>
  <c r="I12" i="53" s="1"/>
  <c r="J8" i="53"/>
  <c r="G8" i="53"/>
  <c r="H42" i="53"/>
  <c r="J41" i="53"/>
  <c r="H41" i="53" s="1"/>
  <c r="I9" i="53" s="1"/>
  <c r="L70" i="53"/>
  <c r="H71" i="53"/>
  <c r="E16" i="48"/>
  <c r="O18" i="48"/>
  <c r="G16" i="48"/>
  <c r="C16" i="48"/>
  <c r="I16" i="48"/>
  <c r="M16" i="48"/>
  <c r="H8" i="53" l="1"/>
  <c r="J12" i="53"/>
  <c r="H12" i="53" s="1"/>
  <c r="G12" i="53"/>
  <c r="G9" i="53"/>
  <c r="J9" i="53"/>
  <c r="H9" i="53" s="1"/>
  <c r="H56" i="53"/>
  <c r="J55" i="53"/>
  <c r="H55" i="53" s="1"/>
  <c r="I11" i="53" s="1"/>
  <c r="H16" i="52"/>
  <c r="H70" i="53"/>
  <c r="E21" i="46"/>
  <c r="E20" i="46"/>
  <c r="E19" i="46"/>
  <c r="E18" i="46"/>
  <c r="E17" i="46"/>
  <c r="E16" i="46"/>
  <c r="E15" i="46"/>
  <c r="E14" i="46"/>
  <c r="E13" i="46"/>
  <c r="E12" i="46"/>
  <c r="E7" i="46"/>
  <c r="C3" i="46"/>
  <c r="G11" i="53" l="1"/>
  <c r="J11" i="53"/>
  <c r="H11" i="53" s="1"/>
  <c r="H14" i="52"/>
  <c r="H19" i="52" s="1"/>
  <c r="F16" i="52"/>
  <c r="D27" i="46"/>
  <c r="D30" i="46" s="1"/>
  <c r="E27" i="46"/>
  <c r="E30" i="46" s="1"/>
  <c r="E37" i="46" s="1"/>
  <c r="E38" i="46" s="1"/>
  <c r="J5" i="53" l="1"/>
  <c r="I20" i="52"/>
  <c r="G11" i="52"/>
  <c r="B37" i="46"/>
  <c r="H5" i="53" l="1"/>
  <c r="G15" i="52"/>
  <c r="F20" i="52"/>
  <c r="F11" i="52"/>
  <c r="G10" i="52"/>
  <c r="F15" i="52" l="1"/>
  <c r="G14" i="52"/>
  <c r="G19" i="52" s="1"/>
  <c r="I80" i="53"/>
  <c r="I77" i="53"/>
  <c r="I12" i="52"/>
  <c r="J77" i="53" l="1"/>
  <c r="G77" i="53"/>
  <c r="G80" i="53"/>
  <c r="J80" i="53"/>
  <c r="H80" i="53" s="1"/>
  <c r="F12" i="52"/>
  <c r="H77" i="53" l="1"/>
  <c r="J76" i="53"/>
  <c r="H76" i="53" s="1"/>
  <c r="I13" i="52"/>
  <c r="I81" i="53" l="1"/>
  <c r="I17" i="52"/>
  <c r="F13" i="52"/>
  <c r="I10" i="52"/>
  <c r="F10" i="52" s="1"/>
  <c r="F17" i="52" l="1"/>
  <c r="G81" i="53"/>
  <c r="J81" i="53"/>
  <c r="F35" i="14"/>
  <c r="H35" i="14" s="1"/>
  <c r="E8" i="14"/>
  <c r="G8" i="14"/>
  <c r="E9" i="14"/>
  <c r="I38" i="14" s="1"/>
  <c r="G9" i="14"/>
  <c r="E10" i="14"/>
  <c r="G10" i="14"/>
  <c r="E11" i="14"/>
  <c r="I39" i="14" s="1"/>
  <c r="G11" i="14"/>
  <c r="E12" i="14"/>
  <c r="I35" i="14" s="1"/>
  <c r="G12" i="14"/>
  <c r="E13" i="14"/>
  <c r="G13" i="14"/>
  <c r="E14" i="14"/>
  <c r="I37" i="14" s="1"/>
  <c r="G14" i="14"/>
  <c r="E15" i="14"/>
  <c r="I36" i="14" s="1"/>
  <c r="G15" i="14"/>
  <c r="E16" i="14"/>
  <c r="I40" i="14" s="1"/>
  <c r="G16" i="14"/>
  <c r="G33" i="39"/>
  <c r="G15" i="39"/>
  <c r="G14" i="39"/>
  <c r="G13" i="39"/>
  <c r="G18" i="39" s="1"/>
  <c r="G10" i="39"/>
  <c r="G9" i="39"/>
  <c r="G8" i="39"/>
  <c r="G12" i="39" s="1"/>
  <c r="G17" i="39" s="1"/>
  <c r="K56" i="39"/>
  <c r="K40" i="39"/>
  <c r="J79" i="53" l="1"/>
  <c r="H79" i="53" s="1"/>
  <c r="I18" i="52" s="1"/>
  <c r="H81" i="53"/>
  <c r="J35" i="14"/>
  <c r="E5" i="38" l="1"/>
  <c r="H5" i="38"/>
  <c r="F5" i="38" s="1"/>
  <c r="E4" i="38"/>
  <c r="H4" i="38"/>
  <c r="F4" i="38" s="1"/>
  <c r="K18" i="38" s="1"/>
  <c r="F18" i="52"/>
  <c r="I14" i="52"/>
  <c r="K14" i="38"/>
  <c r="E14" i="38" s="1"/>
  <c r="K15" i="38"/>
  <c r="E15" i="38" s="1"/>
  <c r="K13" i="38"/>
  <c r="E13" i="38" s="1"/>
  <c r="L56" i="39"/>
  <c r="F56" i="39" s="1"/>
  <c r="K57" i="39" s="1"/>
  <c r="E56" i="39"/>
  <c r="L55" i="39"/>
  <c r="E55" i="39"/>
  <c r="L53" i="39"/>
  <c r="F53" i="39" s="1"/>
  <c r="E53" i="39"/>
  <c r="L51" i="39"/>
  <c r="F51" i="39" s="1"/>
  <c r="E51" i="39"/>
  <c r="K49" i="39"/>
  <c r="L49" i="39" s="1"/>
  <c r="F49" i="39" s="1"/>
  <c r="K48" i="39"/>
  <c r="L48" i="39" s="1"/>
  <c r="F48" i="39" s="1"/>
  <c r="L47" i="39"/>
  <c r="F47" i="39" s="1"/>
  <c r="E47" i="39"/>
  <c r="L46" i="39"/>
  <c r="F46" i="39" s="1"/>
  <c r="E46" i="39"/>
  <c r="L45" i="39"/>
  <c r="F45" i="39" s="1"/>
  <c r="E45" i="39"/>
  <c r="K43" i="39"/>
  <c r="E43" i="39" s="1"/>
  <c r="L41" i="39"/>
  <c r="F41" i="39" s="1"/>
  <c r="E41" i="39"/>
  <c r="E40" i="39"/>
  <c r="L39" i="39"/>
  <c r="F39" i="39" s="1"/>
  <c r="E39" i="39"/>
  <c r="L38" i="39"/>
  <c r="E38" i="39"/>
  <c r="L36" i="39"/>
  <c r="F36" i="39"/>
  <c r="E36" i="39"/>
  <c r="L35" i="39"/>
  <c r="F35" i="39" s="1"/>
  <c r="E33" i="39"/>
  <c r="E29" i="39"/>
  <c r="H15" i="39"/>
  <c r="F15" i="39" s="1"/>
  <c r="G20" i="39"/>
  <c r="E15" i="39"/>
  <c r="H14" i="39"/>
  <c r="F14" i="39" s="1"/>
  <c r="G19" i="39"/>
  <c r="E14" i="39"/>
  <c r="H13" i="39"/>
  <c r="F13" i="39" s="1"/>
  <c r="E13" i="39"/>
  <c r="H12" i="39"/>
  <c r="F12" i="39" s="1"/>
  <c r="E12" i="39"/>
  <c r="H10" i="39"/>
  <c r="F10" i="39" s="1"/>
  <c r="E10" i="39"/>
  <c r="H9" i="39"/>
  <c r="F9" i="39" s="1"/>
  <c r="E9" i="39"/>
  <c r="E8" i="39"/>
  <c r="E17" i="38"/>
  <c r="A5" i="37"/>
  <c r="A4" i="36" s="1"/>
  <c r="A1" i="37"/>
  <c r="B4" i="37"/>
  <c r="L52" i="39" l="1"/>
  <c r="F52" i="39" s="1"/>
  <c r="F14" i="52"/>
  <c r="I19" i="52"/>
  <c r="F19" i="52" s="1"/>
  <c r="L43" i="39"/>
  <c r="F43" i="39" s="1"/>
  <c r="H29" i="39"/>
  <c r="F29" i="39" s="1"/>
  <c r="H11" i="39"/>
  <c r="F11" i="39" s="1"/>
  <c r="L13" i="38"/>
  <c r="F13" i="38" s="1"/>
  <c r="H8" i="39"/>
  <c r="H33" i="39"/>
  <c r="F33" i="39" s="1"/>
  <c r="E48" i="39"/>
  <c r="E49" i="39"/>
  <c r="E57" i="39"/>
  <c r="L57" i="39"/>
  <c r="F57" i="39" s="1"/>
  <c r="H17" i="39"/>
  <c r="G22" i="39"/>
  <c r="E17" i="39"/>
  <c r="G23" i="39"/>
  <c r="E18" i="39"/>
  <c r="H18" i="39"/>
  <c r="F18" i="39" s="1"/>
  <c r="H19" i="39"/>
  <c r="F19" i="39" s="1"/>
  <c r="G24" i="39"/>
  <c r="E19" i="39"/>
  <c r="H20" i="39"/>
  <c r="F20" i="39" s="1"/>
  <c r="G25" i="39"/>
  <c r="E20" i="39"/>
  <c r="F38" i="39"/>
  <c r="L40" i="39"/>
  <c r="F40" i="39" s="1"/>
  <c r="K44" i="39"/>
  <c r="L50" i="39"/>
  <c r="F50" i="39" s="1"/>
  <c r="F55" i="39"/>
  <c r="F8" i="39" l="1"/>
  <c r="H7" i="39"/>
  <c r="F7" i="39" s="1"/>
  <c r="L37" i="39"/>
  <c r="F17" i="39"/>
  <c r="H16" i="39"/>
  <c r="E44" i="39"/>
  <c r="L44" i="39"/>
  <c r="E24" i="39"/>
  <c r="H24" i="39"/>
  <c r="F24" i="39" s="1"/>
  <c r="G28" i="39"/>
  <c r="E23" i="39"/>
  <c r="H23" i="39"/>
  <c r="F23" i="39" s="1"/>
  <c r="E25" i="39"/>
  <c r="H25" i="39"/>
  <c r="F25" i="39" s="1"/>
  <c r="G27" i="39"/>
  <c r="E22" i="39"/>
  <c r="H22" i="39"/>
  <c r="L54" i="39"/>
  <c r="F54" i="39" s="1"/>
  <c r="G32" i="39" l="1"/>
  <c r="E28" i="39"/>
  <c r="H28" i="39"/>
  <c r="F28" i="39" s="1"/>
  <c r="H21" i="39"/>
  <c r="F21" i="39" s="1"/>
  <c r="F22" i="39"/>
  <c r="F16" i="39"/>
  <c r="H27" i="39"/>
  <c r="G31" i="39"/>
  <c r="E27" i="39"/>
  <c r="F44" i="39"/>
  <c r="L42" i="39"/>
  <c r="F42" i="39" s="1"/>
  <c r="F37" i="39"/>
  <c r="E5" i="33"/>
  <c r="F5" i="33" s="1"/>
  <c r="I5" i="33" s="1"/>
  <c r="I6" i="33" l="1"/>
  <c r="F27" i="39"/>
  <c r="H26" i="39"/>
  <c r="F26" i="39" s="1"/>
  <c r="L34" i="39"/>
  <c r="I6" i="52" s="1"/>
  <c r="F6" i="52" s="1"/>
  <c r="E31" i="39"/>
  <c r="H31" i="39"/>
  <c r="E32" i="39"/>
  <c r="H32" i="39"/>
  <c r="F32" i="39" s="1"/>
  <c r="F34" i="39" l="1"/>
  <c r="H30" i="39"/>
  <c r="F30" i="39" s="1"/>
  <c r="F31" i="39"/>
  <c r="H6" i="39" l="1"/>
  <c r="G5" i="52" s="1"/>
  <c r="G4" i="52" l="1"/>
  <c r="F5" i="52"/>
  <c r="H5" i="39"/>
  <c r="F6" i="39"/>
  <c r="K58" i="39" l="1"/>
  <c r="E58" i="39" l="1"/>
  <c r="L58" i="39"/>
  <c r="I7" i="52" s="1"/>
  <c r="D7" i="32"/>
  <c r="F7" i="52" l="1"/>
  <c r="F58" i="39"/>
  <c r="K59" i="39" s="1"/>
  <c r="E59" i="39" l="1"/>
  <c r="L59" i="39"/>
  <c r="I8" i="52" s="1"/>
  <c r="D8" i="32"/>
  <c r="D17" i="32"/>
  <c r="H16" i="32"/>
  <c r="L16" i="32" s="1"/>
  <c r="J13" i="32"/>
  <c r="L13" i="32" s="1"/>
  <c r="J12" i="32"/>
  <c r="L12" i="32" s="1"/>
  <c r="H7" i="32"/>
  <c r="L7" i="32" s="1"/>
  <c r="F8" i="52" l="1"/>
  <c r="I4" i="52"/>
  <c r="F59" i="39"/>
  <c r="L5" i="39"/>
  <c r="H8" i="32"/>
  <c r="L8" i="32" s="1"/>
  <c r="F4" i="52" l="1"/>
  <c r="F5" i="39"/>
  <c r="H17" i="38" l="1"/>
  <c r="L14" i="38"/>
  <c r="L15" i="38"/>
  <c r="F15" i="38" s="1"/>
  <c r="D16" i="32"/>
  <c r="I16" i="32" s="1"/>
  <c r="I7" i="32"/>
  <c r="D15" i="32"/>
  <c r="D12" i="32"/>
  <c r="F17" i="38" l="1"/>
  <c r="H11" i="38"/>
  <c r="F14" i="38"/>
  <c r="L12" i="38"/>
  <c r="F12" i="38" s="1"/>
  <c r="I11" i="32"/>
  <c r="M16" i="32"/>
  <c r="I8" i="32"/>
  <c r="M8" i="32" s="1"/>
  <c r="D13" i="32"/>
  <c r="K13" i="32" s="1"/>
  <c r="M13" i="32" s="1"/>
  <c r="K12" i="32"/>
  <c r="M7" i="32"/>
  <c r="J17" i="32" s="1"/>
  <c r="I6" i="32"/>
  <c r="J9" i="32" s="1"/>
  <c r="H3" i="38" l="1"/>
  <c r="H26" i="38" s="1"/>
  <c r="F9" i="2"/>
  <c r="L18" i="38"/>
  <c r="F18" i="38" s="1"/>
  <c r="E18" i="38"/>
  <c r="K9" i="32"/>
  <c r="M9" i="32" s="1"/>
  <c r="L9" i="32"/>
  <c r="M12" i="32"/>
  <c r="M6" i="32"/>
  <c r="K17" i="32"/>
  <c r="M17" i="32" s="1"/>
  <c r="L17" i="32"/>
  <c r="F3" i="38" l="1"/>
  <c r="F6" i="2"/>
  <c r="H6" i="2" s="1"/>
  <c r="J18" i="32"/>
  <c r="K18" i="32" s="1"/>
  <c r="M18" i="32" s="1"/>
  <c r="J10" i="32"/>
  <c r="J19" i="32"/>
  <c r="K7" i="38" l="1"/>
  <c r="E7" i="38" s="1"/>
  <c r="L19" i="38"/>
  <c r="F19" i="38" s="1"/>
  <c r="L18" i="32"/>
  <c r="L19" i="32"/>
  <c r="K19" i="32"/>
  <c r="M19" i="32" s="1"/>
  <c r="K10" i="32"/>
  <c r="M10" i="32" s="1"/>
  <c r="L10" i="32"/>
  <c r="L7" i="38" l="1"/>
  <c r="E19" i="38"/>
  <c r="M38" i="14"/>
  <c r="G7" i="2" l="1"/>
  <c r="H7" i="2" s="1"/>
  <c r="F7" i="38"/>
  <c r="J14" i="32"/>
  <c r="K9" i="38" l="1"/>
  <c r="E9" i="38" s="1"/>
  <c r="K14" i="32"/>
  <c r="L14" i="32"/>
  <c r="L9" i="38" l="1"/>
  <c r="M14" i="32"/>
  <c r="G8" i="2" l="1"/>
  <c r="H8" i="2" s="1"/>
  <c r="F9" i="38"/>
  <c r="N38" i="14"/>
  <c r="L33" i="15" l="1"/>
  <c r="I46" i="15" s="1"/>
  <c r="W33" i="15"/>
  <c r="J35" i="15" s="1"/>
  <c r="V33" i="15"/>
  <c r="K33" i="15"/>
  <c r="D23" i="15"/>
  <c r="D22" i="15"/>
  <c r="D21" i="15"/>
  <c r="D20" i="15"/>
  <c r="D19" i="15"/>
  <c r="F70" i="14"/>
  <c r="D70" i="14"/>
  <c r="F41" i="14"/>
  <c r="H41" i="14" s="1"/>
  <c r="E41" i="14"/>
  <c r="C41" i="14"/>
  <c r="B41" i="14"/>
  <c r="F36" i="15" l="1"/>
  <c r="J36" i="15" s="1"/>
  <c r="J33" i="15" s="1"/>
  <c r="F46" i="15" s="1"/>
  <c r="K46" i="15" s="1"/>
  <c r="J70" i="14"/>
  <c r="E77" i="14" s="1"/>
  <c r="F36" i="14"/>
  <c r="H36" i="14" s="1"/>
  <c r="J15" i="32" l="1"/>
  <c r="L15" i="32" s="1"/>
  <c r="K16" i="38"/>
  <c r="J36" i="14"/>
  <c r="F77" i="14"/>
  <c r="F78" i="14" s="1"/>
  <c r="I41" i="14"/>
  <c r="J41" i="14" s="1"/>
  <c r="M33" i="15"/>
  <c r="F37" i="14"/>
  <c r="H37" i="14" s="1"/>
  <c r="J37" i="14" s="1"/>
  <c r="K15" i="32" l="1"/>
  <c r="M15" i="32" s="1"/>
  <c r="M11" i="32" s="1"/>
  <c r="E16" i="38"/>
  <c r="L16" i="38"/>
  <c r="K11" i="32"/>
  <c r="F38" i="14"/>
  <c r="F39" i="14" s="1"/>
  <c r="F16" i="38" l="1"/>
  <c r="H38" i="14"/>
  <c r="J38" i="14" s="1"/>
  <c r="H39" i="14"/>
  <c r="J39" i="14" s="1"/>
  <c r="F40" i="14"/>
  <c r="H40" i="14" s="1"/>
  <c r="J40" i="14" s="1"/>
  <c r="J42" i="14" l="1"/>
  <c r="K20" i="38" s="1"/>
  <c r="E20" i="38" s="1"/>
  <c r="L20" i="38" l="1"/>
  <c r="F20" i="38" s="1"/>
  <c r="F11" i="38" l="1"/>
  <c r="L11" i="38"/>
  <c r="AH22" i="10"/>
  <c r="K22" i="38" l="1"/>
  <c r="K23" i="38"/>
  <c r="G9" i="2"/>
  <c r="H9" i="2" s="1"/>
  <c r="AI22" i="10"/>
  <c r="E23" i="38" l="1"/>
  <c r="L22" i="38"/>
  <c r="F22" i="38" s="1"/>
  <c r="A2" i="2"/>
  <c r="A2" i="32" s="1"/>
  <c r="L23" i="38" l="1"/>
  <c r="F23" i="38" s="1"/>
  <c r="F24" i="38" s="1"/>
  <c r="E22" i="38"/>
  <c r="K17" i="2"/>
  <c r="F26" i="38" l="1"/>
  <c r="F27" i="38" s="1"/>
  <c r="L24" i="38"/>
  <c r="L26" i="38" s="1"/>
  <c r="H19" i="2"/>
  <c r="G10" i="2" l="1"/>
  <c r="H10" i="2" s="1"/>
  <c r="H5" i="2" s="1"/>
  <c r="H10" i="1"/>
  <c r="H11" i="1" l="1"/>
  <c r="H12" i="1" s="1"/>
  <c r="F28" i="38"/>
  <c r="H21" i="2" s="1"/>
  <c r="H20" i="2"/>
  <c r="D11" i="1" l="1"/>
  <c r="F29" i="38"/>
  <c r="H22" i="2" s="1"/>
  <c r="D10" i="1"/>
  <c r="H9" i="1"/>
  <c r="D12" i="1" l="1"/>
  <c r="D9" i="1"/>
  <c r="V18" i="37"/>
  <c r="J17" i="37" l="1"/>
  <c r="J18" i="37"/>
</calcChain>
</file>

<file path=xl/comments1.xml><?xml version="1.0" encoding="utf-8"?>
<comments xmlns="http://schemas.openxmlformats.org/spreadsheetml/2006/main">
  <authors>
    <author>지정수</author>
  </authors>
  <commentList>
    <comment ref="K7" authorId="0" shapeId="0">
      <text>
        <r>
          <rPr>
            <b/>
            <sz val="9"/>
            <color indexed="81"/>
            <rFont val="돋움"/>
            <family val="3"/>
            <charset val="129"/>
          </rPr>
          <t>공급가액</t>
        </r>
      </text>
    </comment>
  </commentList>
</comments>
</file>

<file path=xl/sharedStrings.xml><?xml version="1.0" encoding="utf-8"?>
<sst xmlns="http://schemas.openxmlformats.org/spreadsheetml/2006/main" count="2000" uniqueCount="980">
  <si>
    <t>구          분</t>
  </si>
  <si>
    <t>금                                    액</t>
  </si>
  <si>
    <t>비    고</t>
  </si>
  <si>
    <t>총 용 역 액</t>
  </si>
  <si>
    <t>도급비</t>
  </si>
  <si>
    <t>공급가액</t>
  </si>
  <si>
    <t>VAT</t>
  </si>
  <si>
    <t>계</t>
  </si>
  <si>
    <t>총 괄 내 역 서</t>
  </si>
  <si>
    <t>공종</t>
  </si>
  <si>
    <t>규격</t>
  </si>
  <si>
    <t>수량</t>
  </si>
  <si>
    <t>단위</t>
  </si>
  <si>
    <t>재료비</t>
  </si>
  <si>
    <t>노무비</t>
  </si>
  <si>
    <t>비고</t>
  </si>
  <si>
    <t>금액</t>
  </si>
  <si>
    <t>규 격</t>
  </si>
  <si>
    <t>경과년수</t>
    <phoneticPr fontId="152" type="noConversion"/>
  </si>
  <si>
    <t>구분</t>
  </si>
  <si>
    <t>정밀안전진단</t>
  </si>
  <si>
    <t>전체</t>
  </si>
  <si>
    <t>외업</t>
  </si>
  <si>
    <t xml:space="preserve">전체 </t>
  </si>
  <si>
    <t>조정비</t>
  </si>
  <si>
    <t>구조물명</t>
  </si>
  <si>
    <t>■ 시설물별 인원수 산출</t>
    <phoneticPr fontId="152" type="noConversion"/>
  </si>
  <si>
    <t>복잡도</t>
    <phoneticPr fontId="152" type="noConversion"/>
  </si>
  <si>
    <t>조정비</t>
    <phoneticPr fontId="152" type="noConversion"/>
  </si>
  <si>
    <t>조정인원수</t>
    <phoneticPr fontId="152" type="noConversion"/>
  </si>
  <si>
    <t>전체</t>
    <phoneticPr fontId="152" type="noConversion"/>
  </si>
  <si>
    <t>외업</t>
    <phoneticPr fontId="152" type="noConversion"/>
  </si>
  <si>
    <t>준공년도</t>
    <phoneticPr fontId="152" type="noConversion"/>
  </si>
  <si>
    <t>복잡도</t>
    <phoneticPr fontId="152" type="noConversion"/>
  </si>
  <si>
    <t>내업</t>
    <phoneticPr fontId="152" type="noConversion"/>
  </si>
  <si>
    <t>시설물</t>
    <phoneticPr fontId="152" type="noConversion"/>
  </si>
  <si>
    <t>종류</t>
    <phoneticPr fontId="152" type="noConversion"/>
  </si>
  <si>
    <t>공종</t>
    <phoneticPr fontId="152" type="noConversion"/>
  </si>
  <si>
    <t>규격</t>
    <phoneticPr fontId="152" type="noConversion"/>
  </si>
  <si>
    <t>수량</t>
    <phoneticPr fontId="152" type="noConversion"/>
  </si>
  <si>
    <t>단위</t>
    <phoneticPr fontId="152" type="noConversion"/>
  </si>
  <si>
    <t>재료비</t>
    <phoneticPr fontId="152" type="noConversion"/>
  </si>
  <si>
    <t>노무비</t>
    <phoneticPr fontId="152" type="noConversion"/>
  </si>
  <si>
    <t>경비</t>
    <phoneticPr fontId="152" type="noConversion"/>
  </si>
  <si>
    <t>합계</t>
    <phoneticPr fontId="152" type="noConversion"/>
  </si>
  <si>
    <t>비고</t>
    <phoneticPr fontId="152" type="noConversion"/>
  </si>
  <si>
    <t>단가</t>
    <phoneticPr fontId="152" type="noConversion"/>
  </si>
  <si>
    <t>금액</t>
    <phoneticPr fontId="152" type="noConversion"/>
  </si>
  <si>
    <t xml:space="preserve">  1. 직접인건비</t>
    <phoneticPr fontId="152" type="noConversion"/>
  </si>
  <si>
    <t xml:space="preserve">  2. 제경비</t>
    <phoneticPr fontId="152" type="noConversion"/>
  </si>
  <si>
    <t xml:space="preserve">  3. 기술료</t>
    <phoneticPr fontId="152" type="noConversion"/>
  </si>
  <si>
    <t xml:space="preserve">  4. 직접경비</t>
    <phoneticPr fontId="152" type="noConversion"/>
  </si>
  <si>
    <t>숙박비</t>
    <phoneticPr fontId="152" type="noConversion"/>
  </si>
  <si>
    <t>여비</t>
    <phoneticPr fontId="152" type="noConversion"/>
  </si>
  <si>
    <t>차량운행비</t>
    <phoneticPr fontId="152" type="noConversion"/>
  </si>
  <si>
    <t>현지보조인부</t>
    <phoneticPr fontId="152" type="noConversion"/>
  </si>
  <si>
    <t>위험수당</t>
    <phoneticPr fontId="152" type="noConversion"/>
  </si>
  <si>
    <t>기계기구손료</t>
    <phoneticPr fontId="152" type="noConversion"/>
  </si>
  <si>
    <t>보고서작성</t>
    <phoneticPr fontId="152" type="noConversion"/>
  </si>
  <si>
    <t>고급기술자</t>
    <phoneticPr fontId="152" type="noConversion"/>
  </si>
  <si>
    <t>공무원
여비규정
제2호표</t>
    <phoneticPr fontId="152" type="noConversion"/>
  </si>
  <si>
    <t>외업 4인당 1대</t>
    <phoneticPr fontId="152" type="noConversion"/>
  </si>
  <si>
    <t>특별인부(외업)의 40%</t>
    <phoneticPr fontId="152" type="noConversion"/>
  </si>
  <si>
    <t>외업인건비의</t>
    <phoneticPr fontId="152" type="noConversion"/>
  </si>
  <si>
    <t>직접인건비의</t>
    <phoneticPr fontId="152" type="noConversion"/>
  </si>
  <si>
    <t>인</t>
    <phoneticPr fontId="152" type="noConversion"/>
  </si>
  <si>
    <t>%</t>
    <phoneticPr fontId="152" type="noConversion"/>
  </si>
  <si>
    <r>
      <t>(직접인건비</t>
    </r>
    <r>
      <rPr>
        <sz val="10"/>
        <color theme="1"/>
        <rFont val="맑은 고딕"/>
        <family val="3"/>
        <charset val="129"/>
      </rPr>
      <t>+제경비)의</t>
    </r>
    <phoneticPr fontId="152" type="noConversion"/>
  </si>
  <si>
    <t>일</t>
    <phoneticPr fontId="152" type="noConversion"/>
  </si>
  <si>
    <t>식</t>
    <phoneticPr fontId="152" type="noConversion"/>
  </si>
  <si>
    <t>-</t>
  </si>
  <si>
    <t xml:space="preserve">■ 항만 기준인원수 </t>
    <phoneticPr fontId="152" type="noConversion"/>
  </si>
  <si>
    <t>항만</t>
    <phoneticPr fontId="152" type="noConversion"/>
  </si>
  <si>
    <t>계류시설,잔교식</t>
    <phoneticPr fontId="152" type="noConversion"/>
  </si>
  <si>
    <t>외곽시설</t>
    <phoneticPr fontId="152" type="noConversion"/>
  </si>
  <si>
    <t>(방파제,파제제,호안)</t>
    <phoneticPr fontId="152" type="noConversion"/>
  </si>
  <si>
    <t>갑문</t>
    <phoneticPr fontId="152" type="noConversion"/>
  </si>
  <si>
    <t>원유부이식
계류시설
(해저송유관시설)</t>
    <phoneticPr fontId="152" type="noConversion"/>
  </si>
  <si>
    <t>30만톤급
수상부</t>
    <phoneticPr fontId="152" type="noConversion"/>
  </si>
  <si>
    <t>31만톤급
수중부</t>
    <phoneticPr fontId="152" type="noConversion"/>
  </si>
  <si>
    <t>5만톤급</t>
    <phoneticPr fontId="152" type="noConversion"/>
  </si>
  <si>
    <t>1,000m</t>
    <phoneticPr fontId="152" type="noConversion"/>
  </si>
  <si>
    <t>5만톤급</t>
    <phoneticPr fontId="152" type="noConversion"/>
  </si>
  <si>
    <t>■ 항만시설물 조정비</t>
    <phoneticPr fontId="152" type="noConversion"/>
  </si>
  <si>
    <t>해역</t>
    <phoneticPr fontId="152" type="noConversion"/>
  </si>
  <si>
    <t>남해안</t>
    <phoneticPr fontId="152" type="noConversion"/>
  </si>
  <si>
    <t>동해안</t>
    <phoneticPr fontId="152" type="noConversion"/>
  </si>
  <si>
    <t>서해안</t>
    <phoneticPr fontId="152" type="noConversion"/>
  </si>
  <si>
    <t>구조형식</t>
    <phoneticPr fontId="152" type="noConversion"/>
  </si>
  <si>
    <t>잔교식</t>
    <phoneticPr fontId="152" type="noConversion"/>
  </si>
  <si>
    <t>직립벽</t>
    <phoneticPr fontId="152" type="noConversion"/>
  </si>
  <si>
    <t>(3) 규모별 조정</t>
    <phoneticPr fontId="152" type="noConversion"/>
  </si>
  <si>
    <t>규모</t>
    <phoneticPr fontId="152" type="noConversion"/>
  </si>
  <si>
    <t>3만톤 미만</t>
    <phoneticPr fontId="152" type="noConversion"/>
  </si>
  <si>
    <t>5만톤 초과</t>
    <phoneticPr fontId="152" type="noConversion"/>
  </si>
  <si>
    <t>계류시설</t>
    <phoneticPr fontId="152" type="noConversion"/>
  </si>
  <si>
    <t>갑문</t>
    <phoneticPr fontId="152" type="noConversion"/>
  </si>
  <si>
    <t>조정비</t>
    <phoneticPr fontId="152" type="noConversion"/>
  </si>
  <si>
    <t>부두의 폭(m)</t>
    <phoneticPr fontId="152" type="noConversion"/>
  </si>
  <si>
    <t>조정비</t>
    <phoneticPr fontId="152" type="noConversion"/>
  </si>
  <si>
    <t>40미만</t>
    <phoneticPr fontId="152" type="noConversion"/>
  </si>
  <si>
    <t>(4) 부두폭 조정 - 잔교식
(상하면 폭 동시 증가시)</t>
    <phoneticPr fontId="152" type="noConversion"/>
  </si>
  <si>
    <t>(1)해역별 조정
-계류시설/외곽시설
(원유부이식 제외)</t>
    <phoneticPr fontId="152" type="noConversion"/>
  </si>
  <si>
    <t>(5) 배면매립부 길이 조정
-직립벽 (상면 폭만 증가시)</t>
    <phoneticPr fontId="152" type="noConversion"/>
  </si>
  <si>
    <t>40미만</t>
    <phoneticPr fontId="152" type="noConversion"/>
  </si>
  <si>
    <t>40~60</t>
    <phoneticPr fontId="152" type="noConversion"/>
  </si>
  <si>
    <t>60~80</t>
    <phoneticPr fontId="152" type="noConversion"/>
  </si>
  <si>
    <t>80이상</t>
    <phoneticPr fontId="152" type="noConversion"/>
  </si>
  <si>
    <t>배면매립부길이(m)</t>
    <phoneticPr fontId="152" type="noConversion"/>
  </si>
  <si>
    <t>120이상</t>
    <phoneticPr fontId="152" type="noConversion"/>
  </si>
  <si>
    <t>(6) 해저송유관 길이별 조정 
- 원유부이식 계류시설
(수중부 조사시 적용)</t>
    <phoneticPr fontId="152" type="noConversion"/>
  </si>
  <si>
    <t>1,000미만</t>
    <phoneticPr fontId="152" type="noConversion"/>
  </si>
  <si>
    <t>규모(m)</t>
    <phoneticPr fontId="152" type="noConversion"/>
  </si>
  <si>
    <t>3,000초과</t>
    <phoneticPr fontId="152" type="noConversion"/>
  </si>
  <si>
    <t>(7) 구조형식별조정
-항만외곽시설</t>
    <phoneticPr fontId="152" type="noConversion"/>
  </si>
  <si>
    <t>구조형식</t>
    <phoneticPr fontId="152" type="noConversion"/>
  </si>
  <si>
    <t>직립제,혼성제</t>
    <phoneticPr fontId="152" type="noConversion"/>
  </si>
  <si>
    <t>사석식 경사제</t>
    <phoneticPr fontId="152" type="noConversion"/>
  </si>
  <si>
    <t>연장길이(m)</t>
    <phoneticPr fontId="152" type="noConversion"/>
  </si>
  <si>
    <t>(8) 연장별 조정
 - 항만외곽시설</t>
    <phoneticPr fontId="152" type="noConversion"/>
  </si>
  <si>
    <t>(9) 상면 폭별 조정
 - 항만외곽시설</t>
    <phoneticPr fontId="152" type="noConversion"/>
  </si>
  <si>
    <t>상면폭(m)</t>
    <phoneticPr fontId="152" type="noConversion"/>
  </si>
  <si>
    <t>종류</t>
    <phoneticPr fontId="152" type="noConversion"/>
  </si>
  <si>
    <t>계류시설</t>
    <phoneticPr fontId="152" type="noConversion"/>
  </si>
  <si>
    <t>외곽시설</t>
    <phoneticPr fontId="152" type="noConversion"/>
  </si>
  <si>
    <t>방파제</t>
    <phoneticPr fontId="152" type="noConversion"/>
  </si>
  <si>
    <t>파제제</t>
    <phoneticPr fontId="152" type="noConversion"/>
  </si>
  <si>
    <t>호안</t>
    <phoneticPr fontId="152" type="noConversion"/>
  </si>
  <si>
    <t>원유부이식(수상)</t>
    <phoneticPr fontId="152" type="noConversion"/>
  </si>
  <si>
    <t>원유부이식(수중)</t>
    <phoneticPr fontId="152" type="noConversion"/>
  </si>
  <si>
    <t>기준인원수</t>
    <phoneticPr fontId="152" type="noConversion"/>
  </si>
  <si>
    <t>전체</t>
    <phoneticPr fontId="152" type="noConversion"/>
  </si>
  <si>
    <t>외업</t>
    <phoneticPr fontId="152" type="noConversion"/>
  </si>
  <si>
    <t>전체</t>
    <phoneticPr fontId="152" type="noConversion"/>
  </si>
  <si>
    <t>외업</t>
    <phoneticPr fontId="152" type="noConversion"/>
  </si>
  <si>
    <t>진단종류</t>
    <phoneticPr fontId="152" type="noConversion"/>
  </si>
  <si>
    <t>정밀안전진단</t>
    <phoneticPr fontId="152" type="noConversion"/>
  </si>
  <si>
    <t>안전점검</t>
    <phoneticPr fontId="152" type="noConversion"/>
  </si>
  <si>
    <t>해역별 조정</t>
    <phoneticPr fontId="152" type="noConversion"/>
  </si>
  <si>
    <t>해역</t>
    <phoneticPr fontId="152" type="noConversion"/>
  </si>
  <si>
    <t>조정비</t>
    <phoneticPr fontId="152" type="noConversion"/>
  </si>
  <si>
    <t>동해안</t>
  </si>
  <si>
    <t>(2) 구조형식별조정
-계류시설
(원유부이식 제외)</t>
    <phoneticPr fontId="152" type="noConversion"/>
  </si>
  <si>
    <t>구조형식별</t>
    <phoneticPr fontId="152" type="noConversion"/>
  </si>
  <si>
    <t>구조형식</t>
    <phoneticPr fontId="152" type="noConversion"/>
  </si>
  <si>
    <t>규모별조정</t>
    <phoneticPr fontId="152" type="noConversion"/>
  </si>
  <si>
    <t>규모</t>
    <phoneticPr fontId="152" type="noConversion"/>
  </si>
  <si>
    <t>3-5만톤</t>
    <phoneticPr fontId="152" type="noConversion"/>
  </si>
  <si>
    <t>40-80</t>
    <phoneticPr fontId="152" type="noConversion"/>
  </si>
  <si>
    <t>80-120</t>
    <phoneticPr fontId="152" type="noConversion"/>
  </si>
  <si>
    <t>1,000-3,000</t>
    <phoneticPr fontId="152" type="noConversion"/>
  </si>
  <si>
    <t>부두폭조정</t>
    <phoneticPr fontId="152" type="noConversion"/>
  </si>
  <si>
    <t>부두폭</t>
    <phoneticPr fontId="152" type="noConversion"/>
  </si>
  <si>
    <t>배면매립부</t>
    <phoneticPr fontId="152" type="noConversion"/>
  </si>
  <si>
    <t>조정비</t>
    <phoneticPr fontId="152" type="noConversion"/>
  </si>
  <si>
    <t>해저송유관</t>
    <phoneticPr fontId="152" type="noConversion"/>
  </si>
  <si>
    <t>구조형식별-외곽시설</t>
    <phoneticPr fontId="152" type="noConversion"/>
  </si>
  <si>
    <t>구조형식</t>
    <phoneticPr fontId="152" type="noConversion"/>
  </si>
  <si>
    <t>연장</t>
    <phoneticPr fontId="152" type="noConversion"/>
  </si>
  <si>
    <t>상면폭별조정-외곽시설</t>
    <phoneticPr fontId="152" type="noConversion"/>
  </si>
  <si>
    <t>상면폭</t>
    <phoneticPr fontId="152" type="noConversion"/>
  </si>
  <si>
    <t>해당없음</t>
  </si>
  <si>
    <t>해당없음</t>
    <phoneticPr fontId="152" type="noConversion"/>
  </si>
  <si>
    <t>해당없음</t>
    <phoneticPr fontId="152" type="noConversion"/>
  </si>
  <si>
    <t>해당없음</t>
    <phoneticPr fontId="152" type="noConversion"/>
  </si>
  <si>
    <t>단순</t>
    <phoneticPr fontId="152" type="noConversion"/>
  </si>
  <si>
    <t>보통</t>
    <phoneticPr fontId="152" type="noConversion"/>
  </si>
  <si>
    <t>복잡</t>
    <phoneticPr fontId="152" type="noConversion"/>
  </si>
  <si>
    <t>잔교식</t>
    <phoneticPr fontId="152" type="noConversion"/>
  </si>
  <si>
    <t>강널말뚝</t>
    <phoneticPr fontId="152" type="noConversion"/>
  </si>
  <si>
    <t>블록식</t>
    <phoneticPr fontId="152" type="noConversion"/>
  </si>
  <si>
    <t>옹벽식</t>
    <phoneticPr fontId="152" type="noConversion"/>
  </si>
  <si>
    <t>케이슨식</t>
    <phoneticPr fontId="152" type="noConversion"/>
  </si>
  <si>
    <t>육상도크</t>
    <phoneticPr fontId="152" type="noConversion"/>
  </si>
  <si>
    <t>중력식</t>
    <phoneticPr fontId="152" type="noConversion"/>
  </si>
  <si>
    <t>연장별 조정-외곽시설</t>
    <phoneticPr fontId="152" type="noConversion"/>
  </si>
  <si>
    <t>전차보고서</t>
    <phoneticPr fontId="152" type="noConversion"/>
  </si>
  <si>
    <t>제공여부</t>
    <phoneticPr fontId="152" type="noConversion"/>
  </si>
  <si>
    <t>조정비</t>
    <phoneticPr fontId="152" type="noConversion"/>
  </si>
  <si>
    <t>미제공</t>
    <phoneticPr fontId="152" type="noConversion"/>
  </si>
  <si>
    <t>동시</t>
    <phoneticPr fontId="152" type="noConversion"/>
  </si>
  <si>
    <t>1개만</t>
    <phoneticPr fontId="152" type="noConversion"/>
  </si>
  <si>
    <t>선석수</t>
    <phoneticPr fontId="152" type="noConversion"/>
  </si>
  <si>
    <t>:</t>
    <phoneticPr fontId="152" type="noConversion"/>
  </si>
  <si>
    <t>% 적용</t>
    <phoneticPr fontId="152" type="noConversion"/>
  </si>
  <si>
    <t>- 수량 : 외업인원수</t>
    <phoneticPr fontId="152" type="noConversion"/>
  </si>
  <si>
    <t xml:space="preserve">    - 외업인건비의 </t>
    <phoneticPr fontId="152" type="noConversion"/>
  </si>
  <si>
    <r>
      <t>가</t>
    </r>
    <r>
      <rPr>
        <sz val="10"/>
        <color rgb="FF000000"/>
        <rFont val="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여비 및 현장체재비</t>
    </r>
  </si>
  <si>
    <r>
      <t xml:space="preserve">(1) </t>
    </r>
    <r>
      <rPr>
        <sz val="10"/>
        <color rgb="FF000000"/>
        <rFont val="맑은 고딕"/>
        <family val="3"/>
        <charset val="129"/>
        <scheme val="minor"/>
      </rPr>
      <t xml:space="preserve">체재비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>공무원 여비규정 제</t>
    </r>
    <r>
      <rPr>
        <sz val="10"/>
        <color rgb="FF000000"/>
        <rFont val="바탕"/>
        <family val="1"/>
        <charset val="129"/>
      </rPr>
      <t>2</t>
    </r>
    <r>
      <rPr>
        <sz val="10"/>
        <color rgb="FF000000"/>
        <rFont val="맑은 고딕"/>
        <family val="3"/>
        <charset val="129"/>
        <scheme val="minor"/>
      </rPr>
      <t>호표 준용</t>
    </r>
  </si>
  <si>
    <r>
      <t xml:space="preserve">(2) </t>
    </r>
    <r>
      <rPr>
        <sz val="10"/>
        <color rgb="FF000000"/>
        <rFont val="맑은 고딕"/>
        <family val="3"/>
        <charset val="129"/>
        <scheme val="minor"/>
      </rPr>
      <t>여 비</t>
    </r>
  </si>
  <si>
    <r>
      <t xml:space="preserve">- </t>
    </r>
    <r>
      <rPr>
        <sz val="10"/>
        <color rgb="FF000000"/>
        <rFont val="맑은 고딕"/>
        <family val="3"/>
        <charset val="129"/>
        <scheme val="minor"/>
      </rPr>
      <t xml:space="preserve">인원수 </t>
    </r>
  </si>
  <si>
    <r>
      <t>나</t>
    </r>
    <r>
      <rPr>
        <sz val="10"/>
        <color rgb="FF000000"/>
        <rFont val="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현지 차량운행비</t>
    </r>
  </si>
  <si>
    <r>
      <t xml:space="preserve">(1) </t>
    </r>
    <r>
      <rPr>
        <sz val="10"/>
        <color rgb="FF000000"/>
        <rFont val="맑은 고딕"/>
        <family val="3"/>
        <charset val="129"/>
        <scheme val="minor"/>
      </rPr>
      <t xml:space="preserve">차량의 종류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>승용차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 xml:space="preserve">배기량 </t>
    </r>
    <r>
      <rPr>
        <sz val="10"/>
        <color rgb="FF000000"/>
        <rFont val="바탕"/>
        <family val="1"/>
        <charset val="129"/>
      </rPr>
      <t xml:space="preserve">2,000cc </t>
    </r>
    <r>
      <rPr>
        <sz val="10"/>
        <color rgb="FF000000"/>
        <rFont val="맑은 고딕"/>
        <family val="3"/>
        <charset val="129"/>
        <scheme val="minor"/>
      </rPr>
      <t>이하</t>
    </r>
    <r>
      <rPr>
        <sz val="10"/>
        <color rgb="FF000000"/>
        <rFont val="바탕"/>
        <family val="1"/>
        <charset val="129"/>
      </rPr>
      <t>)</t>
    </r>
  </si>
  <si>
    <r>
      <t xml:space="preserve">(2) </t>
    </r>
    <r>
      <rPr>
        <sz val="10"/>
        <color rgb="FF000000"/>
        <rFont val="맑은 고딕"/>
        <family val="3"/>
        <charset val="129"/>
        <scheme val="minor"/>
      </rPr>
      <t xml:space="preserve">차량대수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>외업인원수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고급기술자 기준</t>
    </r>
    <r>
      <rPr>
        <sz val="10"/>
        <color rgb="FF000000"/>
        <rFont val="바탕"/>
        <family val="1"/>
        <charset val="129"/>
      </rPr>
      <t>) 4</t>
    </r>
    <r>
      <rPr>
        <sz val="10"/>
        <color rgb="FF000000"/>
        <rFont val="맑은 고딕"/>
        <family val="3"/>
        <charset val="129"/>
        <scheme val="minor"/>
      </rPr>
      <t xml:space="preserve">인 이내 </t>
    </r>
    <r>
      <rPr>
        <sz val="10"/>
        <color rgb="FF000000"/>
        <rFont val="바탕"/>
        <family val="1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 xml:space="preserve">대 </t>
    </r>
  </si>
  <si>
    <r>
      <t>(4</t>
    </r>
    <r>
      <rPr>
        <sz val="10"/>
        <color rgb="FF000000"/>
        <rFont val="맑은 고딕"/>
        <family val="3"/>
        <charset val="129"/>
        <scheme val="minor"/>
      </rPr>
      <t xml:space="preserve">인 초과시 </t>
    </r>
    <r>
      <rPr>
        <sz val="10"/>
        <color rgb="FF000000"/>
        <rFont val="바탕"/>
        <family val="1"/>
        <charset val="129"/>
      </rPr>
      <t>4</t>
    </r>
    <r>
      <rPr>
        <sz val="10"/>
        <color rgb="FF000000"/>
        <rFont val="맑은 고딕"/>
        <family val="3"/>
        <charset val="129"/>
        <scheme val="minor"/>
      </rPr>
      <t xml:space="preserve">인당 </t>
    </r>
    <r>
      <rPr>
        <sz val="10"/>
        <color rgb="FF000000"/>
        <rFont val="바탕"/>
        <family val="1"/>
        <charset val="129"/>
      </rPr>
      <t>1</t>
    </r>
    <r>
      <rPr>
        <sz val="10"/>
        <color rgb="FF000000"/>
        <rFont val="맑은 고딕"/>
        <family val="3"/>
        <charset val="129"/>
        <scheme val="minor"/>
      </rPr>
      <t>대 추가</t>
    </r>
    <r>
      <rPr>
        <sz val="10"/>
        <color rgb="FF000000"/>
        <rFont val="바탕"/>
        <family val="1"/>
        <charset val="129"/>
      </rPr>
      <t>)</t>
    </r>
  </si>
  <si>
    <r>
      <t xml:space="preserve">(3) </t>
    </r>
    <r>
      <rPr>
        <sz val="10"/>
        <color rgb="FF000000"/>
        <rFont val="맑은 고딕"/>
        <family val="3"/>
        <charset val="129"/>
        <scheme val="minor"/>
      </rPr>
      <t>대가방법</t>
    </r>
  </si>
  <si>
    <r>
      <t xml:space="preserve">- </t>
    </r>
    <r>
      <rPr>
        <sz val="10"/>
        <color rgb="FF000000"/>
        <rFont val="맑은 고딕"/>
        <family val="3"/>
        <charset val="129"/>
        <scheme val="minor"/>
      </rPr>
      <t>시간당 손료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상각비</t>
    </r>
    <r>
      <rPr>
        <sz val="10"/>
        <color rgb="FF000000"/>
        <rFont val="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정비비</t>
    </r>
    <r>
      <rPr>
        <sz val="10"/>
        <color rgb="FF000000"/>
        <rFont val="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관리비</t>
    </r>
    <r>
      <rPr>
        <sz val="10"/>
        <color rgb="FF000000"/>
        <rFont val="바탕"/>
        <family val="1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 xml:space="preserve">계수 </t>
    </r>
    <r>
      <rPr>
        <sz val="10"/>
        <color rgb="FF000000"/>
        <rFont val="바탕"/>
        <family val="1"/>
        <charset val="129"/>
      </rPr>
      <t>: 1,547 × 10-7</t>
    </r>
  </si>
  <si>
    <r>
      <t xml:space="preserve">- </t>
    </r>
    <r>
      <rPr>
        <sz val="10"/>
        <color rgb="FF000000"/>
        <rFont val="맑은 고딕"/>
        <family val="3"/>
        <charset val="129"/>
        <scheme val="minor"/>
      </rPr>
      <t>주연료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휘발유</t>
    </r>
    <r>
      <rPr>
        <sz val="10"/>
        <color rgb="FF000000"/>
        <rFont val="바탕"/>
        <family val="1"/>
        <charset val="129"/>
      </rPr>
      <t>) : 10</t>
    </r>
    <r>
      <rPr>
        <sz val="10"/>
        <color rgb="FF000000"/>
        <rFont val="맑은 고딕"/>
        <family val="3"/>
        <charset val="129"/>
        <scheme val="minor"/>
      </rPr>
      <t>ℓ</t>
    </r>
    <r>
      <rPr>
        <sz val="10"/>
        <color rgb="FF000000"/>
        <rFont val="바탕"/>
        <family val="1"/>
        <charset val="129"/>
      </rPr>
      <t>/</t>
    </r>
    <r>
      <rPr>
        <sz val="10"/>
        <color rgb="FF000000"/>
        <rFont val="맑은 고딕"/>
        <family val="3"/>
        <charset val="129"/>
        <scheme val="minor"/>
      </rPr>
      <t>일</t>
    </r>
  </si>
  <si>
    <r>
      <t xml:space="preserve">- </t>
    </r>
    <r>
      <rPr>
        <sz val="10"/>
        <color rgb="FF000000"/>
        <rFont val="맑은 고딕"/>
        <family val="3"/>
        <charset val="129"/>
        <scheme val="minor"/>
      </rPr>
      <t xml:space="preserve">잡품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주연료비의 </t>
    </r>
    <r>
      <rPr>
        <sz val="10"/>
        <color rgb="FF000000"/>
        <rFont val="바탕"/>
        <family val="1"/>
        <charset val="129"/>
      </rPr>
      <t xml:space="preserve">10% </t>
    </r>
  </si>
  <si>
    <r>
      <t>다</t>
    </r>
    <r>
      <rPr>
        <sz val="10"/>
        <color rgb="FF000000"/>
        <rFont val="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현지보조인부의 노임</t>
    </r>
  </si>
  <si>
    <r>
      <t xml:space="preserve">(1) </t>
    </r>
    <r>
      <rPr>
        <sz val="10"/>
        <color rgb="FF000000"/>
        <rFont val="맑은 고딕"/>
        <family val="3"/>
        <charset val="129"/>
        <scheme val="minor"/>
      </rPr>
      <t xml:space="preserve">적용인수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외업인원수의 </t>
    </r>
    <r>
      <rPr>
        <sz val="10"/>
        <color rgb="FF000000"/>
        <rFont val="바탕"/>
        <family val="1"/>
        <charset val="129"/>
      </rPr>
      <t xml:space="preserve">40% </t>
    </r>
    <r>
      <rPr>
        <sz val="10"/>
        <color rgb="FF000000"/>
        <rFont val="맑은 고딕"/>
        <family val="3"/>
        <charset val="129"/>
        <scheme val="minor"/>
      </rPr>
      <t>적용</t>
    </r>
  </si>
  <si>
    <r>
      <t xml:space="preserve">(2) </t>
    </r>
    <r>
      <rPr>
        <sz val="10"/>
        <color rgb="FF000000"/>
        <rFont val="맑은 고딕"/>
        <family val="3"/>
        <charset val="129"/>
        <scheme val="minor"/>
      </rPr>
      <t xml:space="preserve">적용 임금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>특별인부의 시중 노임단가 적용</t>
    </r>
  </si>
  <si>
    <r>
      <t>라</t>
    </r>
    <r>
      <rPr>
        <sz val="10"/>
        <color rgb="FF000000"/>
        <rFont val="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위험수당</t>
    </r>
  </si>
  <si>
    <r>
      <t xml:space="preserve">(1) </t>
    </r>
    <r>
      <rPr>
        <sz val="10"/>
        <color rgb="FF000000"/>
        <rFont val="맑은 고딕"/>
        <family val="3"/>
        <charset val="129"/>
        <scheme val="minor"/>
      </rPr>
      <t>시설물별 작업 위험도에 따라 적용</t>
    </r>
  </si>
  <si>
    <r>
      <t xml:space="preserve">(2) </t>
    </r>
    <r>
      <rPr>
        <sz val="10"/>
        <color rgb="FF000000"/>
        <rFont val="맑은 고딕"/>
        <family val="3"/>
        <charset val="129"/>
        <scheme val="minor"/>
      </rPr>
      <t xml:space="preserve">현지 직접인건비의 </t>
    </r>
    <r>
      <rPr>
        <sz val="10"/>
        <color rgb="FF000000"/>
        <rFont val="바탕"/>
        <family val="1"/>
        <charset val="129"/>
      </rPr>
      <t>10</t>
    </r>
    <r>
      <rPr>
        <sz val="10"/>
        <color rgb="FF000000"/>
        <rFont val="맑은 고딕"/>
        <family val="3"/>
        <charset val="129"/>
        <scheme val="minor"/>
      </rPr>
      <t>～</t>
    </r>
    <r>
      <rPr>
        <sz val="10"/>
        <color rgb="FF000000"/>
        <rFont val="바탕"/>
        <family val="1"/>
        <charset val="129"/>
      </rPr>
      <t>20%</t>
    </r>
  </si>
  <si>
    <r>
      <t>마</t>
    </r>
    <r>
      <rPr>
        <sz val="10"/>
        <color rgb="FF000000"/>
        <rFont val="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기계・기구손료</t>
    </r>
  </si>
  <si>
    <r>
      <t>바</t>
    </r>
    <r>
      <rPr>
        <sz val="10"/>
        <color rgb="FF000000"/>
        <rFont val="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보고서 등 인쇄비</t>
    </r>
  </si>
  <si>
    <r>
      <t xml:space="preserve">(1) </t>
    </r>
    <r>
      <rPr>
        <sz val="10"/>
        <color rgb="FF000000"/>
        <rFont val="맑은 고딕"/>
        <family val="3"/>
        <charset val="129"/>
        <scheme val="minor"/>
      </rPr>
      <t xml:space="preserve">정밀점검 보고서 </t>
    </r>
    <r>
      <rPr>
        <sz val="10"/>
        <color rgb="FF000000"/>
        <rFont val="바탕"/>
        <family val="1"/>
        <charset val="129"/>
      </rPr>
      <t>: 300</t>
    </r>
    <r>
      <rPr>
        <sz val="10"/>
        <color rgb="FF000000"/>
        <rFont val="맑은 고딕"/>
        <family val="3"/>
        <charset val="129"/>
        <scheme val="minor"/>
      </rPr>
      <t>쪽</t>
    </r>
    <r>
      <rPr>
        <sz val="10"/>
        <color rgb="FF000000"/>
        <rFont val="바탕"/>
        <family val="1"/>
        <charset val="129"/>
      </rPr>
      <t>, 10</t>
    </r>
    <r>
      <rPr>
        <sz val="10"/>
        <color rgb="FF000000"/>
        <rFont val="맑은 고딕"/>
        <family val="3"/>
        <charset val="129"/>
        <scheme val="minor"/>
      </rPr>
      <t>부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부록포함</t>
    </r>
    <r>
      <rPr>
        <sz val="10"/>
        <color rgb="FF000000"/>
        <rFont val="바탕"/>
        <family val="1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 xml:space="preserve">및 </t>
    </r>
    <r>
      <rPr>
        <sz val="10"/>
        <color rgb="FF000000"/>
        <rFont val="바탕"/>
        <family val="1"/>
        <charset val="129"/>
      </rPr>
      <t>CD</t>
    </r>
    <r>
      <rPr>
        <sz val="10"/>
        <color rgb="FF000000"/>
        <rFont val="맑은 고딕"/>
        <family val="3"/>
        <charset val="129"/>
        <scheme val="minor"/>
      </rPr>
      <t xml:space="preserve">보고서 </t>
    </r>
    <r>
      <rPr>
        <sz val="10"/>
        <color rgb="FF000000"/>
        <rFont val="바탕"/>
        <family val="1"/>
        <charset val="129"/>
      </rPr>
      <t>5</t>
    </r>
    <r>
      <rPr>
        <sz val="10"/>
        <color rgb="FF000000"/>
        <rFont val="맑은 고딕"/>
        <family val="3"/>
        <charset val="129"/>
        <scheme val="minor"/>
      </rPr>
      <t>부 기준</t>
    </r>
  </si>
  <si>
    <r>
      <t xml:space="preserve">(3) </t>
    </r>
    <r>
      <rPr>
        <sz val="10"/>
        <color rgb="FF000000"/>
        <rFont val="맑은 고딕"/>
        <family val="3"/>
        <charset val="129"/>
        <scheme val="minor"/>
      </rPr>
      <t xml:space="preserve">기술심의 보고서 </t>
    </r>
    <r>
      <rPr>
        <sz val="10"/>
        <color rgb="FF000000"/>
        <rFont val="바탕"/>
        <family val="1"/>
        <charset val="129"/>
      </rPr>
      <t>: 400</t>
    </r>
    <r>
      <rPr>
        <sz val="10"/>
        <color rgb="FF000000"/>
        <rFont val="맑은 고딕"/>
        <family val="3"/>
        <charset val="129"/>
        <scheme val="minor"/>
      </rPr>
      <t>쪽</t>
    </r>
    <r>
      <rPr>
        <sz val="10"/>
        <color rgb="FF000000"/>
        <rFont val="바탕"/>
        <family val="1"/>
        <charset val="129"/>
      </rPr>
      <t>, 20</t>
    </r>
    <r>
      <rPr>
        <sz val="10"/>
        <color rgb="FF000000"/>
        <rFont val="맑은 고딕"/>
        <family val="3"/>
        <charset val="129"/>
        <scheme val="minor"/>
      </rPr>
      <t>부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부록포함</t>
    </r>
    <r>
      <rPr>
        <sz val="10"/>
        <color rgb="FF000000"/>
        <rFont val="바탕"/>
        <family val="1"/>
        <charset val="129"/>
      </rPr>
      <t>)</t>
    </r>
  </si>
  <si>
    <r>
      <t>단</t>
    </r>
    <r>
      <rPr>
        <sz val="10"/>
        <color rgb="FF000000"/>
        <rFont val="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보고서 쪽수 및 부수가 기준과 크게 상이할 경우 대가를 협의 조정할 수 있다</t>
    </r>
  </si>
  <si>
    <t>부</t>
  </si>
  <si>
    <t>부</t>
    <phoneticPr fontId="152" type="noConversion"/>
  </si>
  <si>
    <t>기준</t>
    <phoneticPr fontId="152" type="noConversion"/>
  </si>
  <si>
    <t>부(</t>
    <phoneticPr fontId="152" type="noConversion"/>
  </si>
  <si>
    <t>쪽 기준)</t>
    <phoneticPr fontId="152" type="noConversion"/>
  </si>
  <si>
    <t>(단위 : 원)</t>
  </si>
  <si>
    <t>단 위</t>
  </si>
  <si>
    <t>시중조사가격</t>
  </si>
  <si>
    <t>비 고</t>
  </si>
  <si>
    <t>인쇄비(단면)</t>
  </si>
  <si>
    <t>백색모조지, A4, 75g/㎡, 흑백</t>
  </si>
  <si>
    <t>면</t>
  </si>
  <si>
    <t>인쇄비(양면)</t>
  </si>
  <si>
    <t>백색모조지, A4, 80g/㎡, 칼라</t>
  </si>
  <si>
    <t>제본</t>
  </si>
  <si>
    <t>200p 이하 무선제본</t>
  </si>
  <si>
    <t>200p 초과 무선제본</t>
  </si>
  <si>
    <t>표지코팅</t>
  </si>
  <si>
    <t>색지간지</t>
  </si>
  <si>
    <t>A4, 80g/㎡</t>
  </si>
  <si>
    <t>부수</t>
    <phoneticPr fontId="157" type="noConversion"/>
  </si>
  <si>
    <t>구 분</t>
  </si>
  <si>
    <t>규  격</t>
  </si>
  <si>
    <t>수  량</t>
  </si>
  <si>
    <t>단 가</t>
  </si>
  <si>
    <t>금 액</t>
  </si>
  <si>
    <t>부수</t>
  </si>
  <si>
    <t>면수</t>
  </si>
  <si>
    <t>소계</t>
  </si>
  <si>
    <t>표지인쇄</t>
  </si>
  <si>
    <t>A4, 칼라표지</t>
  </si>
  <si>
    <t>표지코딩</t>
  </si>
  <si>
    <t>A4(유광/무광)</t>
  </si>
  <si>
    <t>제 본 비</t>
  </si>
  <si>
    <t>200p 초과 무선제본</t>
    <phoneticPr fontId="157" type="noConversion"/>
  </si>
  <si>
    <t>본문인쇄
(흑백)</t>
    <phoneticPr fontId="158" type="noConversion"/>
  </si>
  <si>
    <t>백색모조지, A4,
75g/㎡, 흑백, 양면</t>
    <phoneticPr fontId="157" type="noConversion"/>
  </si>
  <si>
    <t>면</t>
    <phoneticPr fontId="158" type="noConversion"/>
  </si>
  <si>
    <t>본문인쇄
(칼라)</t>
    <phoneticPr fontId="158" type="noConversion"/>
  </si>
  <si>
    <t>백색모조지, A4,
80g/㎡, 칼라, 양면</t>
    <phoneticPr fontId="157" type="noConversion"/>
  </si>
  <si>
    <t>A4, 80g/㎡</t>
    <phoneticPr fontId="158" type="noConversion"/>
  </si>
  <si>
    <t>장</t>
  </si>
  <si>
    <t>주) 인쇄비용은 인쇄전문업체의 시중조사가격을 비교하여 1부당 단가가 낮은 금액으로 산정함</t>
  </si>
  <si>
    <t>수 량</t>
  </si>
  <si>
    <t>A업체</t>
  </si>
  <si>
    <t>B업체</t>
  </si>
  <si>
    <t>규  격</t>
    <phoneticPr fontId="157" type="noConversion"/>
  </si>
  <si>
    <t>단위</t>
    <phoneticPr fontId="157" type="noConversion"/>
  </si>
  <si>
    <t>적용단가</t>
  </si>
  <si>
    <t>page</t>
  </si>
  <si>
    <t>880(Ⅰ)</t>
    <phoneticPr fontId="157" type="noConversion"/>
  </si>
  <si>
    <t>구  분</t>
  </si>
  <si>
    <t>구   분</t>
    <phoneticPr fontId="157" type="noConversion"/>
  </si>
  <si>
    <t>비  고</t>
    <phoneticPr fontId="157" type="noConversion"/>
  </si>
  <si>
    <t>D V D</t>
    <phoneticPr fontId="157" type="noConversion"/>
  </si>
  <si>
    <t>4.7GB 16X</t>
    <phoneticPr fontId="157" type="noConversion"/>
  </si>
  <si>
    <t>76(하)</t>
    <phoneticPr fontId="157" type="noConversion"/>
  </si>
  <si>
    <t>성과품제작비 산출내역서(전산자료)</t>
    <phoneticPr fontId="157" type="noConversion"/>
  </si>
  <si>
    <t>금  액</t>
    <phoneticPr fontId="157" type="noConversion"/>
  </si>
  <si>
    <t>장</t>
    <phoneticPr fontId="157" type="noConversion"/>
  </si>
  <si>
    <t>단가조사표(인쇄비-50부 이하)</t>
    <phoneticPr fontId="152" type="noConversion"/>
  </si>
  <si>
    <t>구    분</t>
    <phoneticPr fontId="152" type="noConversion"/>
  </si>
  <si>
    <t>규    격</t>
    <phoneticPr fontId="152" type="noConversion"/>
  </si>
  <si>
    <t>A업체</t>
    <phoneticPr fontId="152" type="noConversion"/>
  </si>
  <si>
    <t>B업체</t>
    <phoneticPr fontId="152" type="noConversion"/>
  </si>
  <si>
    <t>표지인쇄</t>
    <phoneticPr fontId="152" type="noConversion"/>
  </si>
  <si>
    <t>A4, 칼라표지</t>
    <phoneticPr fontId="152" type="noConversion"/>
  </si>
  <si>
    <t>부</t>
    <phoneticPr fontId="152" type="noConversion"/>
  </si>
  <si>
    <t>A4(유광/무광)</t>
    <phoneticPr fontId="152" type="noConversion"/>
  </si>
  <si>
    <t>장</t>
    <phoneticPr fontId="152" type="noConversion"/>
  </si>
  <si>
    <t>주) 상기금액은 부가가치세가 제외된 금액임</t>
    <phoneticPr fontId="152" type="noConversion"/>
  </si>
  <si>
    <t xml:space="preserve"> 성과품제작비 산출내역서</t>
    <phoneticPr fontId="157" type="noConversion"/>
  </si>
  <si>
    <t>기계경비적용기준</t>
  </si>
  <si>
    <t>환 율 (/￦)</t>
  </si>
  <si>
    <t>기본재료비</t>
  </si>
  <si>
    <t>화   폐</t>
  </si>
  <si>
    <t>환  율</t>
  </si>
  <si>
    <t>비     고</t>
  </si>
  <si>
    <t>No</t>
  </si>
  <si>
    <t>품   명</t>
  </si>
  <si>
    <t>단  가</t>
  </si>
  <si>
    <t>달러($)</t>
  </si>
  <si>
    <t/>
  </si>
  <si>
    <t>노임계수</t>
  </si>
  <si>
    <t>계산결과값 자리수</t>
  </si>
  <si>
    <t>계산값</t>
  </si>
  <si>
    <t>1</t>
  </si>
  <si>
    <t>1/8*16/12*25/20</t>
  </si>
  <si>
    <t>2</t>
  </si>
  <si>
    <t>1/8*16/12*25/20*24/15</t>
  </si>
  <si>
    <t>경  비 소수 1 미만 절하</t>
  </si>
  <si>
    <t>3</t>
  </si>
  <si>
    <t>1/8*16/12*25/20*12/10</t>
  </si>
  <si>
    <t>4</t>
  </si>
  <si>
    <t>1/8*16/12*25/20*14/12</t>
  </si>
  <si>
    <t>재료비 소수 1 미만 절하</t>
  </si>
  <si>
    <t>5</t>
  </si>
  <si>
    <t>1/8*16/12*25/20*24/5</t>
  </si>
  <si>
    <t>노무비 소수 1 미만 절하</t>
  </si>
  <si>
    <t>명    칭</t>
  </si>
  <si>
    <t>규   격</t>
  </si>
  <si>
    <t>산   출   근   거</t>
  </si>
  <si>
    <t>경    비</t>
  </si>
  <si>
    <t>합    계</t>
  </si>
  <si>
    <t>1. 차량운행비</t>
    <phoneticPr fontId="157" type="noConversion"/>
  </si>
  <si>
    <t>손    료</t>
  </si>
  <si>
    <t>￦×</t>
  </si>
  <si>
    <t>주연료</t>
  </si>
  <si>
    <t>무연</t>
    <phoneticPr fontId="157" type="noConversion"/>
  </si>
  <si>
    <t>잡    품</t>
  </si>
  <si>
    <t>주연료의</t>
  </si>
  <si>
    <t>OIL RESEARCH &amp; INFORMATION CENTER</t>
    <phoneticPr fontId="157" type="noConversion"/>
  </si>
  <si>
    <r>
      <t xml:space="preserve">2017년 11월 02일
</t>
    </r>
    <r>
      <rPr>
        <sz val="8"/>
        <rFont val="HY중고딕"/>
        <family val="1"/>
        <charset val="129"/>
      </rPr>
      <t>한국석유공사 석유정보센터
www.opinet.co.kr</t>
    </r>
    <phoneticPr fontId="68" type="noConversion"/>
  </si>
  <si>
    <t>국내유가 평균판매가격</t>
    <phoneticPr fontId="68" type="noConversion"/>
  </si>
  <si>
    <t xml:space="preserve"> </t>
    <phoneticPr fontId="68" type="noConversion"/>
  </si>
  <si>
    <t>1. 국내석유제품 평균가격(2017년 11월 02일기준)</t>
    <phoneticPr fontId="68" type="noConversion"/>
  </si>
  <si>
    <r>
      <t xml:space="preserve">    </t>
    </r>
    <r>
      <rPr>
        <b/>
        <sz val="12"/>
        <rFont val="HY견고딕"/>
        <family val="1"/>
        <charset val="129"/>
      </rPr>
      <t>■</t>
    </r>
    <r>
      <rPr>
        <b/>
        <sz val="12"/>
        <rFont val="HY중고딕"/>
        <family val="1"/>
        <charset val="129"/>
      </rPr>
      <t xml:space="preserve"> 상표별 평균판매가격 결과</t>
    </r>
    <phoneticPr fontId="202" type="noConversion"/>
  </si>
  <si>
    <t>(원/리터)</t>
    <phoneticPr fontId="202" type="noConversion"/>
  </si>
  <si>
    <t>고급휘발유</t>
  </si>
  <si>
    <t>보통휘발유</t>
  </si>
  <si>
    <t>자동차용경유</t>
  </si>
  <si>
    <t>실내등유</t>
  </si>
  <si>
    <t>비 고</t>
    <phoneticPr fontId="202" type="noConversion"/>
  </si>
  <si>
    <t>SK에너지</t>
  </si>
  <si>
    <t>GS칼텍스</t>
  </si>
  <si>
    <t>현대오일뱅크</t>
  </si>
  <si>
    <t>S-OIL</t>
  </si>
  <si>
    <t>알뜰주유소</t>
  </si>
  <si>
    <t>알뜰(자영)</t>
  </si>
  <si>
    <t>자가상표</t>
  </si>
  <si>
    <t xml:space="preserve">    ■ 주유소 지역별 평균 판매가격</t>
    <phoneticPr fontId="202" type="noConversion"/>
  </si>
  <si>
    <t>http://www.opinet.co.kr/user/dopospdrg/dopOsPdrgAreaView.do</t>
    <phoneticPr fontId="206" type="noConversion"/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</si>
  <si>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</si>
  <si>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</si>
  <si>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</si>
  <si>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</si>
  <si>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</si>
  <si>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</si>
  <si>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</si>
  <si>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</si>
  <si>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경유</t>
    <phoneticPr fontId="157" type="noConversion"/>
  </si>
  <si>
    <t>휘발유</t>
    <phoneticPr fontId="157" type="noConversion"/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</si>
  <si>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</si>
  <si>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</si>
  <si>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</si>
  <si>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</si>
  <si>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</si>
  <si>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</si>
  <si>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</si>
  <si>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</si>
  <si>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세종</t>
  </si>
  <si>
    <t>품    명</t>
  </si>
  <si>
    <t>비 고</t>
    <phoneticPr fontId="157" type="noConversion"/>
  </si>
  <si>
    <t>차량운행비</t>
    <phoneticPr fontId="157" type="noConversion"/>
  </si>
  <si>
    <t>1,600cc</t>
    <phoneticPr fontId="157" type="noConversion"/>
  </si>
  <si>
    <t>hr</t>
  </si>
  <si>
    <t>1일/8hr</t>
    <phoneticPr fontId="157" type="noConversion"/>
  </si>
  <si>
    <t>차량운행비</t>
    <phoneticPr fontId="157" type="noConversion"/>
  </si>
  <si>
    <t>× 10(-7) ×</t>
    <phoneticPr fontId="152" type="noConversion"/>
  </si>
  <si>
    <t>H</t>
    <phoneticPr fontId="152" type="noConversion"/>
  </si>
  <si>
    <t>- 1일 운행비(1,600cc기준) :</t>
    <phoneticPr fontId="152" type="noConversion"/>
  </si>
  <si>
    <t>차량운행비 산출근거</t>
    <phoneticPr fontId="157" type="noConversion"/>
  </si>
  <si>
    <t>일비</t>
  </si>
  <si>
    <t>식비</t>
  </si>
  <si>
    <t>조정비</t>
    <phoneticPr fontId="152" type="noConversion"/>
  </si>
  <si>
    <t>일비
(식대포함)</t>
    <phoneticPr fontId="152" type="noConversion"/>
  </si>
  <si>
    <t xml:space="preserve">   (2) 여비</t>
    <phoneticPr fontId="152" type="noConversion"/>
  </si>
  <si>
    <t>(정밀안전진단시 적용)</t>
    <phoneticPr fontId="152" type="noConversion"/>
  </si>
  <si>
    <t>(정밀점검시 적용)</t>
    <phoneticPr fontId="152" type="noConversion"/>
  </si>
  <si>
    <t xml:space="preserve">    (1) 정밀점검시</t>
    <phoneticPr fontId="152" type="noConversion"/>
  </si>
  <si>
    <t xml:space="preserve">        - 보  고  서 : </t>
    <phoneticPr fontId="152" type="noConversion"/>
  </si>
  <si>
    <t xml:space="preserve">        - CD보고서 :</t>
    <phoneticPr fontId="152" type="noConversion"/>
  </si>
  <si>
    <t xml:space="preserve"> </t>
  </si>
  <si>
    <t>설 계 내 역 서</t>
    <phoneticPr fontId="152" type="noConversion"/>
  </si>
  <si>
    <t>1개소</t>
    <phoneticPr fontId="152" type="noConversion"/>
  </si>
  <si>
    <t>정밀안전점검을
포함할 경우</t>
    <phoneticPr fontId="152" type="noConversion"/>
  </si>
  <si>
    <t>정밀안전점검
결과를 활용할 경우</t>
    <phoneticPr fontId="152" type="noConversion"/>
  </si>
  <si>
    <r>
      <t xml:space="preserve">1] 정밀점검 기본과업 합계
</t>
    </r>
    <r>
      <rPr>
        <b/>
        <sz val="8"/>
        <color theme="1"/>
        <rFont val="맑은 고딕"/>
        <family val="3"/>
        <charset val="129"/>
        <scheme val="minor"/>
      </rPr>
      <t>(관광선부두)</t>
    </r>
    <phoneticPr fontId="152" type="noConversion"/>
  </si>
  <si>
    <t>설       계      내      역      서</t>
    <phoneticPr fontId="152" type="noConversion"/>
  </si>
  <si>
    <t>정밀안전점검</t>
    <phoneticPr fontId="152" type="noConversion"/>
  </si>
  <si>
    <t>정기안전점검</t>
    <phoneticPr fontId="152" type="noConversion"/>
  </si>
  <si>
    <t>항만</t>
    <phoneticPr fontId="152" type="noConversion"/>
  </si>
  <si>
    <t>전체</t>
    <phoneticPr fontId="152" type="noConversion"/>
  </si>
  <si>
    <t>외업</t>
    <phoneticPr fontId="152" type="noConversion"/>
  </si>
  <si>
    <t>성능평가</t>
    <phoneticPr fontId="152" type="noConversion"/>
  </si>
  <si>
    <t>■ 항만 기준인원수(1종 성능평가)</t>
    <phoneticPr fontId="152" type="noConversion"/>
  </si>
  <si>
    <t>■ 항만 기준인원수(2종 성능평가)</t>
    <phoneticPr fontId="152" type="noConversion"/>
  </si>
  <si>
    <t>1종 성능평가</t>
    <phoneticPr fontId="152" type="noConversion"/>
  </si>
  <si>
    <t>2종 성능평가</t>
    <phoneticPr fontId="152" type="noConversion"/>
  </si>
  <si>
    <t>정밀안전진단을
포함할 경우</t>
    <phoneticPr fontId="152" type="noConversion"/>
  </si>
  <si>
    <t>정밀안전진단
결과를 활용할 경우</t>
    <phoneticPr fontId="152" type="noConversion"/>
  </si>
  <si>
    <t>계류시설</t>
    <phoneticPr fontId="152" type="noConversion"/>
  </si>
  <si>
    <t>정밀안전점검</t>
    <phoneticPr fontId="152" type="noConversion"/>
  </si>
  <si>
    <t xml:space="preserve">수중조사 수량 산출 </t>
    <phoneticPr fontId="152" type="noConversion"/>
  </si>
  <si>
    <t>면적</t>
    <phoneticPr fontId="152" type="noConversion"/>
  </si>
  <si>
    <t>길이</t>
    <phoneticPr fontId="152" type="noConversion"/>
  </si>
  <si>
    <t>수중조사</t>
    <phoneticPr fontId="152" type="noConversion"/>
  </si>
  <si>
    <t>표면적</t>
    <phoneticPr fontId="152" type="noConversion"/>
  </si>
  <si>
    <t>수심</t>
    <phoneticPr fontId="152" type="noConversion"/>
  </si>
  <si>
    <t>- 이동수단 : 철도운임 실비(서울-강릉간 이동 왕복 : 55,200원)</t>
    <phoneticPr fontId="152" type="noConversion"/>
  </si>
  <si>
    <r>
      <t xml:space="preserve">(1) </t>
    </r>
    <r>
      <rPr>
        <sz val="10"/>
        <color rgb="FF000000"/>
        <rFont val="맑은 고딕"/>
        <family val="3"/>
        <charset val="129"/>
        <scheme val="minor"/>
      </rPr>
      <t xml:space="preserve">정밀점검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>직접인건비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별표 22의 전체기준</t>
    </r>
    <r>
      <rPr>
        <sz val="10"/>
        <color rgb="FF000000"/>
        <rFont val="바탕"/>
        <family val="1"/>
        <charset val="129"/>
      </rPr>
      <t>)</t>
    </r>
    <r>
      <rPr>
        <sz val="10"/>
        <color rgb="FF000000"/>
        <rFont val="맑은 고딕"/>
        <family val="3"/>
        <charset val="129"/>
        <scheme val="minor"/>
      </rPr>
      <t xml:space="preserve">의 </t>
    </r>
    <r>
      <rPr>
        <sz val="10"/>
        <color rgb="FF000000"/>
        <rFont val="바탕"/>
        <family val="1"/>
        <charset val="129"/>
      </rPr>
      <t>5%</t>
    </r>
    <phoneticPr fontId="152" type="noConversion"/>
  </si>
  <si>
    <r>
      <t xml:space="preserve">(2) </t>
    </r>
    <r>
      <rPr>
        <sz val="10"/>
        <color rgb="FF000000"/>
        <rFont val="맑은 고딕"/>
        <family val="3"/>
        <charset val="129"/>
        <scheme val="minor"/>
      </rPr>
      <t xml:space="preserve">정밀안전진단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>직접인건비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별표 22의 전체기준</t>
    </r>
    <r>
      <rPr>
        <sz val="10"/>
        <color rgb="FF000000"/>
        <rFont val="바탕"/>
        <family val="1"/>
        <charset val="129"/>
      </rPr>
      <t>)</t>
    </r>
    <r>
      <rPr>
        <sz val="10"/>
        <color rgb="FF000000"/>
        <rFont val="맑은 고딕"/>
        <family val="3"/>
        <charset val="129"/>
        <scheme val="minor"/>
      </rPr>
      <t xml:space="preserve">의 </t>
    </r>
    <r>
      <rPr>
        <sz val="10"/>
        <color rgb="FF000000"/>
        <rFont val="바탕"/>
        <family val="1"/>
        <charset val="129"/>
      </rPr>
      <t>10%</t>
    </r>
    <phoneticPr fontId="152" type="noConversion"/>
  </si>
  <si>
    <t>설계자</t>
    <phoneticPr fontId="157" type="noConversion"/>
  </si>
  <si>
    <t>심사자</t>
    <phoneticPr fontId="157" type="noConversion"/>
  </si>
  <si>
    <t>과 장</t>
    <phoneticPr fontId="157" type="noConversion"/>
  </si>
  <si>
    <t>도 급 예 정 액 :</t>
    <phoneticPr fontId="157" type="noConversion"/>
  </si>
  <si>
    <r>
      <rPr>
        <sz val="10"/>
        <rFont val="새굴림"/>
        <family val="1"/>
        <charset val="129"/>
      </rPr>
      <t>규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격</t>
    </r>
  </si>
  <si>
    <r>
      <rPr>
        <sz val="10"/>
        <rFont val="새굴림"/>
        <family val="1"/>
        <charset val="129"/>
      </rPr>
      <t>수량</t>
    </r>
    <phoneticPr fontId="202" type="noConversion"/>
  </si>
  <si>
    <r>
      <rPr>
        <sz val="10"/>
        <rFont val="새굴림"/>
        <family val="1"/>
        <charset val="129"/>
      </rPr>
      <t>단위</t>
    </r>
    <phoneticPr fontId="202" type="noConversion"/>
  </si>
  <si>
    <r>
      <rPr>
        <sz val="10"/>
        <rFont val="새굴림"/>
        <family val="1"/>
        <charset val="129"/>
      </rPr>
      <t>총</t>
    </r>
    <r>
      <rPr>
        <sz val="10"/>
        <rFont val="Arial"/>
        <family val="2"/>
      </rPr>
      <t xml:space="preserve">       </t>
    </r>
    <r>
      <rPr>
        <sz val="10"/>
        <rFont val="새굴림"/>
        <family val="1"/>
        <charset val="129"/>
      </rPr>
      <t>계</t>
    </r>
    <phoneticPr fontId="202" type="noConversion"/>
  </si>
  <si>
    <r>
      <rPr>
        <sz val="10"/>
        <rFont val="새굴림"/>
        <family val="1"/>
        <charset val="129"/>
      </rPr>
      <t>노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무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비</t>
    </r>
    <r>
      <rPr>
        <sz val="10"/>
        <rFont val="Arial"/>
        <family val="2"/>
      </rPr>
      <t xml:space="preserve">  </t>
    </r>
  </si>
  <si>
    <r>
      <rPr>
        <sz val="10"/>
        <rFont val="새굴림"/>
        <family val="1"/>
        <charset val="129"/>
      </rPr>
      <t>재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료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비</t>
    </r>
    <r>
      <rPr>
        <sz val="10"/>
        <rFont val="Arial"/>
        <family val="2"/>
      </rPr>
      <t xml:space="preserve">  </t>
    </r>
  </si>
  <si>
    <r>
      <rPr>
        <sz val="10"/>
        <rFont val="새굴림"/>
        <family val="1"/>
        <charset val="129"/>
      </rPr>
      <t>경</t>
    </r>
    <r>
      <rPr>
        <sz val="10"/>
        <rFont val="Arial"/>
        <family val="2"/>
      </rPr>
      <t xml:space="preserve">       </t>
    </r>
    <r>
      <rPr>
        <sz val="10"/>
        <rFont val="새굴림"/>
        <family val="1"/>
        <charset val="129"/>
      </rPr>
      <t>비</t>
    </r>
  </si>
  <si>
    <r>
      <rPr>
        <sz val="10"/>
        <rFont val="새굴림"/>
        <family val="1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새굴림"/>
        <family val="1"/>
        <charset val="129"/>
      </rPr>
      <t>고</t>
    </r>
    <phoneticPr fontId="202" type="noConversion"/>
  </si>
  <si>
    <r>
      <rPr>
        <sz val="10"/>
        <rFont val="새굴림"/>
        <family val="1"/>
        <charset val="129"/>
      </rPr>
      <t>단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가</t>
    </r>
  </si>
  <si>
    <r>
      <rPr>
        <sz val="10"/>
        <rFont val="새굴림"/>
        <family val="1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액</t>
    </r>
  </si>
  <si>
    <r>
      <rPr>
        <sz val="10"/>
        <rFont val="새굴림"/>
        <family val="1"/>
        <charset val="129"/>
      </rPr>
      <t>단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가</t>
    </r>
    <r>
      <rPr>
        <sz val="10"/>
        <rFont val="Arial"/>
        <family val="2"/>
      </rPr>
      <t xml:space="preserve"> </t>
    </r>
  </si>
  <si>
    <r>
      <t xml:space="preserve">1. </t>
    </r>
    <r>
      <rPr>
        <b/>
        <sz val="10"/>
        <rFont val="새굴림"/>
        <family val="1"/>
        <charset val="129"/>
      </rPr>
      <t>직접인건비</t>
    </r>
    <r>
      <rPr>
        <b/>
        <sz val="10"/>
        <rFont val="Arial"/>
        <family val="2"/>
      </rPr>
      <t xml:space="preserve">  </t>
    </r>
  </si>
  <si>
    <r>
      <t xml:space="preserve">  </t>
    </r>
    <r>
      <rPr>
        <sz val="10"/>
        <rFont val="새굴림"/>
        <family val="1"/>
        <charset val="129"/>
      </rPr>
      <t>외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업</t>
    </r>
    <phoneticPr fontId="202" type="noConversion"/>
  </si>
  <si>
    <r>
      <rPr>
        <sz val="10"/>
        <rFont val="새굴림"/>
        <family val="1"/>
        <charset val="129"/>
      </rPr>
      <t>고급기술자</t>
    </r>
    <phoneticPr fontId="202" type="noConversion"/>
  </si>
  <si>
    <r>
      <rPr>
        <sz val="10"/>
        <rFont val="새굴림"/>
        <family val="1"/>
        <charset val="129"/>
      </rPr>
      <t>인</t>
    </r>
  </si>
  <si>
    <r>
      <t xml:space="preserve">  </t>
    </r>
    <r>
      <rPr>
        <sz val="10"/>
        <rFont val="새굴림"/>
        <family val="1"/>
        <charset val="129"/>
      </rPr>
      <t>내</t>
    </r>
    <r>
      <rPr>
        <sz val="10"/>
        <rFont val="Arial"/>
        <family val="2"/>
      </rPr>
      <t xml:space="preserve">  </t>
    </r>
    <r>
      <rPr>
        <sz val="10"/>
        <rFont val="새굴림"/>
        <family val="1"/>
        <charset val="129"/>
      </rPr>
      <t>업</t>
    </r>
    <phoneticPr fontId="202" type="noConversion"/>
  </si>
  <si>
    <r>
      <rPr>
        <sz val="10"/>
        <rFont val="새굴림"/>
        <family val="1"/>
        <charset val="129"/>
      </rPr>
      <t>〃</t>
    </r>
  </si>
  <si>
    <r>
      <t xml:space="preserve">2. </t>
    </r>
    <r>
      <rPr>
        <b/>
        <sz val="10"/>
        <rFont val="새굴림"/>
        <family val="1"/>
        <charset val="129"/>
      </rPr>
      <t>제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경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비</t>
    </r>
  </si>
  <si>
    <t>%</t>
    <phoneticPr fontId="202" type="noConversion"/>
  </si>
  <si>
    <r>
      <t xml:space="preserve">3. </t>
    </r>
    <r>
      <rPr>
        <b/>
        <sz val="10"/>
        <rFont val="새굴림"/>
        <family val="1"/>
        <charset val="129"/>
      </rPr>
      <t>기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술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료</t>
    </r>
  </si>
  <si>
    <t>%</t>
    <phoneticPr fontId="202" type="noConversion"/>
  </si>
  <si>
    <r>
      <t xml:space="preserve">4. </t>
    </r>
    <r>
      <rPr>
        <b/>
        <sz val="10"/>
        <rFont val="새굴림"/>
        <family val="1"/>
        <charset val="129"/>
      </rPr>
      <t>직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접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경</t>
    </r>
    <r>
      <rPr>
        <b/>
        <sz val="10"/>
        <rFont val="Arial"/>
        <family val="2"/>
      </rPr>
      <t xml:space="preserve"> </t>
    </r>
    <r>
      <rPr>
        <b/>
        <sz val="10"/>
        <rFont val="새굴림"/>
        <family val="1"/>
        <charset val="129"/>
      </rPr>
      <t>비</t>
    </r>
    <r>
      <rPr>
        <b/>
        <sz val="10"/>
        <rFont val="Arial"/>
        <family val="2"/>
      </rPr>
      <t xml:space="preserve"> </t>
    </r>
  </si>
  <si>
    <r>
      <rPr>
        <sz val="10"/>
        <rFont val="새굴림"/>
        <family val="1"/>
        <charset val="129"/>
      </rPr>
      <t>①여비</t>
    </r>
    <r>
      <rPr>
        <sz val="10"/>
        <rFont val="Arial"/>
        <family val="2"/>
      </rPr>
      <t xml:space="preserve"> </t>
    </r>
    <r>
      <rPr>
        <sz val="10"/>
        <rFont val="새굴림"/>
        <family val="1"/>
        <charset val="129"/>
      </rPr>
      <t>및체재비</t>
    </r>
    <phoneticPr fontId="202" type="noConversion"/>
  </si>
  <si>
    <r>
      <rPr>
        <sz val="10"/>
        <rFont val="새굴림"/>
        <family val="1"/>
        <charset val="129"/>
      </rPr>
      <t>인</t>
    </r>
    <phoneticPr fontId="202" type="noConversion"/>
  </si>
  <si>
    <r>
      <t xml:space="preserve"> -  </t>
    </r>
    <r>
      <rPr>
        <sz val="10"/>
        <rFont val="새굴림"/>
        <family val="1"/>
        <charset val="129"/>
      </rPr>
      <t>숙박비</t>
    </r>
    <phoneticPr fontId="202" type="noConversion"/>
  </si>
  <si>
    <r>
      <rPr>
        <sz val="10"/>
        <rFont val="새굴림"/>
        <family val="1"/>
        <charset val="129"/>
      </rPr>
      <t>실</t>
    </r>
    <phoneticPr fontId="202" type="noConversion"/>
  </si>
  <si>
    <r>
      <rPr>
        <sz val="10"/>
        <rFont val="새굴림"/>
        <family val="1"/>
        <charset val="129"/>
      </rPr>
      <t>②차량운행비</t>
    </r>
    <phoneticPr fontId="202" type="noConversion"/>
  </si>
  <si>
    <r>
      <t xml:space="preserve"> </t>
    </r>
    <r>
      <rPr>
        <sz val="10"/>
        <rFont val="새굴림"/>
        <family val="1"/>
        <charset val="129"/>
      </rPr>
      <t>일</t>
    </r>
  </si>
  <si>
    <t>%</t>
    <phoneticPr fontId="202" type="noConversion"/>
  </si>
  <si>
    <t>%</t>
    <phoneticPr fontId="202" type="noConversion"/>
  </si>
  <si>
    <t>%</t>
    <phoneticPr fontId="202" type="noConversion"/>
  </si>
  <si>
    <r>
      <rPr>
        <b/>
        <sz val="10"/>
        <rFont val="새굴림"/>
        <family val="1"/>
        <charset val="129"/>
      </rPr>
      <t>공급가액</t>
    </r>
    <phoneticPr fontId="202" type="noConversion"/>
  </si>
  <si>
    <t xml:space="preserve"> </t>
    <phoneticPr fontId="202" type="noConversion"/>
  </si>
  <si>
    <r>
      <rPr>
        <b/>
        <sz val="10"/>
        <rFont val="새굴림"/>
        <family val="1"/>
        <charset val="129"/>
      </rPr>
      <t>부가가치세</t>
    </r>
    <phoneticPr fontId="202" type="noConversion"/>
  </si>
  <si>
    <r>
      <rPr>
        <b/>
        <sz val="10"/>
        <rFont val="새굴림"/>
        <family val="1"/>
        <charset val="129"/>
      </rPr>
      <t>도급액</t>
    </r>
    <phoneticPr fontId="202" type="noConversion"/>
  </si>
  <si>
    <r>
      <rPr>
        <b/>
        <sz val="16"/>
        <rFont val="돋움"/>
        <family val="3"/>
        <charset val="129"/>
      </rPr>
      <t>일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위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대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가</t>
    </r>
    <r>
      <rPr>
        <b/>
        <sz val="16"/>
        <rFont val="Arial"/>
        <family val="2"/>
      </rPr>
      <t xml:space="preserve"> </t>
    </r>
    <r>
      <rPr>
        <b/>
        <sz val="16"/>
        <rFont val="돋움"/>
        <family val="3"/>
        <charset val="129"/>
      </rPr>
      <t>표</t>
    </r>
    <phoneticPr fontId="202" type="noConversion"/>
  </si>
  <si>
    <r>
      <rPr>
        <sz val="10"/>
        <rFont val="돋움"/>
        <family val="3"/>
        <charset val="129"/>
      </rPr>
      <t>공</t>
    </r>
    <r>
      <rPr>
        <sz val="10"/>
        <rFont val="Arial"/>
        <family val="2"/>
      </rPr>
      <t xml:space="preserve">     </t>
    </r>
    <r>
      <rPr>
        <sz val="10"/>
        <rFont val="돋움"/>
        <family val="3"/>
        <charset val="129"/>
      </rPr>
      <t>종</t>
    </r>
    <r>
      <rPr>
        <sz val="10"/>
        <rFont val="Arial"/>
        <family val="2"/>
      </rPr>
      <t xml:space="preserve"> </t>
    </r>
  </si>
  <si>
    <r>
      <rPr>
        <sz val="10"/>
        <rFont val="돋움"/>
        <family val="3"/>
        <charset val="129"/>
      </rPr>
      <t>규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격</t>
    </r>
  </si>
  <si>
    <r>
      <rPr>
        <sz val="10"/>
        <rFont val="돋움"/>
        <family val="3"/>
        <charset val="129"/>
      </rPr>
      <t>수량</t>
    </r>
    <phoneticPr fontId="202" type="noConversion"/>
  </si>
  <si>
    <r>
      <rPr>
        <sz val="10"/>
        <rFont val="돋움"/>
        <family val="3"/>
        <charset val="129"/>
      </rPr>
      <t>단위</t>
    </r>
    <phoneticPr fontId="202" type="noConversion"/>
  </si>
  <si>
    <r>
      <rPr>
        <sz val="10"/>
        <rFont val="돋움"/>
        <family val="3"/>
        <charset val="129"/>
      </rPr>
      <t>총</t>
    </r>
    <r>
      <rPr>
        <sz val="10"/>
        <rFont val="Arial"/>
        <family val="2"/>
      </rPr>
      <t xml:space="preserve">       </t>
    </r>
    <r>
      <rPr>
        <sz val="10"/>
        <rFont val="돋움"/>
        <family val="3"/>
        <charset val="129"/>
      </rPr>
      <t>계</t>
    </r>
    <phoneticPr fontId="202" type="noConversion"/>
  </si>
  <si>
    <r>
      <rPr>
        <sz val="10"/>
        <rFont val="돋움"/>
        <family val="3"/>
        <charset val="129"/>
      </rPr>
      <t>노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무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 </t>
    </r>
  </si>
  <si>
    <r>
      <rPr>
        <sz val="10"/>
        <rFont val="돋움"/>
        <family val="3"/>
        <charset val="129"/>
      </rPr>
      <t>재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료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 </t>
    </r>
  </si>
  <si>
    <r>
      <rPr>
        <sz val="10"/>
        <rFont val="돋움"/>
        <family val="3"/>
        <charset val="129"/>
      </rPr>
      <t>경</t>
    </r>
    <r>
      <rPr>
        <sz val="10"/>
        <rFont val="Arial"/>
        <family val="2"/>
      </rPr>
      <t xml:space="preserve">       </t>
    </r>
    <r>
      <rPr>
        <sz val="10"/>
        <rFont val="돋움"/>
        <family val="3"/>
        <charset val="129"/>
      </rPr>
      <t>비</t>
    </r>
  </si>
  <si>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</t>
    </r>
    <phoneticPr fontId="202" type="noConversion"/>
  </si>
  <si>
    <r>
      <rPr>
        <sz val="10"/>
        <rFont val="돋움"/>
        <family val="3"/>
        <charset val="129"/>
      </rPr>
      <t>단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가</t>
    </r>
  </si>
  <si>
    <r>
      <rPr>
        <sz val="10"/>
        <rFont val="돋움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액</t>
    </r>
  </si>
  <si>
    <r>
      <rPr>
        <sz val="10"/>
        <rFont val="돋움"/>
        <family val="3"/>
        <charset val="129"/>
      </rPr>
      <t>단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</si>
  <si>
    <r>
      <t xml:space="preserve"> </t>
    </r>
    <r>
      <rPr>
        <b/>
        <sz val="10"/>
        <rFont val="돋움"/>
        <family val="3"/>
        <charset val="129"/>
      </rPr>
      <t>제</t>
    </r>
    <r>
      <rPr>
        <b/>
        <sz val="10"/>
        <rFont val="Arial"/>
        <family val="2"/>
      </rPr>
      <t>1</t>
    </r>
    <r>
      <rPr>
        <b/>
        <sz val="10"/>
        <rFont val="돋움"/>
        <family val="3"/>
        <charset val="129"/>
      </rPr>
      <t>호표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수중조사</t>
    </r>
    <phoneticPr fontId="202" type="noConversion"/>
  </si>
  <si>
    <r>
      <t>(1,000</t>
    </r>
    <r>
      <rPr>
        <b/>
        <sz val="10"/>
        <rFont val="돋움"/>
        <family val="3"/>
        <charset val="129"/>
      </rPr>
      <t>㎡</t>
    </r>
    <r>
      <rPr>
        <b/>
        <sz val="10"/>
        <rFont val="Arial"/>
        <family val="2"/>
      </rPr>
      <t>)</t>
    </r>
    <phoneticPr fontId="157" type="noConversion"/>
  </si>
  <si>
    <r>
      <rPr>
        <b/>
        <sz val="10"/>
        <rFont val="돋움"/>
        <family val="3"/>
        <charset val="129"/>
      </rPr>
      <t>구간</t>
    </r>
    <phoneticPr fontId="157" type="noConversion"/>
  </si>
  <si>
    <r>
      <t xml:space="preserve">  1. </t>
    </r>
    <r>
      <rPr>
        <sz val="10"/>
        <rFont val="돋움"/>
        <family val="3"/>
        <charset val="129"/>
      </rPr>
      <t>직접인건비</t>
    </r>
    <phoneticPr fontId="202" type="noConversion"/>
  </si>
  <si>
    <r>
      <t xml:space="preserve">  1.1 </t>
    </r>
    <r>
      <rPr>
        <sz val="10"/>
        <rFont val="돋움"/>
        <family val="3"/>
        <charset val="129"/>
      </rPr>
      <t>자료분석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</si>
  <si>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특급기술자</t>
    </r>
    <phoneticPr fontId="202" type="noConversion"/>
  </si>
  <si>
    <r>
      <rPr>
        <sz val="10"/>
        <rFont val="돋움"/>
        <family val="3"/>
        <charset val="129"/>
      </rPr>
      <t>인</t>
    </r>
  </si>
  <si>
    <r>
      <t xml:space="preserve">  </t>
    </r>
    <r>
      <rPr>
        <sz val="10"/>
        <rFont val="돋움"/>
        <family val="3"/>
        <charset val="129"/>
      </rPr>
      <t>고급숙련기술자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</si>
  <si>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중급숙련기술자</t>
    </r>
    <phoneticPr fontId="202" type="noConversion"/>
  </si>
  <si>
    <r>
      <t xml:space="preserve">  1.2 </t>
    </r>
    <r>
      <rPr>
        <sz val="10"/>
        <rFont val="돋움"/>
        <family val="3"/>
        <charset val="129"/>
      </rPr>
      <t>수중측점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설치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</si>
  <si>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특급기술자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</si>
  <si>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잠수조장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고급기술자</t>
    </r>
    <r>
      <rPr>
        <sz val="10"/>
        <rFont val="Arial"/>
        <family val="2"/>
      </rPr>
      <t>)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</si>
  <si>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잠수부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</si>
  <si>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보통인부</t>
    </r>
    <phoneticPr fontId="202" type="noConversion"/>
  </si>
  <si>
    <r>
      <t xml:space="preserve">  1.3 </t>
    </r>
    <r>
      <rPr>
        <sz val="10"/>
        <rFont val="돋움"/>
        <family val="3"/>
        <charset val="129"/>
      </rPr>
      <t>육안조사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</si>
  <si>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보통인부</t>
    </r>
    <phoneticPr fontId="202" type="noConversion"/>
  </si>
  <si>
    <r>
      <t xml:space="preserve">  1.4 </t>
    </r>
    <r>
      <rPr>
        <sz val="10"/>
        <rFont val="돋움"/>
        <family val="3"/>
        <charset val="129"/>
      </rPr>
      <t>수중비디오촬영및스틸사진</t>
    </r>
    <phoneticPr fontId="202" type="noConversion"/>
  </si>
  <si>
    <r>
      <t xml:space="preserve">  1.5  </t>
    </r>
    <r>
      <rPr>
        <sz val="10"/>
        <rFont val="돋움"/>
        <family val="3"/>
        <charset val="129"/>
      </rPr>
      <t>비디오자료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가편집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편집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</si>
  <si>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고급기술자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</si>
  <si>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중급기술자</t>
    </r>
    <phoneticPr fontId="202" type="noConversion"/>
  </si>
  <si>
    <r>
      <t xml:space="preserve">  1.6  </t>
    </r>
    <r>
      <rPr>
        <sz val="10"/>
        <rFont val="돋움"/>
        <family val="3"/>
        <charset val="129"/>
      </rPr>
      <t>보고서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</si>
  <si>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초급기술자</t>
    </r>
    <phoneticPr fontId="202" type="noConversion"/>
  </si>
  <si>
    <r>
      <t xml:space="preserve">  2. </t>
    </r>
    <r>
      <rPr>
        <sz val="10"/>
        <rFont val="돋움"/>
        <family val="3"/>
        <charset val="129"/>
      </rPr>
      <t>직접경비</t>
    </r>
    <phoneticPr fontId="202" type="noConversion"/>
  </si>
  <si>
    <r>
      <t xml:space="preserve">  2.1 </t>
    </r>
    <r>
      <rPr>
        <sz val="10"/>
        <rFont val="돋움"/>
        <family val="3"/>
        <charset val="129"/>
      </rPr>
      <t>수중측점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설치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</si>
  <si>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</t>
    </r>
    <phoneticPr fontId="202" type="noConversion"/>
  </si>
  <si>
    <r>
      <rPr>
        <sz val="8"/>
        <rFont val="돋움"/>
        <family val="3"/>
        <charset val="129"/>
      </rPr>
      <t>라일론로프</t>
    </r>
    <phoneticPr fontId="157" type="noConversion"/>
  </si>
  <si>
    <t>m</t>
    <phoneticPr fontId="202" type="noConversion"/>
  </si>
  <si>
    <r>
      <t xml:space="preserve">  2.2 </t>
    </r>
    <r>
      <rPr>
        <sz val="10"/>
        <rFont val="돋움"/>
        <family val="3"/>
        <charset val="129"/>
      </rPr>
      <t>육안조사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</si>
  <si>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잠수장비</t>
    </r>
    <phoneticPr fontId="202" type="noConversion"/>
  </si>
  <si>
    <r>
      <rPr>
        <sz val="10"/>
        <rFont val="돋움"/>
        <family val="3"/>
        <charset val="129"/>
      </rPr>
      <t>조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</si>
  <si>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고무보트</t>
    </r>
    <phoneticPr fontId="202" type="noConversion"/>
  </si>
  <si>
    <r>
      <rPr>
        <sz val="10"/>
        <rFont val="돋움"/>
        <family val="3"/>
        <charset val="129"/>
      </rPr>
      <t>대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</si>
  <si>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유류대</t>
    </r>
    <phoneticPr fontId="202" type="noConversion"/>
  </si>
  <si>
    <r>
      <rPr>
        <sz val="8"/>
        <rFont val="돋움"/>
        <family val="3"/>
        <charset val="129"/>
      </rPr>
      <t>가솔린</t>
    </r>
    <phoneticPr fontId="157" type="noConversion"/>
  </si>
  <si>
    <r>
      <rPr>
        <sz val="10"/>
        <rFont val="돋움"/>
        <family val="3"/>
        <charset val="129"/>
      </rPr>
      <t>ℓ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</si>
  <si>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후카콤프레샤</t>
    </r>
    <phoneticPr fontId="202" type="noConversion"/>
  </si>
  <si>
    <r>
      <rPr>
        <sz val="8"/>
        <rFont val="돋움"/>
        <family val="3"/>
        <charset val="129"/>
      </rPr>
      <t>잠수호흡용</t>
    </r>
    <phoneticPr fontId="157" type="noConversion"/>
  </si>
  <si>
    <r>
      <t xml:space="preserve">  2.3 </t>
    </r>
    <r>
      <rPr>
        <sz val="10"/>
        <rFont val="돋움"/>
        <family val="3"/>
        <charset val="129"/>
      </rPr>
      <t>수중촬영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</si>
  <si>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수중비디오카메라</t>
    </r>
    <phoneticPr fontId="202" type="noConversion"/>
  </si>
  <si>
    <t>set</t>
    <phoneticPr fontId="202" type="noConversion"/>
  </si>
  <si>
    <r>
      <t xml:space="preserve">   </t>
    </r>
    <r>
      <rPr>
        <sz val="10"/>
        <rFont val="돋움"/>
        <family val="3"/>
        <charset val="129"/>
      </rPr>
      <t>수중스틸카메라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</si>
  <si>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비디오테이프</t>
    </r>
    <phoneticPr fontId="202" type="noConversion"/>
  </si>
  <si>
    <r>
      <rPr>
        <sz val="10"/>
        <rFont val="돋움"/>
        <family val="3"/>
        <charset val="129"/>
      </rPr>
      <t>개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</si>
  <si>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잠수장비</t>
    </r>
    <phoneticPr fontId="202" type="noConversion"/>
  </si>
  <si>
    <t>set</t>
    <phoneticPr fontId="202" type="noConversion"/>
  </si>
  <si>
    <r>
      <rPr>
        <sz val="8"/>
        <rFont val="돋움"/>
        <family val="3"/>
        <charset val="129"/>
      </rPr>
      <t>잠수호흡용</t>
    </r>
    <phoneticPr fontId="157" type="noConversion"/>
  </si>
  <si>
    <r>
      <rPr>
        <sz val="10"/>
        <rFont val="돋움"/>
        <family val="3"/>
        <charset val="129"/>
      </rPr>
      <t>대</t>
    </r>
    <phoneticPr fontId="202" type="noConversion"/>
  </si>
  <si>
    <r>
      <t xml:space="preserve">  2.4 </t>
    </r>
    <r>
      <rPr>
        <sz val="10"/>
        <rFont val="돋움"/>
        <family val="3"/>
        <charset val="129"/>
      </rPr>
      <t>수중촬영자료편집</t>
    </r>
    <phoneticPr fontId="202" type="noConversion"/>
  </si>
  <si>
    <t xml:space="preserve">   CD</t>
    <phoneticPr fontId="202" type="noConversion"/>
  </si>
  <si>
    <r>
      <rPr>
        <sz val="10"/>
        <rFont val="돋움"/>
        <family val="3"/>
        <charset val="129"/>
      </rPr>
      <t>장</t>
    </r>
    <phoneticPr fontId="202" type="noConversion"/>
  </si>
  <si>
    <r>
      <t xml:space="preserve">  2.5 </t>
    </r>
    <r>
      <rPr>
        <sz val="10"/>
        <rFont val="돋움"/>
        <family val="3"/>
        <charset val="129"/>
      </rPr>
      <t>보고서작성</t>
    </r>
    <phoneticPr fontId="202" type="noConversion"/>
  </si>
  <si>
    <r>
      <t xml:space="preserve">   </t>
    </r>
    <r>
      <rPr>
        <sz val="10"/>
        <rFont val="돋움"/>
        <family val="3"/>
        <charset val="129"/>
      </rPr>
      <t>제본비</t>
    </r>
    <phoneticPr fontId="202" type="noConversion"/>
  </si>
  <si>
    <r>
      <rPr>
        <sz val="10"/>
        <rFont val="돋움"/>
        <family val="3"/>
        <charset val="129"/>
      </rPr>
      <t>식</t>
    </r>
    <phoneticPr fontId="202" type="noConversion"/>
  </si>
  <si>
    <r>
      <t xml:space="preserve">  2.6 </t>
    </r>
    <r>
      <rPr>
        <sz val="10"/>
        <rFont val="돋움"/>
        <family val="3"/>
        <charset val="129"/>
      </rPr>
      <t>차량운행비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</si>
  <si>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이스타나차량</t>
    </r>
    <phoneticPr fontId="202" type="noConversion"/>
  </si>
  <si>
    <r>
      <rPr>
        <sz val="8"/>
        <rFont val="돋움"/>
        <family val="3"/>
        <charset val="129"/>
      </rPr>
      <t>임대</t>
    </r>
    <phoneticPr fontId="157" type="noConversion"/>
  </si>
  <si>
    <r>
      <rPr>
        <sz val="10"/>
        <rFont val="돋움"/>
        <family val="3"/>
        <charset val="129"/>
      </rPr>
      <t>일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</si>
  <si>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주연료</t>
    </r>
    <phoneticPr fontId="202" type="noConversion"/>
  </si>
  <si>
    <r>
      <rPr>
        <sz val="8"/>
        <rFont val="돋움"/>
        <family val="3"/>
        <charset val="129"/>
      </rPr>
      <t>경유</t>
    </r>
    <phoneticPr fontId="157" type="noConversion"/>
  </si>
  <si>
    <r>
      <rPr>
        <sz val="10"/>
        <rFont val="돋움"/>
        <family val="3"/>
        <charset val="129"/>
      </rPr>
      <t>ℓ</t>
    </r>
    <phoneticPr fontId="202" type="noConversion"/>
  </si>
  <si>
    <r>
      <t xml:space="preserve">  </t>
    </r>
    <r>
      <rPr>
        <sz val="10"/>
        <rFont val="돋움"/>
        <family val="3"/>
        <charset val="129"/>
      </rPr>
      <t>잡품비</t>
    </r>
    <phoneticPr fontId="202" type="noConversion"/>
  </si>
  <si>
    <r>
      <rPr>
        <sz val="8"/>
        <rFont val="돋움"/>
        <family val="3"/>
        <charset val="129"/>
      </rPr>
      <t>주연료의</t>
    </r>
    <r>
      <rPr>
        <sz val="8"/>
        <rFont val="Arial"/>
        <family val="2"/>
      </rPr>
      <t>10%</t>
    </r>
    <phoneticPr fontId="157" type="noConversion"/>
  </si>
  <si>
    <t>%</t>
    <phoneticPr fontId="202" type="noConversion"/>
  </si>
  <si>
    <r>
      <t xml:space="preserve"> 3. </t>
    </r>
    <r>
      <rPr>
        <sz val="10"/>
        <rFont val="돋움"/>
        <family val="3"/>
        <charset val="129"/>
      </rPr>
      <t>제경비</t>
    </r>
    <r>
      <rPr>
        <sz val="10"/>
        <rFont val="Arial"/>
        <family val="2"/>
      </rPr>
      <t xml:space="preserve">  </t>
    </r>
    <phoneticPr fontId="202" type="noConversion"/>
  </si>
  <si>
    <t>%</t>
    <phoneticPr fontId="202" type="noConversion"/>
  </si>
  <si>
    <r>
      <t xml:space="preserve"> 4. </t>
    </r>
    <r>
      <rPr>
        <sz val="10"/>
        <rFont val="돋움"/>
        <family val="3"/>
        <charset val="129"/>
      </rPr>
      <t>기술료</t>
    </r>
    <r>
      <rPr>
        <sz val="10"/>
        <rFont val="Arial"/>
        <family val="2"/>
      </rPr>
      <t xml:space="preserve"> </t>
    </r>
    <phoneticPr fontId="202" type="noConversion"/>
  </si>
  <si>
    <t>초급숙련기술자</t>
  </si>
  <si>
    <t>비고</t>
    <phoneticPr fontId="157" type="noConversion"/>
  </si>
  <si>
    <t>용 역 량</t>
    <phoneticPr fontId="157" type="noConversion"/>
  </si>
  <si>
    <t>시설물명</t>
    <phoneticPr fontId="157" type="noConversion"/>
  </si>
  <si>
    <t>종별</t>
    <phoneticPr fontId="157" type="noConversion"/>
  </si>
  <si>
    <t>종류</t>
    <phoneticPr fontId="157" type="noConversion"/>
  </si>
  <si>
    <t>과업내용</t>
    <phoneticPr fontId="157" type="noConversion"/>
  </si>
  <si>
    <t>절삭</t>
    <phoneticPr fontId="152" type="noConversion"/>
  </si>
  <si>
    <t>합계</t>
    <phoneticPr fontId="152" type="noConversion"/>
  </si>
  <si>
    <t>재료비</t>
    <phoneticPr fontId="152" type="noConversion"/>
  </si>
  <si>
    <t>노무비</t>
    <phoneticPr fontId="152" type="noConversion"/>
  </si>
  <si>
    <t>경비</t>
    <phoneticPr fontId="152" type="noConversion"/>
  </si>
  <si>
    <t>공급가액</t>
    <phoneticPr fontId="152" type="noConversion"/>
  </si>
  <si>
    <t>부가가치세</t>
    <phoneticPr fontId="152" type="noConversion"/>
  </si>
  <si>
    <t>도급액</t>
    <phoneticPr fontId="152" type="noConversion"/>
  </si>
  <si>
    <t>절삭</t>
    <phoneticPr fontId="152" type="noConversion"/>
  </si>
  <si>
    <t>직 종</t>
    <phoneticPr fontId="157" type="noConversion"/>
  </si>
  <si>
    <t>단 가</t>
    <phoneticPr fontId="157" type="noConversion"/>
  </si>
  <si>
    <t>특급기술자</t>
  </si>
  <si>
    <t>고급기술자</t>
  </si>
  <si>
    <t>중급기술자</t>
  </si>
  <si>
    <t>초급기술자</t>
  </si>
  <si>
    <t>중급숙련기술자</t>
  </si>
  <si>
    <t>고급숙련기술자</t>
  </si>
  <si>
    <t>보통인부</t>
    <phoneticPr fontId="157" type="noConversion"/>
  </si>
  <si>
    <t>물가자료</t>
    <phoneticPr fontId="157" type="noConversion"/>
  </si>
  <si>
    <t>물가정보</t>
    <phoneticPr fontId="157" type="noConversion"/>
  </si>
  <si>
    <t>인쇄비 산출내역서</t>
    <phoneticPr fontId="158" type="noConversion"/>
  </si>
  <si>
    <t>인 쇄 비  단 가 조 사 표</t>
    <phoneticPr fontId="152" type="noConversion"/>
  </si>
  <si>
    <t>인 쇄 비  단 가 조 사 표</t>
    <phoneticPr fontId="152" type="noConversion"/>
  </si>
  <si>
    <t>식</t>
    <phoneticPr fontId="202" type="noConversion"/>
  </si>
  <si>
    <t xml:space="preserve">◈ 용 역 개 요 : </t>
    <phoneticPr fontId="152" type="noConversion"/>
  </si>
  <si>
    <t>조정률</t>
    <phoneticPr fontId="152" type="noConversion"/>
  </si>
  <si>
    <t>시설물
종류</t>
    <phoneticPr fontId="152" type="noConversion"/>
  </si>
  <si>
    <t>1. 1단계 공제료 = 순계약금액 × [기본요율 + {가산요율 × (표준담보기간초과일수/365)}]</t>
    <phoneticPr fontId="68" type="noConversion"/>
  </si>
  <si>
    <t>공사종류</t>
  </si>
  <si>
    <t>용역금액(계약금액)</t>
  </si>
  <si>
    <t>표준</t>
  </si>
  <si>
    <t>5억원이하</t>
  </si>
  <si>
    <t>5억원초과</t>
  </si>
  <si>
    <t>10억원초과</t>
  </si>
  <si>
    <t>20억원초과</t>
  </si>
  <si>
    <t>30억원초과</t>
  </si>
  <si>
    <t>공사</t>
  </si>
  <si>
    <t>10억이하</t>
  </si>
  <si>
    <t>20억원이하</t>
  </si>
  <si>
    <t>30억원이하</t>
  </si>
  <si>
    <t>50억원이하</t>
  </si>
  <si>
    <t>기간(년)</t>
  </si>
  <si>
    <t>기본요율</t>
  </si>
  <si>
    <t>가산요율</t>
  </si>
  <si>
    <t>항만공사</t>
  </si>
  <si>
    <t>2. 2단계 공제료 = 순계약금액 × 0.16%</t>
    <phoneticPr fontId="68" type="noConversion"/>
  </si>
  <si>
    <t>3. 총공제료 = ① (1단계 공제료) + ② (2단계 공제료)</t>
    <phoneticPr fontId="68" type="noConversion"/>
  </si>
  <si>
    <t>1. 실시설계 용역비</t>
    <phoneticPr fontId="157" type="noConversion"/>
  </si>
  <si>
    <t xml:space="preserve"> 1) 개략공사비</t>
    <phoneticPr fontId="157" type="noConversion"/>
  </si>
  <si>
    <t>(부가세제외)</t>
    <phoneticPr fontId="157" type="noConversion"/>
  </si>
  <si>
    <t>(단위 : 억원)</t>
    <phoneticPr fontId="157" type="noConversion"/>
  </si>
  <si>
    <t>구       분</t>
    <phoneticPr fontId="157" type="noConversion"/>
  </si>
  <si>
    <t>개                 요</t>
    <phoneticPr fontId="157" type="noConversion"/>
  </si>
  <si>
    <t>비  고</t>
    <phoneticPr fontId="157" type="noConversion"/>
  </si>
  <si>
    <t>항만</t>
    <phoneticPr fontId="157" type="noConversion"/>
  </si>
  <si>
    <t>계</t>
    <phoneticPr fontId="157" type="noConversion"/>
  </si>
  <si>
    <t xml:space="preserve"> 2) 엔지니어링사업대가의 기준에 의한 요율( 산업통상자원부고시 제2019-20호 )</t>
    <phoneticPr fontId="157" type="noConversion"/>
  </si>
  <si>
    <t>요 율</t>
    <phoneticPr fontId="157" type="noConversion"/>
  </si>
  <si>
    <t>업 무 별  요 율 (%)</t>
    <phoneticPr fontId="157" type="noConversion"/>
  </si>
  <si>
    <t>비  고</t>
    <phoneticPr fontId="157" type="noConversion"/>
  </si>
  <si>
    <t>공사비</t>
    <phoneticPr fontId="157" type="noConversion"/>
  </si>
  <si>
    <t>기본설계</t>
    <phoneticPr fontId="157" type="noConversion"/>
  </si>
  <si>
    <t>실시설계</t>
    <phoneticPr fontId="157" type="noConversion"/>
  </si>
  <si>
    <t>공사감리</t>
    <phoneticPr fontId="157" type="noConversion"/>
  </si>
  <si>
    <t>계</t>
    <phoneticPr fontId="157" type="noConversion"/>
  </si>
  <si>
    <t>10억원 이하</t>
    <phoneticPr fontId="157" type="noConversion"/>
  </si>
  <si>
    <t xml:space="preserve"> 3) 설계적용 요율 산출</t>
    <phoneticPr fontId="157" type="noConversion"/>
  </si>
  <si>
    <t>- 기준 요율</t>
    <phoneticPr fontId="157" type="noConversion"/>
  </si>
  <si>
    <r>
      <t xml:space="preserve">     Y = Y</t>
    </r>
    <r>
      <rPr>
        <b/>
        <vertAlign val="subscript"/>
        <sz val="10"/>
        <rFont val="굴림체"/>
        <family val="3"/>
        <charset val="129"/>
      </rPr>
      <t xml:space="preserve">1 </t>
    </r>
    <r>
      <rPr>
        <b/>
        <sz val="10"/>
        <rFont val="굴림체"/>
        <family val="3"/>
        <charset val="129"/>
      </rPr>
      <t>- {(X-X</t>
    </r>
    <r>
      <rPr>
        <b/>
        <vertAlign val="subscript"/>
        <sz val="10"/>
        <rFont val="굴림체"/>
        <family val="3"/>
        <charset val="129"/>
      </rPr>
      <t>2</t>
    </r>
    <r>
      <rPr>
        <b/>
        <sz val="10"/>
        <rFont val="굴림체"/>
        <family val="3"/>
        <charset val="129"/>
      </rPr>
      <t>)(Y</t>
    </r>
    <r>
      <rPr>
        <b/>
        <vertAlign val="subscript"/>
        <sz val="10"/>
        <rFont val="굴림체"/>
        <family val="3"/>
        <charset val="129"/>
      </rPr>
      <t>1</t>
    </r>
    <r>
      <rPr>
        <b/>
        <sz val="10"/>
        <rFont val="굴림체"/>
        <family val="3"/>
        <charset val="129"/>
      </rPr>
      <t>-Y</t>
    </r>
    <r>
      <rPr>
        <b/>
        <vertAlign val="subscript"/>
        <sz val="10"/>
        <rFont val="굴림체"/>
        <family val="3"/>
        <charset val="129"/>
      </rPr>
      <t>2</t>
    </r>
    <r>
      <rPr>
        <b/>
        <sz val="10"/>
        <rFont val="굴림체"/>
        <family val="3"/>
        <charset val="129"/>
      </rPr>
      <t>) / (X</t>
    </r>
    <r>
      <rPr>
        <b/>
        <vertAlign val="subscript"/>
        <sz val="10"/>
        <rFont val="굴림체"/>
        <family val="3"/>
        <charset val="129"/>
      </rPr>
      <t>1</t>
    </r>
    <r>
      <rPr>
        <b/>
        <sz val="10"/>
        <rFont val="굴림체"/>
        <family val="3"/>
        <charset val="129"/>
      </rPr>
      <t>-X</t>
    </r>
    <r>
      <rPr>
        <b/>
        <vertAlign val="subscript"/>
        <sz val="10"/>
        <rFont val="굴림체"/>
        <family val="3"/>
        <charset val="129"/>
      </rPr>
      <t>2</t>
    </r>
    <r>
      <rPr>
        <b/>
        <sz val="10"/>
        <rFont val="굴림체"/>
        <family val="3"/>
        <charset val="129"/>
      </rPr>
      <t>)}</t>
    </r>
    <phoneticPr fontId="157" type="noConversion"/>
  </si>
  <si>
    <t>구     분</t>
    <phoneticPr fontId="157" type="noConversion"/>
  </si>
  <si>
    <t>내    용</t>
    <phoneticPr fontId="157" type="noConversion"/>
  </si>
  <si>
    <t>기본계획(%)</t>
    <phoneticPr fontId="157" type="noConversion"/>
  </si>
  <si>
    <t>실시설계(%)</t>
    <phoneticPr fontId="157" type="noConversion"/>
  </si>
  <si>
    <t>X</t>
    <phoneticPr fontId="157" type="noConversion"/>
  </si>
  <si>
    <t>해당 공사비(억원)</t>
    <phoneticPr fontId="157" type="noConversion"/>
  </si>
  <si>
    <t>X1</t>
    <phoneticPr fontId="157" type="noConversion"/>
  </si>
  <si>
    <t>큰 공사비(억원)</t>
    <phoneticPr fontId="157" type="noConversion"/>
  </si>
  <si>
    <t>X2</t>
    <phoneticPr fontId="157" type="noConversion"/>
  </si>
  <si>
    <t>작은공사비(억원)</t>
    <phoneticPr fontId="157" type="noConversion"/>
  </si>
  <si>
    <t>Y</t>
    <phoneticPr fontId="157" type="noConversion"/>
  </si>
  <si>
    <t>해당 공사의 요율</t>
    <phoneticPr fontId="157" type="noConversion"/>
  </si>
  <si>
    <t>Y1</t>
    <phoneticPr fontId="157" type="noConversion"/>
  </si>
  <si>
    <t>작은 공사의 요율</t>
    <phoneticPr fontId="157" type="noConversion"/>
  </si>
  <si>
    <t>Y2</t>
    <phoneticPr fontId="157" type="noConversion"/>
  </si>
  <si>
    <t>큰 공사의 요율</t>
    <phoneticPr fontId="157" type="noConversion"/>
  </si>
  <si>
    <t xml:space="preserve"> 4) 설계 용역비</t>
    <phoneticPr fontId="157" type="noConversion"/>
  </si>
  <si>
    <t>(단위:원)</t>
    <phoneticPr fontId="157" type="noConversion"/>
  </si>
  <si>
    <t>구  분</t>
    <phoneticPr fontId="157" type="noConversion"/>
  </si>
  <si>
    <t>산  출  근  거</t>
    <phoneticPr fontId="157" type="noConversion"/>
  </si>
  <si>
    <t>적  용</t>
    <phoneticPr fontId="157" type="noConversion"/>
  </si>
  <si>
    <t>실 시 설 계</t>
    <phoneticPr fontId="157" type="noConversion"/>
  </si>
  <si>
    <t>용 역 량 산 출 조 서</t>
    <phoneticPr fontId="157" type="noConversion"/>
  </si>
  <si>
    <t>사  업  명</t>
    <phoneticPr fontId="157" type="noConversion"/>
  </si>
  <si>
    <t>위 치</t>
    <phoneticPr fontId="157" type="noConversion"/>
  </si>
  <si>
    <t>사업량(㎡)</t>
    <phoneticPr fontId="157" type="noConversion"/>
  </si>
  <si>
    <t>사업비(천원)</t>
    <phoneticPr fontId="157" type="noConversion"/>
  </si>
  <si>
    <t>비고</t>
    <phoneticPr fontId="157" type="noConversion"/>
  </si>
  <si>
    <t>계</t>
    <phoneticPr fontId="157" type="noConversion"/>
  </si>
  <si>
    <t>2020년</t>
    <phoneticPr fontId="157" type="noConversion"/>
  </si>
  <si>
    <t>1월</t>
    <phoneticPr fontId="157" type="noConversion"/>
  </si>
  <si>
    <t>사업개략길이(L)</t>
    <phoneticPr fontId="157" type="noConversion"/>
  </si>
  <si>
    <t>사업개략폭(B)</t>
    <phoneticPr fontId="157" type="noConversion"/>
  </si>
  <si>
    <t>개략사업비 산출</t>
    <phoneticPr fontId="157" type="noConversion"/>
  </si>
  <si>
    <t>◎ 지형현황측량</t>
    <phoneticPr fontId="157" type="noConversion"/>
  </si>
  <si>
    <t xml:space="preserve">○ 작업인원산정 = 투입인원 * 작업인원산출계수 </t>
    <phoneticPr fontId="157" type="noConversion"/>
  </si>
  <si>
    <t>구    분</t>
    <phoneticPr fontId="157" type="noConversion"/>
  </si>
  <si>
    <t>특급기술자</t>
    <phoneticPr fontId="157" type="noConversion"/>
  </si>
  <si>
    <t>고급기술자</t>
    <phoneticPr fontId="157" type="noConversion"/>
  </si>
  <si>
    <t>중급기술자</t>
    <phoneticPr fontId="157" type="noConversion"/>
  </si>
  <si>
    <t>초급기술자</t>
    <phoneticPr fontId="157" type="noConversion"/>
  </si>
  <si>
    <t>초급기능사(측량)</t>
    <phoneticPr fontId="157" type="noConversion"/>
  </si>
  <si>
    <t>인  부</t>
    <phoneticPr fontId="157" type="noConversion"/>
  </si>
  <si>
    <t>비고</t>
    <phoneticPr fontId="157" type="noConversion"/>
  </si>
  <si>
    <t>계획준비</t>
    <phoneticPr fontId="157" type="noConversion"/>
  </si>
  <si>
    <t>기준점 설치</t>
    <phoneticPr fontId="157" type="noConversion"/>
  </si>
  <si>
    <t>세부측량</t>
    <phoneticPr fontId="157" type="noConversion"/>
  </si>
  <si>
    <t>편    집</t>
    <phoneticPr fontId="157" type="noConversion"/>
  </si>
  <si>
    <t>지도원판제작</t>
    <phoneticPr fontId="157" type="noConversion"/>
  </si>
  <si>
    <t>성과등의정리</t>
    <phoneticPr fontId="157" type="noConversion"/>
  </si>
  <si>
    <t>소    계</t>
    <phoneticPr fontId="157" type="noConversion"/>
  </si>
  <si>
    <t>외업일수</t>
    <phoneticPr fontId="157" type="noConversion"/>
  </si>
  <si>
    <t>품셈기준 100,000 ㎡ 기준</t>
    <phoneticPr fontId="157" type="noConversion"/>
  </si>
  <si>
    <t>▧ 지형유형에 따른 계수(K)</t>
    <phoneticPr fontId="157" type="noConversion"/>
  </si>
  <si>
    <t>품셈적용 기준면적㎡</t>
    <phoneticPr fontId="157" type="noConversion"/>
  </si>
  <si>
    <t>지형구분</t>
    <phoneticPr fontId="157" type="noConversion"/>
  </si>
  <si>
    <t>밀집시가지</t>
    <phoneticPr fontId="157" type="noConversion"/>
  </si>
  <si>
    <t>시가지</t>
    <phoneticPr fontId="157" type="noConversion"/>
  </si>
  <si>
    <t>평지</t>
    <phoneticPr fontId="157" type="noConversion"/>
  </si>
  <si>
    <t>산지</t>
    <phoneticPr fontId="157" type="noConversion"/>
  </si>
  <si>
    <t>산악지</t>
    <phoneticPr fontId="157" type="noConversion"/>
  </si>
  <si>
    <t>지형유형에 따른계수(K)</t>
    <phoneticPr fontId="157" type="noConversion"/>
  </si>
  <si>
    <t>계수</t>
    <phoneticPr fontId="157" type="noConversion"/>
  </si>
  <si>
    <t>축척에 따른계수(S)</t>
    <phoneticPr fontId="157" type="noConversion"/>
  </si>
  <si>
    <t>작업량(면적) ㎡</t>
    <phoneticPr fontId="157" type="noConversion"/>
  </si>
  <si>
    <t>▧ 축척에 따른계수(S)</t>
    <phoneticPr fontId="157" type="noConversion"/>
  </si>
  <si>
    <t>▧ 작업종류에 따른계수(T)</t>
    <phoneticPr fontId="157" type="noConversion"/>
  </si>
  <si>
    <t>작업량 증감계수(P)</t>
    <phoneticPr fontId="157" type="noConversion"/>
  </si>
  <si>
    <t>축척</t>
    <phoneticPr fontId="157" type="noConversion"/>
  </si>
  <si>
    <t>1/250</t>
    <phoneticPr fontId="157" type="noConversion"/>
  </si>
  <si>
    <t>1/500</t>
    <phoneticPr fontId="157" type="noConversion"/>
  </si>
  <si>
    <t>1/1,000</t>
    <phoneticPr fontId="157" type="noConversion"/>
  </si>
  <si>
    <t>1/2,500</t>
    <phoneticPr fontId="157" type="noConversion"/>
  </si>
  <si>
    <t>비 고</t>
    <phoneticPr fontId="157" type="noConversion"/>
  </si>
  <si>
    <t>작업종류</t>
    <phoneticPr fontId="157" type="noConversion"/>
  </si>
  <si>
    <t>신규측량</t>
    <phoneticPr fontId="157" type="noConversion"/>
  </si>
  <si>
    <t>수정측량</t>
    <phoneticPr fontId="157" type="noConversion"/>
  </si>
  <si>
    <t>작업종류에 따른계수(T)</t>
    <phoneticPr fontId="157" type="noConversion"/>
  </si>
  <si>
    <t>계수</t>
    <phoneticPr fontId="157" type="noConversion"/>
  </si>
  <si>
    <t>계수</t>
    <phoneticPr fontId="157" type="noConversion"/>
  </si>
  <si>
    <t>※ 작업량 증감계수 = 0.8 + (2 / (작업량 면적㎡/10,000㎡)) 또는 보간법 계산</t>
    <phoneticPr fontId="157" type="noConversion"/>
  </si>
  <si>
    <t>▧ 작업량에 따른 계수(P)</t>
    <phoneticPr fontId="157" type="noConversion"/>
  </si>
  <si>
    <t>작업량(면적:㎡)</t>
    <phoneticPr fontId="157" type="noConversion"/>
  </si>
  <si>
    <t>비고</t>
    <phoneticPr fontId="157" type="noConversion"/>
  </si>
  <si>
    <t>계  수</t>
    <phoneticPr fontId="157" type="noConversion"/>
  </si>
  <si>
    <t>작업인원산출계수 =</t>
    <phoneticPr fontId="157" type="noConversion"/>
  </si>
  <si>
    <r>
      <t>표준작업량 X K X S X P X T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57" type="noConversion"/>
  </si>
  <si>
    <t>※ 작업량이 20만㎡ 이상인 경우에도 작업량계수(P)는 0.9 적용</t>
    <phoneticPr fontId="157" type="noConversion"/>
  </si>
  <si>
    <t>식</t>
  </si>
  <si>
    <t>%</t>
  </si>
  <si>
    <t>인</t>
  </si>
  <si>
    <t>속초항 수협청교물양장 실시설계용역</t>
    <phoneticPr fontId="157" type="noConversion"/>
  </si>
  <si>
    <t>총괄표</t>
    <phoneticPr fontId="157" type="noConversion"/>
  </si>
  <si>
    <t>당초합계</t>
  </si>
  <si>
    <t>당초노무비</t>
  </si>
  <si>
    <t>당초재료비</t>
  </si>
  <si>
    <t>당초경비</t>
  </si>
  <si>
    <t>일위대가</t>
  </si>
  <si>
    <t>호  표</t>
  </si>
  <si>
    <t>금   액</t>
  </si>
  <si>
    <t>제1호표</t>
    <phoneticPr fontId="157" type="noConversion"/>
  </si>
  <si>
    <t>수심측량</t>
  </si>
  <si>
    <t>직접인건비</t>
  </si>
  <si>
    <t>수심측량 계획</t>
  </si>
  <si>
    <t>건</t>
  </si>
  <si>
    <t>수심측량 왕복이동</t>
  </si>
  <si>
    <t>설치 및 해체, 시험탐사(멀티빔)</t>
  </si>
  <si>
    <t>멀티빔 수심측량(외업)</t>
  </si>
  <si>
    <t>25.9km/일, 25m피치</t>
  </si>
  <si>
    <t>km</t>
  </si>
  <si>
    <t>멀티빔 자료처리 계획수립</t>
  </si>
  <si>
    <t>멀티빔 자료처리</t>
  </si>
  <si>
    <t>37km/일</t>
  </si>
  <si>
    <t>제도 및 검사</t>
  </si>
  <si>
    <t>도엽</t>
  </si>
  <si>
    <t>제2호표</t>
    <phoneticPr fontId="157" type="noConversion"/>
  </si>
  <si>
    <t>측량특급기술자</t>
  </si>
  <si>
    <t>측량고급기술자</t>
  </si>
  <si>
    <t>측량중급기술자</t>
  </si>
  <si>
    <t>측량초급기술자</t>
  </si>
  <si>
    <t>제3호표</t>
    <phoneticPr fontId="157" type="noConversion"/>
  </si>
  <si>
    <t>제4호표</t>
    <phoneticPr fontId="157" type="noConversion"/>
  </si>
  <si>
    <t>설치 및 해체(멀티빔)</t>
  </si>
  <si>
    <t>시험탐사(멀티빔)</t>
  </si>
  <si>
    <t>제5호표</t>
    <phoneticPr fontId="157" type="noConversion"/>
  </si>
  <si>
    <t>제6호표</t>
    <phoneticPr fontId="157" type="noConversion"/>
  </si>
  <si>
    <t>제7호표</t>
    <phoneticPr fontId="157" type="noConversion"/>
  </si>
  <si>
    <t>일</t>
  </si>
  <si>
    <t>제8호표</t>
    <phoneticPr fontId="157" type="noConversion"/>
  </si>
  <si>
    <t>제9호표</t>
    <phoneticPr fontId="157" type="noConversion"/>
  </si>
  <si>
    <t>제10호표</t>
    <phoneticPr fontId="157" type="noConversion"/>
  </si>
  <si>
    <t>제11호표</t>
    <phoneticPr fontId="157" type="noConversion"/>
  </si>
  <si>
    <t>제12호표</t>
    <phoneticPr fontId="157" type="noConversion"/>
  </si>
  <si>
    <r>
      <t xml:space="preserve">9. </t>
    </r>
    <r>
      <rPr>
        <sz val="10"/>
        <color indexed="8"/>
        <rFont val="돋움"/>
        <family val="3"/>
        <charset val="129"/>
      </rPr>
      <t>측량원도제작</t>
    </r>
    <r>
      <rPr>
        <sz val="11"/>
        <color theme="1"/>
        <rFont val="맑은 고딕"/>
        <family val="2"/>
        <charset val="129"/>
        <scheme val="minor"/>
      </rPr>
      <t xml:space="preserve"> + 10. </t>
    </r>
    <r>
      <rPr>
        <sz val="10"/>
        <color indexed="8"/>
        <rFont val="돋움"/>
        <family val="3"/>
        <charset val="129"/>
      </rPr>
      <t>검사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57" type="noConversion"/>
  </si>
  <si>
    <t>제13호표</t>
    <phoneticPr fontId="157" type="noConversion"/>
  </si>
  <si>
    <t>직접경비</t>
  </si>
  <si>
    <t>선박비</t>
  </si>
  <si>
    <t>제14호표</t>
    <phoneticPr fontId="157" type="noConversion"/>
  </si>
  <si>
    <t>예  선</t>
  </si>
  <si>
    <t>119kW</t>
  </si>
  <si>
    <t>제15호표</t>
    <phoneticPr fontId="157" type="noConversion"/>
  </si>
  <si>
    <t>제경비(수심측량)</t>
  </si>
  <si>
    <t>직접인건비의 110%</t>
  </si>
  <si>
    <t>제16호표</t>
    <phoneticPr fontId="157" type="noConversion"/>
  </si>
  <si>
    <t>기술료(수심측량)</t>
  </si>
  <si>
    <t>(직접인건비+제경비)의 20%</t>
  </si>
  <si>
    <t>수중조사</t>
    <phoneticPr fontId="157" type="noConversion"/>
  </si>
  <si>
    <t>직접인건비</t>
    <phoneticPr fontId="157" type="noConversion"/>
  </si>
  <si>
    <t>제경비</t>
    <phoneticPr fontId="157" type="noConversion"/>
  </si>
  <si>
    <t>기술료</t>
    <phoneticPr fontId="157" type="noConversion"/>
  </si>
  <si>
    <t>직접경비</t>
    <phoneticPr fontId="157" type="noConversion"/>
  </si>
  <si>
    <t>계측관리</t>
    <phoneticPr fontId="157" type="noConversion"/>
  </si>
  <si>
    <t>제경비</t>
    <phoneticPr fontId="157" type="noConversion"/>
  </si>
  <si>
    <t>지형현황측량</t>
    <phoneticPr fontId="157" type="noConversion"/>
  </si>
  <si>
    <t>직접인건비</t>
    <phoneticPr fontId="157" type="noConversion"/>
  </si>
  <si>
    <t>기술료</t>
    <phoneticPr fontId="157" type="noConversion"/>
  </si>
  <si>
    <t>수심측량</t>
    <phoneticPr fontId="157" type="noConversion"/>
  </si>
  <si>
    <t>실시설계</t>
    <phoneticPr fontId="157" type="noConversion"/>
  </si>
  <si>
    <t>기계경비</t>
  </si>
  <si>
    <t>산  출  근  거</t>
  </si>
  <si>
    <t>1. 예  선</t>
  </si>
  <si>
    <t>$×</t>
  </si>
  <si>
    <t>×</t>
  </si>
  <si>
    <t>10(-7)</t>
  </si>
  <si>
    <t>경유</t>
  </si>
  <si>
    <t>ℓ</t>
  </si>
  <si>
    <t>잡   유</t>
  </si>
  <si>
    <t>선    원</t>
  </si>
  <si>
    <t>아스콘 덧씌우기, 물양장보수, 방충제 보수등</t>
    <phoneticPr fontId="157" type="noConversion"/>
  </si>
  <si>
    <t>적용</t>
    <phoneticPr fontId="157" type="noConversion"/>
  </si>
  <si>
    <t>수심측량 50%</t>
    <phoneticPr fontId="157" type="noConversion"/>
  </si>
  <si>
    <t>&lt;적용 50%&gt;</t>
    <phoneticPr fontId="157" type="noConversion"/>
  </si>
  <si>
    <t>개략사업비 : 600,000천원</t>
    <phoneticPr fontId="157" type="noConversion"/>
  </si>
  <si>
    <t>속초항 수협청교물양장보수 1식 × 600,000천원/식 : 600,000천원</t>
    <phoneticPr fontId="157" type="noConversion"/>
  </si>
  <si>
    <t>- 단가 : 공무원 여비규정 별표.2 국내여비정액표 일비+식비</t>
    <phoneticPr fontId="152" type="noConversion"/>
  </si>
  <si>
    <t>- 정밀안전점검 및 제2종성능평가 : 용역당 8인 1회 왕복</t>
    <phoneticPr fontId="152" type="noConversion"/>
  </si>
  <si>
    <t>- 정밀안전진단 및 제1종성능평가 : 용역당 10인 1회 왕복</t>
    <phoneticPr fontId="152" type="noConversion"/>
  </si>
  <si>
    <t>2. 차량운행비(국토교통부고시 제2020-869호. 별표.25)</t>
    <phoneticPr fontId="152" type="noConversion"/>
  </si>
  <si>
    <t>3. 현지보조인부의 노임(외업인건비의 40%) : 정밀안전진단, 정밀안전점검 및 성능평가 동일</t>
    <phoneticPr fontId="152" type="noConversion"/>
  </si>
  <si>
    <t>4. 위험수당(국토교통부고시 제2020-869호. 별표.25)</t>
    <phoneticPr fontId="152" type="noConversion"/>
  </si>
  <si>
    <t>5. 기계기구손료(국토교통부고시 제2020-869호. 별표.25)</t>
    <phoneticPr fontId="152" type="noConversion"/>
  </si>
  <si>
    <t xml:space="preserve">    - 직접인건비의 </t>
    <phoneticPr fontId="152" type="noConversion"/>
  </si>
  <si>
    <t>6. 보고서 등 인쇄비(국토교통부고시 제2020-869호. 별표.25)</t>
    <phoneticPr fontId="152" type="noConversion"/>
  </si>
  <si>
    <t xml:space="preserve">    (2) 정밀안전진단시, 성능평가시</t>
    <phoneticPr fontId="152" type="noConversion"/>
  </si>
  <si>
    <t>강릉↔서울 왕복</t>
    <phoneticPr fontId="152" type="noConversion"/>
  </si>
  <si>
    <t>숙박비(실비)</t>
    <phoneticPr fontId="152" type="noConversion"/>
  </si>
  <si>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 xml:space="preserve">- </t>
    </r>
    <r>
      <rPr>
        <sz val="10"/>
        <color rgb="FF000000"/>
        <rFont val="맑은 고딕"/>
        <family val="3"/>
        <charset val="129"/>
        <scheme val="minor"/>
      </rPr>
      <t xml:space="preserve">이동수단 </t>
    </r>
    <r>
      <rPr>
        <sz val="10"/>
        <color rgb="FF000000"/>
        <rFont val="바탕"/>
        <family val="1"/>
        <charset val="129"/>
      </rPr>
      <t xml:space="preserve">: </t>
    </r>
    <r>
      <rPr>
        <sz val="10"/>
        <color rgb="FF000000"/>
        <rFont val="맑은 고딕"/>
        <family val="3"/>
        <charset val="129"/>
        <scheme val="minor"/>
      </rPr>
      <t xml:space="preserve">철도운임실비 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서울</t>
    </r>
    <r>
      <rPr>
        <sz val="10"/>
        <color rgb="FF000000"/>
        <rFont val="바탕"/>
        <family val="1"/>
        <charset val="129"/>
      </rPr>
      <t>-강릉</t>
    </r>
    <r>
      <rPr>
        <sz val="10"/>
        <color rgb="FF000000"/>
        <rFont val="맑은 고딕"/>
        <family val="3"/>
        <charset val="129"/>
        <scheme val="minor"/>
      </rPr>
      <t>간</t>
    </r>
    <r>
      <rPr>
        <sz val="10"/>
        <color rgb="FF000000"/>
        <rFont val="맑은 고딕"/>
        <family val="1"/>
        <charset val="129"/>
        <scheme val="minor"/>
      </rPr>
      <t xml:space="preserve"> 이동</t>
    </r>
    <r>
      <rPr>
        <sz val="10"/>
        <color rgb="FF000000"/>
        <rFont val="바탕"/>
        <family val="1"/>
        <charset val="129"/>
      </rPr>
      <t>)</t>
    </r>
    <phoneticPr fontId="152" type="noConversion"/>
  </si>
  <si>
    <t>◦정밀안전점검 및 제2종성능평가 : 용역당 8인 1회 왕복</t>
    <phoneticPr fontId="152" type="noConversion"/>
  </si>
  <si>
    <t>◦정밀안전진단 및 제1종성능평가 : 용역당 10인 1회 왕복</t>
    <phoneticPr fontId="152" type="noConversion"/>
  </si>
  <si>
    <r>
      <t>(</t>
    </r>
    <r>
      <rPr>
        <sz val="10"/>
        <color rgb="FF000000"/>
        <rFont val="맑은 고딕"/>
        <family val="3"/>
        <charset val="129"/>
        <scheme val="minor"/>
      </rPr>
      <t>정밀안전진단</t>
    </r>
    <r>
      <rPr>
        <sz val="10"/>
        <color rgb="FF000000"/>
        <rFont val="맑은 고딕"/>
        <family val="1"/>
        <charset val="129"/>
        <scheme val="minor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정밀안전점검</t>
    </r>
    <r>
      <rPr>
        <sz val="10"/>
        <color rgb="FF000000"/>
        <rFont val="맑은 고딕"/>
        <family val="1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및</t>
    </r>
    <r>
      <rPr>
        <sz val="10"/>
        <color rgb="FF000000"/>
        <rFont val="맑은 고딕"/>
        <family val="1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성능평가</t>
    </r>
    <r>
      <rPr>
        <sz val="10"/>
        <color rgb="FF000000"/>
        <rFont val="맑은 고딕"/>
        <family val="1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동일</t>
    </r>
    <r>
      <rPr>
        <sz val="10"/>
        <color rgb="FF000000"/>
        <rFont val="바탕"/>
        <family val="1"/>
        <charset val="129"/>
      </rPr>
      <t>)</t>
    </r>
    <phoneticPr fontId="152" type="noConversion"/>
  </si>
  <si>
    <r>
      <t xml:space="preserve">(2) </t>
    </r>
    <r>
      <rPr>
        <sz val="10"/>
        <color rgb="FF000000"/>
        <rFont val="맑은 고딕"/>
        <family val="3"/>
        <charset val="129"/>
        <scheme val="minor"/>
      </rPr>
      <t>정밀안전진단</t>
    </r>
    <r>
      <rPr>
        <sz val="10"/>
        <color rgb="FF000000"/>
        <rFont val="맑은 고딕"/>
        <family val="1"/>
        <charset val="129"/>
        <scheme val="minor"/>
      </rPr>
      <t>,성능평가 보고서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바탕"/>
        <family val="1"/>
        <charset val="129"/>
      </rPr>
      <t>: 400</t>
    </r>
    <r>
      <rPr>
        <sz val="10"/>
        <color rgb="FF000000"/>
        <rFont val="맑은 고딕"/>
        <family val="3"/>
        <charset val="129"/>
        <scheme val="minor"/>
      </rPr>
      <t>쪽</t>
    </r>
    <r>
      <rPr>
        <sz val="10"/>
        <color rgb="FF000000"/>
        <rFont val="바탕"/>
        <family val="1"/>
        <charset val="129"/>
      </rPr>
      <t>, 20</t>
    </r>
    <r>
      <rPr>
        <sz val="10"/>
        <color rgb="FF000000"/>
        <rFont val="맑은 고딕"/>
        <family val="3"/>
        <charset val="129"/>
        <scheme val="minor"/>
      </rPr>
      <t>부</t>
    </r>
    <r>
      <rPr>
        <sz val="10"/>
        <color rgb="FF000000"/>
        <rFont val="바탕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부록포함</t>
    </r>
    <r>
      <rPr>
        <sz val="10"/>
        <color rgb="FF000000"/>
        <rFont val="바탕"/>
        <family val="1"/>
        <charset val="129"/>
      </rPr>
      <t xml:space="preserve">) </t>
    </r>
    <r>
      <rPr>
        <sz val="10"/>
        <color rgb="FF000000"/>
        <rFont val="맑은 고딕"/>
        <family val="3"/>
        <charset val="129"/>
        <scheme val="minor"/>
      </rPr>
      <t xml:space="preserve">및 </t>
    </r>
    <r>
      <rPr>
        <sz val="10"/>
        <color rgb="FF000000"/>
        <rFont val="바탕"/>
        <family val="1"/>
        <charset val="129"/>
      </rPr>
      <t>CD</t>
    </r>
    <r>
      <rPr>
        <sz val="10"/>
        <color rgb="FF000000"/>
        <rFont val="맑은 고딕"/>
        <family val="3"/>
        <charset val="129"/>
        <scheme val="minor"/>
      </rPr>
      <t xml:space="preserve">보고서 </t>
    </r>
    <r>
      <rPr>
        <sz val="10"/>
        <color rgb="FF000000"/>
        <rFont val="바탕"/>
        <family val="1"/>
        <charset val="129"/>
      </rPr>
      <t>5</t>
    </r>
    <r>
      <rPr>
        <sz val="10"/>
        <color rgb="FF000000"/>
        <rFont val="맑은 고딕"/>
        <family val="3"/>
        <charset val="129"/>
        <scheme val="minor"/>
      </rPr>
      <t>부 기준</t>
    </r>
    <phoneticPr fontId="152" type="noConversion"/>
  </si>
  <si>
    <r>
      <t>(</t>
    </r>
    <r>
      <rPr>
        <sz val="7"/>
        <rFont val="돋움"/>
        <family val="3"/>
        <charset val="129"/>
      </rPr>
      <t>직접인건비의</t>
    </r>
    <r>
      <rPr>
        <sz val="7"/>
        <rFont val="Arial"/>
        <family val="2"/>
      </rPr>
      <t xml:space="preserve">115%)  </t>
    </r>
    <phoneticPr fontId="202" type="noConversion"/>
  </si>
  <si>
    <r>
      <t>(</t>
    </r>
    <r>
      <rPr>
        <sz val="7"/>
        <rFont val="돋움"/>
        <family val="3"/>
        <charset val="129"/>
      </rPr>
      <t>직</t>
    </r>
    <r>
      <rPr>
        <sz val="7"/>
        <rFont val="Arial"/>
        <family val="2"/>
      </rPr>
      <t>.</t>
    </r>
    <r>
      <rPr>
        <sz val="7"/>
        <rFont val="돋움"/>
        <family val="3"/>
        <charset val="129"/>
      </rPr>
      <t>인</t>
    </r>
    <r>
      <rPr>
        <sz val="7"/>
        <rFont val="Arial"/>
        <family val="2"/>
      </rPr>
      <t>+</t>
    </r>
    <r>
      <rPr>
        <sz val="7"/>
        <rFont val="돋움"/>
        <family val="3"/>
        <charset val="129"/>
      </rPr>
      <t>제경비</t>
    </r>
    <r>
      <rPr>
        <sz val="7"/>
        <rFont val="Arial"/>
        <family val="2"/>
      </rPr>
      <t>)</t>
    </r>
    <r>
      <rPr>
        <sz val="7"/>
        <rFont val="돋움"/>
        <family val="3"/>
        <charset val="129"/>
      </rPr>
      <t>의</t>
    </r>
    <r>
      <rPr>
        <sz val="7"/>
        <rFont val="Arial"/>
        <family val="2"/>
      </rPr>
      <t xml:space="preserve">30%  </t>
    </r>
    <phoneticPr fontId="202" type="noConversion"/>
  </si>
  <si>
    <t>10L/일 ×</t>
    <phoneticPr fontId="152" type="noConversion"/>
  </si>
  <si>
    <t>10% ×</t>
    <phoneticPr fontId="152" type="noConversion"/>
  </si>
  <si>
    <r>
      <rPr>
        <sz val="10"/>
        <color indexed="8"/>
        <rFont val="-2002"/>
        <family val="1"/>
        <charset val="129"/>
      </rPr>
      <t>경</t>
    </r>
    <r>
      <rPr>
        <sz val="11"/>
        <color theme="1"/>
        <rFont val="-2002"/>
        <family val="1"/>
        <charset val="129"/>
      </rPr>
      <t xml:space="preserve">     </t>
    </r>
    <r>
      <rPr>
        <sz val="10"/>
        <color indexed="8"/>
        <rFont val="-2002"/>
        <family val="1"/>
        <charset val="129"/>
      </rPr>
      <t>유</t>
    </r>
    <phoneticPr fontId="157" type="noConversion"/>
  </si>
  <si>
    <t>L</t>
    <phoneticPr fontId="152" type="noConversion"/>
  </si>
  <si>
    <t>휘 발 유</t>
    <phoneticPr fontId="157" type="noConversion"/>
  </si>
  <si>
    <t>자동차 1,600cc기준(아반떼 2020 가솔린)</t>
    <phoneticPr fontId="157" type="noConversion"/>
  </si>
  <si>
    <t>총  용  역  비 :</t>
    <phoneticPr fontId="157" type="noConversion"/>
  </si>
  <si>
    <t>팀 장</t>
    <phoneticPr fontId="157" type="noConversion"/>
  </si>
  <si>
    <t>구분</t>
    <phoneticPr fontId="152" type="noConversion"/>
  </si>
  <si>
    <t>기타</t>
    <phoneticPr fontId="152" type="noConversion"/>
  </si>
  <si>
    <t>해당없음</t>
    <phoneticPr fontId="152" type="noConversion"/>
  </si>
  <si>
    <t>1. 여비 및 현장체재비</t>
    <phoneticPr fontId="152" type="noConversion"/>
  </si>
  <si>
    <t xml:space="preserve">   (1) 체재비 : 공무원 여비규정 제2호표 준용</t>
    <phoneticPr fontId="152" type="noConversion"/>
  </si>
  <si>
    <t>- 차량대수 : 외업인원수(고급기술자 기준) 4인 이내 1대(4인 초과시 4인당 1대 추가)</t>
    <phoneticPr fontId="152" type="noConversion"/>
  </si>
  <si>
    <t>특별인부</t>
    <phoneticPr fontId="152" type="noConversion"/>
  </si>
  <si>
    <t>잠수부</t>
    <phoneticPr fontId="152" type="noConversion"/>
  </si>
  <si>
    <t>엔지니어링 공제조합 실시설계 공제요율 (2022.01.01. 이후부터 적용)</t>
    <phoneticPr fontId="158" type="noConversion"/>
  </si>
  <si>
    <r>
      <rPr>
        <sz val="10"/>
        <rFont val="새굴림"/>
        <family val="1"/>
        <charset val="129"/>
      </rPr>
      <t>공</t>
    </r>
    <r>
      <rPr>
        <sz val="10"/>
        <rFont val="Arial"/>
        <family val="2"/>
      </rPr>
      <t xml:space="preserve">     </t>
    </r>
    <r>
      <rPr>
        <sz val="10"/>
        <rFont val="새굴림"/>
        <family val="1"/>
        <charset val="129"/>
      </rPr>
      <t>종</t>
    </r>
    <r>
      <rPr>
        <sz val="10"/>
        <rFont val="Arial"/>
        <family val="2"/>
      </rPr>
      <t xml:space="preserve"> </t>
    </r>
    <phoneticPr fontId="152" type="noConversion"/>
  </si>
  <si>
    <r>
      <t>1</t>
    </r>
    <r>
      <rPr>
        <sz val="10"/>
        <rFont val="돋움"/>
        <family val="3"/>
        <charset val="129"/>
      </rPr>
      <t>단계</t>
    </r>
    <phoneticPr fontId="152" type="noConversion"/>
  </si>
  <si>
    <r>
      <t>2</t>
    </r>
    <r>
      <rPr>
        <sz val="10"/>
        <rFont val="돋움"/>
        <family val="3"/>
        <charset val="129"/>
      </rPr>
      <t>단계</t>
    </r>
    <phoneticPr fontId="152" type="noConversion"/>
  </si>
  <si>
    <t>소계</t>
    <phoneticPr fontId="152" type="noConversion"/>
  </si>
  <si>
    <r>
      <rPr>
        <sz val="10"/>
        <rFont val="돋움"/>
        <family val="3"/>
        <charset val="129"/>
      </rPr>
      <t>외업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인당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대</t>
    </r>
    <phoneticPr fontId="152" type="noConversion"/>
  </si>
  <si>
    <r>
      <t xml:space="preserve">  - </t>
    </r>
    <r>
      <rPr>
        <sz val="10"/>
        <rFont val="새굴림"/>
        <family val="1"/>
        <charset val="129"/>
      </rPr>
      <t>일비</t>
    </r>
    <r>
      <rPr>
        <sz val="10"/>
        <rFont val="Arial"/>
        <family val="2"/>
      </rPr>
      <t>(</t>
    </r>
    <r>
      <rPr>
        <sz val="10"/>
        <rFont val="새굴림"/>
        <family val="1"/>
        <charset val="129"/>
      </rPr>
      <t>식대포함</t>
    </r>
    <r>
      <rPr>
        <sz val="10"/>
        <rFont val="Arial"/>
        <family val="2"/>
      </rPr>
      <t>)</t>
    </r>
    <phoneticPr fontId="202" type="noConversion"/>
  </si>
  <si>
    <r>
      <rPr>
        <sz val="10"/>
        <rFont val="돋움"/>
        <family val="3"/>
        <charset val="129"/>
      </rPr>
      <t>공무원
여비규정
제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호표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준용</t>
    </r>
    <phoneticPr fontId="152" type="noConversion"/>
  </si>
  <si>
    <r>
      <t>(</t>
    </r>
    <r>
      <rPr>
        <sz val="10"/>
        <rFont val="새굴림"/>
        <family val="1"/>
        <charset val="129"/>
      </rPr>
      <t>직인의</t>
    </r>
    <r>
      <rPr>
        <sz val="10"/>
        <rFont val="Arial"/>
        <family val="2"/>
      </rPr>
      <t xml:space="preserve"> 110%)  </t>
    </r>
    <phoneticPr fontId="202" type="noConversion"/>
  </si>
  <si>
    <r>
      <t>(</t>
    </r>
    <r>
      <rPr>
        <sz val="10"/>
        <rFont val="새굴림"/>
        <family val="1"/>
        <charset val="129"/>
      </rPr>
      <t>직인</t>
    </r>
    <r>
      <rPr>
        <sz val="10"/>
        <rFont val="Arial"/>
        <family val="2"/>
      </rPr>
      <t>+</t>
    </r>
    <r>
      <rPr>
        <sz val="10"/>
        <rFont val="새굴림"/>
        <family val="1"/>
        <charset val="129"/>
      </rPr>
      <t>제경비</t>
    </r>
    <r>
      <rPr>
        <sz val="10"/>
        <rFont val="Arial"/>
        <family val="2"/>
      </rPr>
      <t>)</t>
    </r>
    <r>
      <rPr>
        <sz val="10"/>
        <rFont val="새굴림"/>
        <family val="1"/>
        <charset val="129"/>
      </rPr>
      <t>의</t>
    </r>
    <r>
      <rPr>
        <sz val="10"/>
        <rFont val="Arial"/>
        <family val="2"/>
      </rPr>
      <t xml:space="preserve">20%  </t>
    </r>
    <phoneticPr fontId="202" type="noConversion"/>
  </si>
  <si>
    <r>
      <rPr>
        <sz val="10"/>
        <rFont val="돋움"/>
        <family val="3"/>
        <charset val="129"/>
      </rPr>
      <t>순계약금액의</t>
    </r>
    <r>
      <rPr>
        <sz val="10"/>
        <rFont val="Arial"/>
        <family val="2"/>
      </rPr>
      <t xml:space="preserve"> 0.569%</t>
    </r>
    <phoneticPr fontId="202" type="noConversion"/>
  </si>
  <si>
    <r>
      <rPr>
        <sz val="10"/>
        <rFont val="돋움"/>
        <family val="3"/>
        <charset val="129"/>
      </rPr>
      <t>순계약금액의</t>
    </r>
    <r>
      <rPr>
        <sz val="10"/>
        <rFont val="Arial"/>
        <family val="2"/>
      </rPr>
      <t xml:space="preserve"> 0.160%</t>
    </r>
    <phoneticPr fontId="202" type="noConversion"/>
  </si>
  <si>
    <t>1000㎡</t>
    <phoneticPr fontId="152" type="noConversion"/>
  </si>
  <si>
    <t>시설물별 기준인원수 산출 (시설물의 안전 및 유지관리 실시 등에 관한 지침[시행 2022.09.28] [국토교통부고시 제2022-539호]</t>
    <phoneticPr fontId="152" type="noConversion"/>
  </si>
  <si>
    <t xml:space="preserve">  </t>
  </si>
  <si>
    <t>- 수심 조정비 (건설공사 표준품셈 항만공사 참조)</t>
  </si>
  <si>
    <t>수 심</t>
  </si>
  <si>
    <t>0m 초과 ∼ 15m 이하</t>
  </si>
  <si>
    <t>15m 초과 ∼ 20m 이하</t>
  </si>
  <si>
    <t>20m 초과 ∼ 25m 이하</t>
  </si>
  <si>
    <t>25m 초과 ∼ 30m 이하</t>
  </si>
  <si>
    <t>- 일위대가표(안) : 콘크리트 댐, 조사면적 1,000㎡, 수심 10m이내, 작업조건(보통)</t>
  </si>
  <si>
    <t>종 별</t>
  </si>
  <si>
    <t>1. 직접인건비</t>
  </si>
  <si>
    <t>2. 직접경비</t>
  </si>
  <si>
    <t>1.1 자료분석</t>
  </si>
  <si>
    <t>2.1 수중측점 설치</t>
  </si>
  <si>
    <t>로프</t>
  </si>
  <si>
    <t>m</t>
  </si>
  <si>
    <t>고급기능사</t>
  </si>
  <si>
    <t>2.2 육안조사</t>
  </si>
  <si>
    <t>중급기능사</t>
  </si>
  <si>
    <t>잠수장비</t>
  </si>
  <si>
    <t>조</t>
  </si>
  <si>
    <t>1.2 수중측점 설치</t>
  </si>
  <si>
    <t>고무보트</t>
  </si>
  <si>
    <t>대</t>
  </si>
  <si>
    <t>유류대</t>
  </si>
  <si>
    <t>가솔린</t>
  </si>
  <si>
    <t>잠수조장(고급기술자)</t>
  </si>
  <si>
    <t>후카콤프레샤</t>
  </si>
  <si>
    <t>잠수호흡용</t>
  </si>
  <si>
    <t>잠수부</t>
  </si>
  <si>
    <t>2.3 수중촬영</t>
  </si>
  <si>
    <t>선부</t>
  </si>
  <si>
    <t>1.3 육안조사</t>
  </si>
  <si>
    <t>수중비디오 카메라</t>
  </si>
  <si>
    <t>세트</t>
  </si>
  <si>
    <t>수중스틸 카메라</t>
  </si>
  <si>
    <t>비디오테이프</t>
  </si>
  <si>
    <t>개</t>
  </si>
  <si>
    <t>1.4 수중비디오 촬영 및</t>
  </si>
  <si>
    <t>스틸사진</t>
  </si>
  <si>
    <t>2.4 수중촬영자료 편집</t>
  </si>
  <si>
    <t>CD</t>
  </si>
  <si>
    <t>2.5 보고서 작성</t>
  </si>
  <si>
    <t>제본비</t>
  </si>
  <si>
    <t>1.5 비디오자료 가편집 및</t>
  </si>
  <si>
    <t>편집</t>
  </si>
  <si>
    <t>2.6 차량운행비</t>
  </si>
  <si>
    <t>이스타나차량</t>
  </si>
  <si>
    <t>임대</t>
  </si>
  <si>
    <t>잡품비(주연료의 10%)</t>
  </si>
  <si>
    <t>1.6 보고서 작성</t>
  </si>
  <si>
    <t>3. 제경비</t>
  </si>
  <si>
    <t>(직접인건비*115%)</t>
  </si>
  <si>
    <t>4. 기술료</t>
  </si>
  <si>
    <t>(직접인건비+제경비)*30%</t>
  </si>
  <si>
    <t>[시행 2022.09.28] [국토교통부고시 제2022-539호]</t>
    <phoneticPr fontId="152" type="noConversion"/>
  </si>
  <si>
    <t>선택과업 비용 기준 (시설물의 안전 및 유지관리 실시 등에 관한 지침)</t>
    <phoneticPr fontId="152" type="noConversion"/>
  </si>
  <si>
    <t>- 수중 외관조사 조정비 제안</t>
  </si>
  <si>
    <t>시설물명</t>
  </si>
  <si>
    <t>기준시설물</t>
  </si>
  <si>
    <t>수중조사 대상 시설물 기준</t>
  </si>
  <si>
    <t>교량의 교각, 교대</t>
  </si>
  <si>
    <t>교각</t>
  </si>
  <si>
    <t>댐</t>
  </si>
  <si>
    <t>콘크리트댐</t>
  </si>
  <si>
    <t>필댐</t>
  </si>
  <si>
    <t>경사 표면적 기준</t>
  </si>
  <si>
    <t>항만</t>
  </si>
  <si>
    <t>잔교식</t>
  </si>
  <si>
    <t xml:space="preserve">계류시설의 전면 수직투영면적 기준 </t>
  </si>
  <si>
    <t>중력식</t>
  </si>
  <si>
    <t>0.4∼0.5</t>
  </si>
  <si>
    <t>조사 표면적 기준</t>
  </si>
  <si>
    <t>갑 문</t>
  </si>
  <si>
    <t>하구둑</t>
  </si>
  <si>
    <t>배수갑문</t>
  </si>
  <si>
    <t>제방</t>
  </si>
  <si>
    <t>하천</t>
  </si>
  <si>
    <t>제방, 어소블록</t>
  </si>
  <si>
    <t>하상바닥</t>
  </si>
  <si>
    <t>조사목적 및 범위에 따라 별도 설계 필요</t>
  </si>
  <si>
    <t>수도</t>
  </si>
  <si>
    <t>취수탑</t>
  </si>
  <si>
    <t>취수가압펌프장</t>
  </si>
  <si>
    <t>정수장</t>
  </si>
  <si>
    <t>강원특별자치도 글로벌본부</t>
    <phoneticPr fontId="157" type="noConversion"/>
  </si>
  <si>
    <t>□ 제경비 (국토교통부고시 제2022-539호. 제57조) : 직접인건비의 110~120%</t>
    <phoneticPr fontId="152" type="noConversion"/>
  </si>
  <si>
    <t>□ 기술료 (국토교통부고시 제2022-539호. 제58조) : [직접인건비+제경비]의 20~40%</t>
    <phoneticPr fontId="152" type="noConversion"/>
  </si>
  <si>
    <t>□ 직접경비(국토교통부고시 제2022-539호. 별표.25)</t>
    <phoneticPr fontId="152" type="noConversion"/>
  </si>
  <si>
    <t xml:space="preserve">          (일비 : 25,000원/일, 숙박비(1인1실) : 70,000원/일, 식비 : 25,000원/일)</t>
    <phoneticPr fontId="152" type="noConversion"/>
  </si>
  <si>
    <t>2024.01.03.</t>
    <phoneticPr fontId="152" type="noConversion"/>
  </si>
  <si>
    <r>
      <t>(공급가액</t>
    </r>
    <r>
      <rPr>
        <sz val="11"/>
        <color rgb="FF0000FF"/>
        <rFont val="-2002"/>
        <family val="1"/>
        <charset val="129"/>
      </rPr>
      <t>)</t>
    </r>
    <phoneticPr fontId="157" type="noConversion"/>
  </si>
  <si>
    <t>2024년 상반기 노임단가</t>
    <phoneticPr fontId="157" type="noConversion"/>
  </si>
  <si>
    <t>2024년 한국엔지니어링협회 기준</t>
    <phoneticPr fontId="39" type="noConversion"/>
  </si>
  <si>
    <t>2024년 조달청 기준(1월 3일)</t>
    <phoneticPr fontId="157" type="noConversion"/>
  </si>
  <si>
    <t xml:space="preserve">2024년 대한건설협회 하반기 기준 </t>
    <phoneticPr fontId="157" type="noConversion"/>
  </si>
  <si>
    <t>주문진항</t>
    <phoneticPr fontId="152" type="noConversion"/>
  </si>
  <si>
    <t>미제공</t>
  </si>
  <si>
    <t>보통</t>
  </si>
  <si>
    <t>0.4~0.5</t>
    <phoneticPr fontId="152" type="noConversion"/>
  </si>
  <si>
    <t>40미만</t>
  </si>
  <si>
    <t>3만톤 미만</t>
  </si>
  <si>
    <t>해당없음</t>
    <phoneticPr fontId="152" type="noConversion"/>
  </si>
  <si>
    <t>직립벽</t>
  </si>
  <si>
    <t>직립제,혼성제</t>
  </si>
  <si>
    <r>
      <t xml:space="preserve">  - </t>
    </r>
    <r>
      <rPr>
        <sz val="10"/>
        <color theme="1"/>
        <rFont val="새굴림"/>
        <family val="1"/>
        <charset val="129"/>
      </rPr>
      <t>여비</t>
    </r>
    <phoneticPr fontId="202" type="noConversion"/>
  </si>
  <si>
    <r>
      <rPr>
        <sz val="10"/>
        <color theme="1"/>
        <rFont val="새굴림"/>
        <family val="1"/>
        <charset val="129"/>
      </rPr>
      <t>인</t>
    </r>
    <phoneticPr fontId="202" type="noConversion"/>
  </si>
  <si>
    <t>- 정기안전점검 : 용역당 2인 1회 왕복</t>
    <phoneticPr fontId="152" type="noConversion"/>
  </si>
  <si>
    <t xml:space="preserve">    (3) 정기안전점검시</t>
    <phoneticPr fontId="152" type="noConversion"/>
  </si>
  <si>
    <t>물양장(4)
(L=325m)</t>
    <phoneticPr fontId="152" type="noConversion"/>
  </si>
  <si>
    <t>신설물양장
(L=226m)</t>
    <phoneticPr fontId="152" type="noConversion"/>
  </si>
  <si>
    <t>해수교환방파제
(L=111m)</t>
    <phoneticPr fontId="152" type="noConversion"/>
  </si>
  <si>
    <t>외곽시설</t>
  </si>
  <si>
    <t>동시</t>
    <phoneticPr fontId="152" type="noConversion"/>
  </si>
  <si>
    <t>2024년</t>
    <phoneticPr fontId="152" type="noConversion"/>
  </si>
  <si>
    <t>정기안전점검 1식</t>
    <phoneticPr fontId="152" type="noConversion"/>
  </si>
  <si>
    <r>
      <rPr>
        <sz val="10"/>
        <color theme="1"/>
        <rFont val="새굴림"/>
        <family val="1"/>
        <charset val="129"/>
      </rPr>
      <t>③현지보조인부</t>
    </r>
    <phoneticPr fontId="202" type="noConversion"/>
  </si>
  <si>
    <r>
      <rPr>
        <sz val="10"/>
        <color theme="1"/>
        <rFont val="돋움"/>
        <family val="3"/>
        <charset val="129"/>
      </rPr>
      <t>특별인부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외업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40%</t>
    </r>
    <phoneticPr fontId="152" type="noConversion"/>
  </si>
  <si>
    <r>
      <rPr>
        <sz val="10"/>
        <color theme="1"/>
        <rFont val="돋움"/>
        <family val="3"/>
        <charset val="129"/>
      </rPr>
      <t>인</t>
    </r>
    <phoneticPr fontId="202" type="noConversion"/>
  </si>
  <si>
    <r>
      <rPr>
        <sz val="10"/>
        <color theme="1"/>
        <rFont val="새굴림"/>
        <family val="1"/>
        <charset val="129"/>
      </rPr>
      <t>④위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새굴림"/>
        <family val="1"/>
        <charset val="129"/>
      </rPr>
      <t>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새굴림"/>
        <family val="1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새굴림"/>
        <family val="1"/>
        <charset val="129"/>
      </rPr>
      <t>당</t>
    </r>
    <phoneticPr fontId="202" type="noConversion"/>
  </si>
  <si>
    <r>
      <t>(</t>
    </r>
    <r>
      <rPr>
        <sz val="10"/>
        <color theme="1"/>
        <rFont val="새굴림"/>
        <family val="1"/>
        <charset val="129"/>
      </rPr>
      <t>외업인건비</t>
    </r>
    <r>
      <rPr>
        <sz val="10"/>
        <color theme="1"/>
        <rFont val="Arial"/>
        <family val="2"/>
      </rPr>
      <t>)</t>
    </r>
    <phoneticPr fontId="202" type="noConversion"/>
  </si>
  <si>
    <r>
      <rPr>
        <sz val="10"/>
        <color theme="1"/>
        <rFont val="새굴림"/>
        <family val="1"/>
        <charset val="129"/>
      </rPr>
      <t>⑤기계</t>
    </r>
    <r>
      <rPr>
        <sz val="10"/>
        <color theme="1"/>
        <rFont val="Arial"/>
        <family val="2"/>
      </rPr>
      <t>.</t>
    </r>
    <r>
      <rPr>
        <sz val="10"/>
        <color theme="1"/>
        <rFont val="새굴림"/>
        <family val="1"/>
        <charset val="129"/>
      </rPr>
      <t>기구손료</t>
    </r>
    <phoneticPr fontId="202" type="noConversion"/>
  </si>
  <si>
    <r>
      <rPr>
        <sz val="10"/>
        <color theme="1"/>
        <rFont val="새굴림"/>
        <family val="1"/>
        <charset val="129"/>
      </rPr>
      <t>정밀점검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새굴림"/>
        <family val="1"/>
        <charset val="129"/>
      </rPr>
      <t>직접인건비</t>
    </r>
    <r>
      <rPr>
        <sz val="10"/>
        <color theme="1"/>
        <rFont val="Arial"/>
        <family val="2"/>
      </rPr>
      <t>)</t>
    </r>
    <phoneticPr fontId="202" type="noConversion"/>
  </si>
  <si>
    <r>
      <rPr>
        <sz val="10"/>
        <color theme="1"/>
        <rFont val="새굴림"/>
        <family val="1"/>
        <charset val="129"/>
      </rPr>
      <t>⑥보고서인쇄비</t>
    </r>
    <phoneticPr fontId="202" type="noConversion"/>
  </si>
  <si>
    <r>
      <t xml:space="preserve">5. </t>
    </r>
    <r>
      <rPr>
        <b/>
        <sz val="10"/>
        <rFont val="새굴림"/>
        <family val="1"/>
        <charset val="129"/>
      </rPr>
      <t>손해배상보험료</t>
    </r>
    <phoneticPr fontId="202" type="noConversion"/>
  </si>
  <si>
    <r>
      <rPr>
        <b/>
        <sz val="10"/>
        <rFont val="돋움"/>
        <family val="3"/>
        <charset val="129"/>
      </rPr>
      <t xml:space="preserve">주문진항
</t>
    </r>
    <r>
      <rPr>
        <b/>
        <sz val="10"/>
        <rFont val="Arial"/>
        <family val="2"/>
      </rPr>
      <t>(10</t>
    </r>
    <r>
      <rPr>
        <b/>
        <sz val="10"/>
        <rFont val="돋움"/>
        <family val="3"/>
        <charset val="129"/>
      </rPr>
      <t>개소</t>
    </r>
    <r>
      <rPr>
        <b/>
        <sz val="10"/>
        <rFont val="Arial"/>
        <family val="2"/>
      </rPr>
      <t>)</t>
    </r>
    <phoneticPr fontId="152" type="noConversion"/>
  </si>
  <si>
    <t>정기안전점검 1식</t>
    <phoneticPr fontId="152" type="noConversion"/>
  </si>
  <si>
    <t>계류시설</t>
    <phoneticPr fontId="152" type="noConversion"/>
  </si>
  <si>
    <t>외곽시설</t>
    <phoneticPr fontId="152" type="noConversion"/>
  </si>
  <si>
    <t>속초항</t>
    <phoneticPr fontId="152" type="noConversion"/>
  </si>
  <si>
    <t>신부두안벽(2)
(L=242m)</t>
  </si>
  <si>
    <t>신부두안벽(1)
(L=260m)</t>
  </si>
  <si>
    <t>관공선부두
(L=249m)</t>
  </si>
  <si>
    <t>해경부두
(L=166m)</t>
  </si>
  <si>
    <t>중앙물양장
(L=241m)</t>
  </si>
  <si>
    <t>수협물양장
(L=310m)</t>
  </si>
  <si>
    <t>금호물양장
(L=150m)</t>
  </si>
  <si>
    <t>청교물양장
(L=550m)</t>
  </si>
  <si>
    <t>청호물양장
(L=980m)</t>
  </si>
  <si>
    <t>신수로방파제
(L=270m)</t>
  </si>
  <si>
    <t>2024년 하반기 속초항 신부두안벽(2) 외 9개소 정기안전점검 용역</t>
    <phoneticPr fontId="152" type="noConversion"/>
  </si>
  <si>
    <t>2024년 7월</t>
    <phoneticPr fontId="152" type="noConversion"/>
  </si>
  <si>
    <t>신부두안벽(2) (L=242m)</t>
    <phoneticPr fontId="152" type="noConversion"/>
  </si>
  <si>
    <t>신부두안벽(1) (L=260m)</t>
    <phoneticPr fontId="152" type="noConversion"/>
  </si>
  <si>
    <t>관공선부두 (L=249m)</t>
    <phoneticPr fontId="152" type="noConversion"/>
  </si>
  <si>
    <t>해경부두 (L=166m)</t>
    <phoneticPr fontId="152" type="noConversion"/>
  </si>
  <si>
    <t>중앙물양장 (L=241m)</t>
    <phoneticPr fontId="152" type="noConversion"/>
  </si>
  <si>
    <t>수협물양장 (L=310m)</t>
    <phoneticPr fontId="152" type="noConversion"/>
  </si>
  <si>
    <t>금호물양장 (L=150m)</t>
    <phoneticPr fontId="152" type="noConversion"/>
  </si>
  <si>
    <t>청교물양장 (L=550m)</t>
    <phoneticPr fontId="152" type="noConversion"/>
  </si>
  <si>
    <t>청호물양장 (L=980m)</t>
    <phoneticPr fontId="152" type="noConversion"/>
  </si>
  <si>
    <t>신수로방파제 (L=270m)</t>
    <phoneticPr fontId="1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</si>
</sst>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 * #,##0_ ;_ * \-#,##0_ ;_ * &quot;-&quot;_ ;_ @_ "/>
    <numFmt numFmtId="177" formatCode="_-* #,##0_-;\-* #,##0_-;_-* &quot;-&quot;??_-;_-@_-"/>
    <numFmt numFmtId="178" formatCode="#,##0.000_);[Red]\(#,##0.000\)"/>
    <numFmt numFmtId="179" formatCode="_ * #,##0.00_ ;_ * \-#,##0.00_ ;_ * &quot;-&quot;??_ ;_ @_ "/>
    <numFmt numFmtId="180" formatCode="0.0"/>
    <numFmt numFmtId="181" formatCode="&quot;₩&quot;&quot;₩&quot;&quot;₩&quot;&quot;₩&quot;\$#,##0.00_);&quot;₩&quot;&quot;₩&quot;&quot;₩&quot;&quot;₩&quot;\(&quot;₩&quot;&quot;₩&quot;&quot;₩&quot;&quot;₩&quot;\$#,##0.00&quot;₩&quot;&quot;₩&quot;&quot;₩&quot;&quot;₩&quot;\)"/>
    <numFmt numFmtId="182" formatCode="0.000"/>
    <numFmt numFmtId="183" formatCode="#,##0.0"/>
    <numFmt numFmtId="184" formatCode="_ &quot;₩&quot;* #,##0_ ;_ &quot;₩&quot;* \-#,##0_ ;_ &quot;₩&quot;* &quot;-&quot;_ ;_ @_ "/>
    <numFmt numFmtId="185" formatCode="_ &quot;₩&quot;* #,##0.00_ ;_ &quot;₩&quot;* \-#,##0.00_ ;_ &quot;₩&quot;* &quot;-&quot;??_ ;_ @_ "/>
    <numFmt numFmtId="186" formatCode="#,##0;[Red]&quot;-&quot;#,##0"/>
    <numFmt numFmtId="187" formatCode="_-&quot;₩&quot;* #,##0.00_-;&quot;₩&quot;&quot;₩&quot;\-&quot;₩&quot;* #,##0.00_-;_-&quot;₩&quot;* &quot;-&quot;??_-;_-@_-"/>
    <numFmt numFmtId="188" formatCode="_-* #,##0.00_-;&quot;₩&quot;&quot;₩&quot;\-* #,##0.00_-;_-* &quot;-&quot;??_-;_-@_-"/>
    <numFmt numFmtId="189" formatCode="&quot;₩&quot;#,##0;&quot;₩&quot;&quot;₩&quot;&quot;₩&quot;&quot;₩&quot;\-#,##0"/>
    <numFmt numFmtId="190" formatCode="&quot;₩&quot;#,##0;[Red]&quot;₩&quot;&quot;₩&quot;&quot;₩&quot;&quot;₩&quot;\-#,##0"/>
    <numFmt numFmtId="191" formatCode="&quot;₩&quot;#,##0.00;&quot;₩&quot;&quot;₩&quot;&quot;₩&quot;&quot;₩&quot;\-#,##0.00"/>
    <numFmt numFmtId="192" formatCode="General_)"/>
    <numFmt numFmtId="193" formatCode="0.0_)"/>
    <numFmt numFmtId="194" formatCode="0.0%;[Red]\-0.0%"/>
    <numFmt numFmtId="195" formatCode="0.00%;[Red]\-0.00%"/>
    <numFmt numFmtId="196" formatCode="#,##0.#####\ ;[Red]\-#,##0.#####\ "/>
    <numFmt numFmtId="197" formatCode="#,##0\ ;[Red]\-#,##0\ "/>
    <numFmt numFmtId="198" formatCode="_(&quot;$&quot;* #,##0_);_(&quot;$&quot;* \(#,##0\);_(&quot;$&quot;* &quot;-&quot;_);_(@_)"/>
    <numFmt numFmtId="199" formatCode="0_ "/>
    <numFmt numFmtId="200" formatCode="_ &quot;₩&quot;* #\!\,##0_ ;_ &quot;₩&quot;* &quot;₩&quot;\!\-#\!\,##0_ ;_ &quot;₩&quot;* &quot;-&quot;_ ;_ @_ "/>
    <numFmt numFmtId="201" formatCode="0.00000000"/>
    <numFmt numFmtId="202" formatCode="_(&quot;$&quot;* #\!\,##0_);_(&quot;$&quot;* &quot;₩&quot;\!\(#\!\,##0&quot;₩&quot;\!\);_(&quot;$&quot;* &quot;-&quot;_);_(@_)"/>
    <numFmt numFmtId="203" formatCode="mm&quot;월&quot;\ dd&quot;일&quot;"/>
    <numFmt numFmtId="204" formatCode="_-* #,##0.0_-;\-* #,##0.0_-;_-* &quot;-&quot;??_-;_-@_-"/>
    <numFmt numFmtId="205" formatCode="_(&quot;RM&quot;* #,##0.00_);_(&quot;RM&quot;* \(#,##0.00\);_(&quot;RM&quot;* &quot;-&quot;??_);_(@_)"/>
    <numFmt numFmtId="206" formatCode="&quot;US$&quot;#,##0_);\(&quot;US$&quot;#,##0\)"/>
    <numFmt numFmtId="207" formatCode="0.000_ "/>
    <numFmt numFmtId="208" formatCode="#,##0&quot;칸&quot;"/>
    <numFmt numFmtId="209" formatCode="0.000\ "/>
    <numFmt numFmtId="210" formatCode="&quot;  &quot;@"/>
    <numFmt numFmtId="211" formatCode="000.000"/>
    <numFmt numFmtId="212" formatCode="&quot;US$&quot;#,##0_);[Red]\(&quot;US$&quot;#,##0\)"/>
    <numFmt numFmtId="213" formatCode="#,##0&quot; &quot;;[Red]&quot;△&quot;#,##0&quot; &quot;"/>
    <numFmt numFmtId="214" formatCode="* #,##0&quot; &quot;;[Red]* &quot;△&quot;#,##0&quot; &quot;;* @"/>
    <numFmt numFmtId="215" formatCode="#,##0.####;[Red]&quot;△&quot;#,##0.####"/>
    <numFmt numFmtId="216" formatCode="#,##0.00##;[Red]&quot;△&quot;#,##0.00##"/>
    <numFmt numFmtId="217" formatCode="0E+00"/>
    <numFmt numFmtId="218" formatCode="&quot;$&quot;#,##0.00;\(&quot;$&quot;#,##0.00\)"/>
    <numFmt numFmtId="219" formatCode="_-&quot;₩&quot;* #\!\,##0_-;&quot;₩&quot;\!\-&quot;₩&quot;* #\!\,##0_-;_-&quot;₩&quot;* &quot;-&quot;_-;_-@_-"/>
    <numFmt numFmtId="220" formatCode="#,##0_);[Red]\(#,##0\)"/>
    <numFmt numFmtId="221" formatCode="#,##0.00_ "/>
    <numFmt numFmtId="222" formatCode="#,##0.000_ "/>
    <numFmt numFmtId="223" formatCode="\ "/>
    <numFmt numFmtId="224" formatCode="\(&quot;₩&quot;#,##0\)"/>
    <numFmt numFmtId="225" formatCode="&quot;SQE 2017 - 0&quot;##"/>
    <numFmt numFmtId="226" formatCode="0.00_);[Red]\(0.00\)"/>
    <numFmt numFmtId="227" formatCode="0.00_ "/>
    <numFmt numFmtId="228" formatCode="_-* #,##0.00_-;&quot;₩&quot;&quot;₩&quot;&quot;₩&quot;\-* #,##0.00_-;_-* &quot;-&quot;??_-;_-@_-"/>
    <numFmt numFmtId="229" formatCode="#,##0;&quot;-&quot;#,##0"/>
    <numFmt numFmtId="230" formatCode="#."/>
    <numFmt numFmtId="231" formatCode="0.00000_ "/>
    <numFmt numFmtId="232" formatCode="\=\ \ \ \ #,##0"/>
    <numFmt numFmtId="233" formatCode="0\ \ \="/>
    <numFmt numFmtId="234" formatCode="0.000000"/>
    <numFmt numFmtId="235" formatCode="_(&quot;$&quot;* #,##0.0_);_(&quot;$&quot;* &quot;₩&quot;&quot;₩&quot;&quot;₩&quot;&quot;₩&quot;&quot;₩&quot;&quot;₩&quot;&quot;₩&quot;&quot;₩&quot;&quot;₩&quot;&quot;₩&quot;&quot;₩&quot;&quot;₩&quot;&quot;₩&quot;\(#,##0.0&quot;₩&quot;&quot;₩&quot;&quot;₩&quot;&quot;₩&quot;&quot;₩&quot;&quot;₩&quot;&quot;₩&quot;&quot;₩&quot;&quot;₩&quot;&quot;₩&quot;&quot;₩&quot;&quot;₩&quot;&quot;₩&quot;\);_(&quot;$&quot;* &quot;-&quot;??_);_(@_)"/>
    <numFmt numFmtId="236" formatCode="&quot;$&quot;#,##0"/>
    <numFmt numFmtId="237" formatCode="0\ &quot;EA&quot;"/>
    <numFmt numFmtId="238" formatCode="0.0000"/>
    <numFmt numFmtId="239" formatCode="#,##0.000\ &quot;㎏ &quot;"/>
    <numFmt numFmtId="240" formatCode="#,##0.000\ &quot;m  &quot;"/>
    <numFmt numFmtId="241" formatCode="#,##0.000\ &quot;㎡ &quot;"/>
    <numFmt numFmtId="242" formatCode="#,##0.000\ &quot;㎥ &quot;"/>
    <numFmt numFmtId="243" formatCode="#,##0\ \x"/>
    <numFmt numFmtId="244" formatCode="0\ &quot;t&quot;"/>
    <numFmt numFmtId="245" formatCode=";;;"/>
    <numFmt numFmtId="246" formatCode="0.00000"/>
    <numFmt numFmtId="247" formatCode="0.00\ &quot;)&quot;"/>
    <numFmt numFmtId="248" formatCode="0.00\ &quot;)]&quot;"/>
    <numFmt numFmtId="249" formatCode="#,##0;\-#,##0;&quot;-&quot;__;@"/>
    <numFmt numFmtId="250" formatCode="&quot;₩&quot;#,##0.00;[Red]&quot;₩&quot;&quot;₩&quot;&quot;₩&quot;&quot;₩&quot;&quot;₩&quot;&quot;₩&quot;&quot;₩&quot;&quot;₩&quot;&quot;₩&quot;&quot;₩&quot;&quot;₩&quot;&quot;₩&quot;&quot;₩&quot;&quot;₩&quot;&quot;₩&quot;\-#,##0.00"/>
    <numFmt numFmtId="251" formatCode="0.000\ &quot;²&quot;"/>
    <numFmt numFmtId="252" formatCode="&quot;(&quot;\ 0.00"/>
    <numFmt numFmtId="253" formatCode="&quot;[(&quot;\ 0.00"/>
    <numFmt numFmtId="254" formatCode="_-#,##0;\-#,##0;&quot;-&quot;_-;_-@_-"/>
    <numFmt numFmtId="255" formatCode="_-* #,##0.000_-;\-* #,##0.000_-;_-* &quot;-&quot;_-;_-@_-"/>
    <numFmt numFmtId="256" formatCode="\=\ \ \ \ 0"/>
    <numFmt numFmtId="257" formatCode="&quot;₩&quot;#,##0;[Red]&quot;₩&quot;&quot;₩&quot;&quot;₩&quot;&quot;₩&quot;&quot;₩&quot;&quot;₩&quot;&quot;₩&quot;&quot;₩&quot;&quot;₩&quot;&quot;₩&quot;&quot;₩&quot;&quot;₩&quot;&quot;₩&quot;&quot;₩&quot;&quot;₩&quot;\-#,##0"/>
    <numFmt numFmtId="258" formatCode="&quot;₩&quot;#,##0;&quot;₩&quot;&quot;₩&quot;&quot;₩&quot;&quot;₩&quot;&quot;₩&quot;&quot;₩&quot;&quot;₩&quot;&quot;₩&quot;&quot;₩&quot;&quot;₩&quot;&quot;₩&quot;&quot;₩&quot;&quot;₩&quot;&quot;₩&quot;&quot;₩&quot;\-#,##0"/>
    <numFmt numFmtId="259" formatCode="_ &quot;₩&quot;* #,##0_ ;_ &quot;₩&quot;* 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60" formatCode="_ * #,##0.00_ ;_ * &quot;₩&quot;&quot;₩&quot;\-#,##0.00_ ;_ * &quot;-&quot;??_ ;_ @_ "/>
    <numFmt numFmtId="261" formatCode="_-* #,##0.0_-;\-* #,##0.0_-;_-* &quot;-&quot;_-;_-@_-"/>
    <numFmt numFmtId="262" formatCode="#,##0&quot;m&quot;"/>
    <numFmt numFmtId="263" formatCode="#,##0.##"/>
    <numFmt numFmtId="264" formatCode="#,##0.#######"/>
    <numFmt numFmtId="265" formatCode="#,##0.0########"/>
    <numFmt numFmtId="266" formatCode="#,##0.000"/>
    <numFmt numFmtId="267" formatCode="#,##0.00;\-#,##0.00;&quot;-&quot;"/>
    <numFmt numFmtId="268" formatCode="_ * #,##0.00_ ;_ * \-#,##0.00_ ;_ * &quot;-&quot;_ ;_ @_ "/>
    <numFmt numFmtId="269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270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271" formatCode="_-* #,##0.00_-;\-* #,##0.00_-;_-* &quot;-&quot;_-;_-@_-"/>
    <numFmt numFmtId="272" formatCode="_-* #,##0&quot;₩&quot;\ _D_M_-;&quot;₩&quot;\-* #,##0&quot;₩&quot;\ _D_M_-;_-* &quot;-&quot;&quot;₩&quot;\ _D_M_-;_-@_-"/>
    <numFmt numFmtId="273" formatCode="* #,##0.0"/>
    <numFmt numFmtId="274" formatCode="#,##0.00000"/>
    <numFmt numFmtId="275" formatCode="_ * #,##0_ ;_ * &quot;₩&quot;\-#,##0_ ;_ * &quot;-&quot;??_ ;_ @_ "/>
    <numFmt numFmtId="276" formatCode="0.0%;[Red]&quot;△&quot;0.0%"/>
    <numFmt numFmtId="277" formatCode="#,##0;\(#,##0\)"/>
    <numFmt numFmtId="278" formatCode="_-&quot;S&quot;&quot;₩&quot;\!\ * #,##0_-;&quot;₩&quot;\!\-&quot;S&quot;&quot;₩&quot;\!\ * #,##0_-;_-&quot;S&quot;&quot;₩&quot;\!\ * &quot;-&quot;_-;_-@_-"/>
    <numFmt numFmtId="279" formatCode="_ * #,##0_ ;_ * &quot;₩&quot;&quot;₩&quot;&quot;₩&quot;\-#,##0_ ;_ * &quot;-&quot;_ ;_ @_ "/>
    <numFmt numFmtId="280" formatCode="\$#.00"/>
    <numFmt numFmtId="281" formatCode="&quot;$&quot;#,##0_);[Red]\(&quot;$&quot;#,##0\)"/>
    <numFmt numFmtId="282" formatCode="_ &quot;₩&quot;* #,##0.00_ ;_ &quot;₩&quot;* &quot;₩&quot;&quot;₩&quot;&quot;₩&quot;&quot;₩&quot;\-#,##0.00_ ;_ &quot;₩&quot;* &quot;-&quot;??_ ;_ @_ "/>
    <numFmt numFmtId="283" formatCode="\$#,##0.00;\(\$#,##0.00\)"/>
    <numFmt numFmtId="284" formatCode="m\o\n\th\ d\,\ yyyy"/>
    <numFmt numFmtId="285" formatCode="\$#,##0;\(\$#,##0\)"/>
    <numFmt numFmtId="286" formatCode="_-[$€-2]* #,##0.00_-;\-[$€-2]* #,##0.00_-;_-[$€-2]* &quot;-&quot;??_-"/>
    <numFmt numFmtId="287" formatCode="0.0_ "/>
    <numFmt numFmtId="288" formatCode="#,##0_ "/>
    <numFmt numFmtId="289" formatCode="_ &quot;₩&quot;* #,##0.00_ ;_ &quot;₩&quot;* &quot;₩&quot;&quot;₩&quot;\-#,##0.00_ ;_ &quot;₩&quot;* &quot;-&quot;??_ ;_ @_ "/>
    <numFmt numFmtId="290" formatCode="_(* #,##0_);_(* &quot;₩&quot;&quot;₩&quot;&quot;₩&quot;\(#,##0&quot;₩&quot;&quot;₩&quot;&quot;₩&quot;\);_(* &quot;-&quot;_);_(@_)"/>
    <numFmt numFmtId="291" formatCode="_(* #,##0.00_);_(* &quot;₩&quot;&quot;₩&quot;&quot;₩&quot;\(#,##0.00&quot;₩&quot;&quot;₩&quot;&quot;₩&quot;\);_(* &quot;-&quot;??_);_(@_)"/>
    <numFmt numFmtId="292" formatCode="#,##0.00\ &quot;DM&quot;;[Red]\-#,##0.00\ &quot;DM&quot;"/>
    <numFmt numFmtId="293" formatCode="&quot;R$&quot;#,##0.00;&quot;R$&quot;\-#,##0.00"/>
    <numFmt numFmtId="294" formatCode="&quot;₩&quot;#,##0.00;&quot;₩&quot;\-#,##0.00"/>
    <numFmt numFmtId="295" formatCode="_-* #,##0.000_-;\-* #,##0.000_-;_-* &quot;-&quot;??_-;_-@_-"/>
    <numFmt numFmtId="296" formatCode="_(* #,##0.00_);_(* \(#,##0.00\);_(* &quot;-&quot;??_);_(@_)"/>
    <numFmt numFmtId="297" formatCode="&quot;(\&quot;#,##0&quot;)&quot;"/>
    <numFmt numFmtId="298" formatCode="#,##0.0;\-#,##0.0"/>
    <numFmt numFmtId="299" formatCode="#,##0.000;\-#,##0.000"/>
    <numFmt numFmtId="300" formatCode="_ * #,##0.00000000_ ;_ * \-#,##0.00000000_ ;_ * &quot;-&quot;_ ;_ @_ "/>
    <numFmt numFmtId="301" formatCode="#,###"/>
    <numFmt numFmtId="302" formatCode="#,##0.00&quot;억원&quot;"/>
    <numFmt numFmtId="303" formatCode="#,##0&quot;백만원&quot;"/>
    <numFmt numFmtId="304" formatCode="#,##0&quot;억원 이하&quot;"/>
    <numFmt numFmtId="305" formatCode="#,##0&quot;억원까지&quot;"/>
    <numFmt numFmtId="306" formatCode="#,##0&quot;백만원&quot;\ \ \ "/>
    <numFmt numFmtId="307" formatCode="#,###\ \ "/>
    <numFmt numFmtId="308" formatCode="&quot;≒&quot;#,###"/>
    <numFmt numFmtId="309" formatCode="0\ &quot;일&quot;"/>
    <numFmt numFmtId="310" formatCode="0.00\ &quot;일&quot;"/>
    <numFmt numFmtId="311" formatCode="00.00\ &quot;인&quot;"/>
    <numFmt numFmtId="312" formatCode="#,###,###\ &quot;㎡&quot;"/>
    <numFmt numFmtId="313" formatCode="0.0_);[Red]\(0.0\)"/>
    <numFmt numFmtId="314" formatCode="#,###.0########"/>
  </numFmts>
  <fonts count="27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9"/>
      <name val="굴림체"/>
      <family val="3"/>
      <charset val="129"/>
    </font>
    <font>
      <b/>
      <sz val="11"/>
      <name val="굴림체"/>
      <family val="3"/>
      <charset val="129"/>
    </font>
    <font>
      <sz val="12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2"/>
      <name val="돋움체"/>
      <family val="3"/>
      <charset val="129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sz val="10"/>
      <name val="MS Sans Serif"/>
      <family val="2"/>
    </font>
    <font>
      <sz val="14"/>
      <name val="뼥?ⓒ"/>
      <family val="3"/>
      <charset val="129"/>
    </font>
    <font>
      <sz val="11"/>
      <color indexed="8"/>
      <name val="돋움"/>
      <family val="3"/>
      <charset val="129"/>
    </font>
    <font>
      <sz val="10"/>
      <name val="돋움체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9"/>
      <color indexed="10"/>
      <name val="바탕체"/>
      <family val="1"/>
      <charset val="129"/>
    </font>
    <font>
      <b/>
      <sz val="12"/>
      <color indexed="16"/>
      <name val="굴림체"/>
      <family val="3"/>
      <charset val="129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바탕체"/>
      <family val="1"/>
      <charset val="129"/>
    </font>
    <font>
      <sz val="12"/>
      <name val="¹UAAA¼"/>
      <family val="1"/>
    </font>
    <font>
      <sz val="12"/>
      <name val="¹ÙÅÁÃ¼"/>
      <family val="3"/>
      <charset val="129"/>
    </font>
    <font>
      <sz val="12"/>
      <name val="¹UAAA¼"/>
      <family val="3"/>
      <charset val="129"/>
    </font>
    <font>
      <sz val="10"/>
      <name val="μ¸¿oA¼"/>
      <family val="3"/>
      <charset val="129"/>
    </font>
    <font>
      <b/>
      <sz val="11"/>
      <name val="돋움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b/>
      <sz val="12"/>
      <name val="바탕체"/>
      <family val="1"/>
      <charset val="129"/>
    </font>
    <font>
      <sz val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12"/>
      <name val="명조"/>
      <family val="3"/>
      <charset val="129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8"/>
      <name val="Helv"/>
      <family val="2"/>
    </font>
    <font>
      <b/>
      <sz val="10"/>
      <name val="바탕체"/>
      <family val="1"/>
      <charset val="129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2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Arial Narrow"/>
      <family val="2"/>
    </font>
    <font>
      <sz val="10"/>
      <color indexed="19"/>
      <name val="돋움체"/>
      <family val="3"/>
      <charset val="129"/>
    </font>
    <font>
      <sz val="10"/>
      <name val="Geneva"/>
      <family val="2"/>
    </font>
    <font>
      <sz val="10"/>
      <name val="Helv"/>
      <family val="2"/>
    </font>
    <font>
      <sz val="11"/>
      <name val="Arial"/>
      <family val="2"/>
    </font>
    <font>
      <sz val="1"/>
      <color indexed="16"/>
      <name val="Courier"/>
      <family val="3"/>
    </font>
    <font>
      <sz val="12"/>
      <name val="돋움"/>
      <family val="3"/>
      <charset val="129"/>
    </font>
    <font>
      <sz val="10"/>
      <name val="한양중고딕"/>
      <family val="1"/>
      <charset val="129"/>
    </font>
    <font>
      <sz val="11"/>
      <name val="바탕체"/>
      <family val="1"/>
      <charset val="129"/>
    </font>
    <font>
      <sz val="1"/>
      <color indexed="0"/>
      <name val="Courier"/>
      <family val="3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b/>
      <sz val="12"/>
      <name val="돋움체"/>
      <family val="3"/>
      <charset val="129"/>
    </font>
    <font>
      <b/>
      <sz val="12"/>
      <color indexed="8"/>
      <name val="돋움체"/>
      <family val="3"/>
      <charset val="129"/>
    </font>
    <font>
      <i/>
      <outline/>
      <shadow/>
      <u/>
      <sz val="1"/>
      <color indexed="24"/>
      <name val="Courier"/>
      <family val="3"/>
    </font>
    <font>
      <sz val="12"/>
      <name val="©öUAAA¨ù"/>
      <family val="1"/>
      <charset val="129"/>
    </font>
    <font>
      <sz val="11"/>
      <name val="¡¾¨u￠￢ⓒ÷A¨u"/>
      <family val="3"/>
      <charset val="129"/>
    </font>
    <font>
      <sz val="12"/>
      <name val="¡¾¨ù¢¬©÷A¨ù"/>
      <family val="3"/>
      <charset val="129"/>
    </font>
    <font>
      <sz val="11"/>
      <name val="±¼¸²Ã¼"/>
      <family val="3"/>
      <charset val="129"/>
    </font>
    <font>
      <sz val="11"/>
      <name val="µ¸¿ò"/>
      <family val="3"/>
      <charset val="129"/>
    </font>
    <font>
      <sz val="8"/>
      <name val="©öUAAA¨ù"/>
      <family val="1"/>
      <charset val="129"/>
    </font>
    <font>
      <sz val="12"/>
      <name val="¥ì¢¬¢¯oA¨ù"/>
      <family val="3"/>
      <charset val="129"/>
    </font>
    <font>
      <sz val="10"/>
      <name val="¡¾¨ù¢¬©÷A¨ù"/>
      <family val="3"/>
      <charset val="129"/>
    </font>
    <font>
      <sz val="10"/>
      <name val="©öUAAA¨ù"/>
      <family val="1"/>
      <charset val="129"/>
    </font>
    <font>
      <sz val="8"/>
      <name val="¹UAAA¼"/>
      <family val="3"/>
      <charset val="129"/>
    </font>
    <font>
      <sz val="14"/>
      <name val="¹ÙÅÁÃ¼"/>
      <family val="1"/>
      <charset val="129"/>
    </font>
    <font>
      <sz val="12"/>
      <name val="μ¸¿oA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b/>
      <sz val="10"/>
      <name val="Arial"/>
      <family val="2"/>
    </font>
    <font>
      <u/>
      <sz val="8"/>
      <color indexed="12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sz val="10"/>
      <name val="굴림"/>
      <family val="3"/>
      <charset val="129"/>
    </font>
    <font>
      <b/>
      <sz val="11"/>
      <name val="돋움체"/>
      <family val="3"/>
      <charset val="129"/>
    </font>
    <font>
      <sz val="12"/>
      <name val="견명조"/>
      <family val="1"/>
      <charset val="129"/>
    </font>
    <font>
      <sz val="12"/>
      <name val="±¼¸²A¼"/>
      <family val="3"/>
      <charset val="129"/>
    </font>
    <font>
      <b/>
      <u/>
      <sz val="24"/>
      <name val="굴림체"/>
      <family val="3"/>
      <charset val="129"/>
    </font>
    <font>
      <b/>
      <sz val="14"/>
      <name val="굴림체"/>
      <family val="3"/>
      <charset val="129"/>
    </font>
    <font>
      <b/>
      <u/>
      <sz val="14"/>
      <name val="굴림체"/>
      <family val="3"/>
      <charset val="129"/>
    </font>
    <font>
      <sz val="18"/>
      <name val="굴림체"/>
      <family val="3"/>
      <charset val="129"/>
    </font>
    <font>
      <b/>
      <sz val="11"/>
      <name val="굴림"/>
      <family val="3"/>
      <charset val="129"/>
    </font>
    <font>
      <b/>
      <sz val="16"/>
      <color rgb="FFFF0000"/>
      <name val="-2002"/>
      <family val="1"/>
      <charset val="129"/>
    </font>
    <font>
      <sz val="11"/>
      <name val="맑은 고딕"/>
      <family val="3"/>
      <charset val="129"/>
    </font>
    <font>
      <sz val="12"/>
      <name val="굴림"/>
      <family val="3"/>
      <charset val="129"/>
    </font>
    <font>
      <b/>
      <sz val="16"/>
      <name val="굴림체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b/>
      <sz val="12"/>
      <name val="Arial MT"/>
      <family val="2"/>
    </font>
    <font>
      <sz val="10"/>
      <name val="¹UAAA¼"/>
      <family val="3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9"/>
      <name val="Times New Roman"/>
      <family val="1"/>
    </font>
    <font>
      <sz val="12"/>
      <name val="Arial MT"/>
      <family val="2"/>
    </font>
    <font>
      <sz val="11"/>
      <name val="돋움체"/>
      <family val="3"/>
      <charset val="129"/>
    </font>
    <font>
      <sz val="9"/>
      <name val="Arial"/>
      <family val="2"/>
    </font>
    <font>
      <u/>
      <sz val="10"/>
      <color indexed="14"/>
      <name val="MS Sans Serif"/>
      <family val="2"/>
    </font>
    <font>
      <sz val="10"/>
      <name val="Univers (WN)"/>
      <family val="2"/>
    </font>
    <font>
      <sz val="10"/>
      <name val="바탕"/>
      <family val="1"/>
      <charset val="129"/>
    </font>
    <font>
      <b/>
      <sz val="10"/>
      <name val="돋움체"/>
      <family val="3"/>
      <charset val="129"/>
    </font>
    <font>
      <b/>
      <sz val="14"/>
      <name val="굴림"/>
      <family val="3"/>
      <charset val="129"/>
    </font>
    <font>
      <sz val="11"/>
      <name val="가을체"/>
      <family val="1"/>
      <charset val="129"/>
    </font>
    <font>
      <b/>
      <u/>
      <sz val="16"/>
      <name val="굴림"/>
      <family val="3"/>
      <charset val="129"/>
    </font>
    <font>
      <sz val="11"/>
      <name val="HY중고딕"/>
      <family val="1"/>
      <charset val="129"/>
    </font>
    <font>
      <b/>
      <sz val="18"/>
      <name val="바탕체"/>
      <family val="1"/>
      <charset val="129"/>
    </font>
    <font>
      <sz val="10"/>
      <name val="HY견고딕"/>
      <family val="1"/>
      <charset val="129"/>
    </font>
    <font>
      <sz val="9"/>
      <name val="돋움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1"/>
      <charset val="129"/>
    </font>
    <font>
      <sz val="9.5"/>
      <name val="標準明朝"/>
      <family val="3"/>
      <charset val="128"/>
    </font>
    <font>
      <b/>
      <sz val="16"/>
      <name val="돋움체"/>
      <family val="3"/>
      <charset val="129"/>
    </font>
    <font>
      <sz val="9"/>
      <color indexed="8"/>
      <name val="Arial"/>
      <family val="2"/>
    </font>
    <font>
      <u/>
      <sz val="9.35"/>
      <color indexed="12"/>
      <name val="굴림체"/>
      <family val="3"/>
      <charset val="129"/>
    </font>
    <font>
      <b/>
      <sz val="1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바탕"/>
      <family val="1"/>
      <charset val="129"/>
    </font>
    <font>
      <sz val="10"/>
      <color rgb="FF000000"/>
      <name val="-2002"/>
      <family val="1"/>
      <charset val="129"/>
    </font>
    <font>
      <sz val="11"/>
      <color rgb="FF000000"/>
      <name val="휴먼명조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-2002"/>
      <family val="1"/>
      <charset val="129"/>
    </font>
    <font>
      <sz val="9"/>
      <color rgb="FF000000"/>
      <name val="-2002"/>
      <family val="1"/>
      <charset val="129"/>
    </font>
    <font>
      <sz val="10"/>
      <color theme="1"/>
      <name val="-2002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0"/>
      <color rgb="FFFF0000"/>
      <name val="바탕"/>
      <family val="1"/>
      <charset val="129"/>
    </font>
    <font>
      <sz val="10"/>
      <color theme="0"/>
      <name val="-2002"/>
      <family val="1"/>
      <charset val="129"/>
    </font>
    <font>
      <sz val="12"/>
      <color rgb="FFFF0000"/>
      <name val="-2002"/>
      <family val="1"/>
      <charset val="129"/>
    </font>
    <font>
      <sz val="12"/>
      <color rgb="FF7030A0"/>
      <name val="-2002"/>
      <family val="1"/>
      <charset val="129"/>
    </font>
    <font>
      <sz val="10"/>
      <color rgb="FF7030A0"/>
      <name val="-2002"/>
      <family val="1"/>
      <charset val="129"/>
    </font>
    <font>
      <u/>
      <sz val="11"/>
      <color theme="10"/>
      <name val="맑은 고딕"/>
      <family val="2"/>
      <charset val="129"/>
      <scheme val="minor"/>
    </font>
    <font>
      <sz val="10"/>
      <name val="-2002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-2002"/>
      <family val="1"/>
      <charset val="129"/>
    </font>
    <font>
      <sz val="11"/>
      <name val="-2002"/>
      <family val="1"/>
      <charset val="129"/>
    </font>
    <font>
      <sz val="20"/>
      <color indexed="8"/>
      <name val="-2002"/>
      <family val="1"/>
      <charset val="129"/>
    </font>
    <font>
      <b/>
      <sz val="11"/>
      <color theme="1"/>
      <name val="-2002"/>
      <family val="1"/>
      <charset val="129"/>
    </font>
    <font>
      <sz val="10"/>
      <color indexed="8"/>
      <name val="-2002"/>
      <family val="1"/>
      <charset val="129"/>
    </font>
    <font>
      <b/>
      <sz val="11"/>
      <color indexed="8"/>
      <name val="-2002"/>
      <family val="1"/>
      <charset val="129"/>
    </font>
    <font>
      <sz val="11"/>
      <color indexed="8"/>
      <name val="-2002"/>
      <family val="1"/>
      <charset val="129"/>
    </font>
    <font>
      <b/>
      <sz val="10"/>
      <color indexed="8"/>
      <name val="-2002"/>
      <family val="1"/>
      <charset val="129"/>
    </font>
    <font>
      <sz val="9.6999999999999993"/>
      <color indexed="8"/>
      <name val="-2002"/>
      <family val="1"/>
      <charset val="129"/>
    </font>
    <font>
      <sz val="11"/>
      <color rgb="FFC00000"/>
      <name val="-2002"/>
      <family val="1"/>
      <charset val="129"/>
    </font>
    <font>
      <b/>
      <sz val="11"/>
      <color rgb="FFC00000"/>
      <name val="굴림체"/>
      <family val="3"/>
      <charset val="129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7"/>
      <name val="Arial"/>
      <family val="2"/>
    </font>
    <font>
      <b/>
      <sz val="13"/>
      <name val="HY중고딕"/>
      <family val="1"/>
      <charset val="129"/>
    </font>
    <font>
      <sz val="8"/>
      <name val="HY중고딕"/>
      <family val="1"/>
      <charset val="129"/>
    </font>
    <font>
      <sz val="24"/>
      <name val="HY견고딕"/>
      <family val="1"/>
      <charset val="129"/>
    </font>
    <font>
      <sz val="10"/>
      <name val="HY중고딕"/>
      <family val="1"/>
      <charset val="129"/>
    </font>
    <font>
      <sz val="10"/>
      <name val="굴림"/>
      <family val="3"/>
    </font>
    <font>
      <sz val="13"/>
      <name val="HY견고딕"/>
      <family val="1"/>
      <charset val="129"/>
    </font>
    <font>
      <sz val="13"/>
      <name val="돋움"/>
      <family val="3"/>
      <charset val="129"/>
    </font>
    <font>
      <b/>
      <sz val="12"/>
      <name val="HY중고딕"/>
      <family val="1"/>
      <charset val="129"/>
    </font>
    <font>
      <b/>
      <sz val="12"/>
      <name val="HY견고딕"/>
      <family val="1"/>
      <charset val="129"/>
    </font>
    <font>
      <sz val="8"/>
      <name val="바탕"/>
      <family val="1"/>
      <charset val="129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color rgb="FFC00000"/>
      <name val="-2002"/>
      <family val="1"/>
      <charset val="129"/>
    </font>
    <font>
      <b/>
      <sz val="20"/>
      <color indexed="8"/>
      <name val="-2002"/>
      <family val="1"/>
      <charset val="129"/>
    </font>
    <font>
      <b/>
      <sz val="13"/>
      <color indexed="8"/>
      <name val="-2002"/>
      <family val="1"/>
      <charset val="129"/>
    </font>
    <font>
      <b/>
      <sz val="9"/>
      <color indexed="8"/>
      <name val="-2002"/>
      <family val="1"/>
      <charset val="129"/>
    </font>
    <font>
      <b/>
      <sz val="10"/>
      <name val="-2002"/>
      <family val="1"/>
      <charset val="129"/>
    </font>
    <font>
      <b/>
      <sz val="9"/>
      <name val="-2002"/>
      <family val="1"/>
      <charset val="129"/>
    </font>
    <font>
      <sz val="9"/>
      <name val="-2002"/>
      <family val="1"/>
      <charset val="129"/>
    </font>
    <font>
      <b/>
      <sz val="10"/>
      <color rgb="FFFF0000"/>
      <name val="-2002"/>
      <family val="1"/>
      <charset val="129"/>
    </font>
    <font>
      <b/>
      <sz val="10"/>
      <color rgb="FFC00000"/>
      <name val="-2002"/>
      <family val="1"/>
      <charset val="129"/>
    </font>
    <font>
      <sz val="11"/>
      <color theme="0" tint="-0.14999847407452621"/>
      <name val="굴림체"/>
      <family val="3"/>
      <charset val="129"/>
    </font>
    <font>
      <sz val="9"/>
      <color theme="0"/>
      <name val="맑은 고딕"/>
      <family val="2"/>
      <charset val="129"/>
      <scheme val="minor"/>
    </font>
    <font>
      <sz val="10"/>
      <color indexed="24"/>
      <name val="Arial"/>
      <family val="2"/>
    </font>
    <font>
      <i/>
      <sz val="12"/>
      <name val="굴림체"/>
      <family val="3"/>
    </font>
    <font>
      <sz val="10"/>
      <color theme="1"/>
      <name val="Arial"/>
      <family val="2"/>
    </font>
    <font>
      <b/>
      <sz val="22"/>
      <name val="굴림체"/>
      <family val="3"/>
      <charset val="129"/>
    </font>
    <font>
      <sz val="1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2"/>
      <name val="뼻뮝"/>
      <family val="1"/>
      <charset val="129"/>
    </font>
    <font>
      <u/>
      <sz val="13.2"/>
      <color indexed="36"/>
      <name val="돋움"/>
      <family val="3"/>
      <charset val="129"/>
    </font>
    <font>
      <sz val="10"/>
      <color rgb="FF000000"/>
      <name val="맑은 고딕"/>
      <family val="1"/>
      <charset val="129"/>
      <scheme val="minor"/>
    </font>
    <font>
      <sz val="10"/>
      <color rgb="FF000000"/>
      <name val="맑은 고딕"/>
      <family val="3"/>
      <charset val="129"/>
    </font>
    <font>
      <b/>
      <sz val="24"/>
      <name val="굴림체"/>
      <family val="3"/>
      <charset val="129"/>
    </font>
    <font>
      <b/>
      <sz val="26"/>
      <name val="굴림체"/>
      <family val="3"/>
      <charset val="129"/>
    </font>
    <font>
      <sz val="14"/>
      <name val="굴림체"/>
      <family val="3"/>
      <charset val="129"/>
    </font>
    <font>
      <sz val="16"/>
      <name val="굴림체"/>
      <family val="3"/>
      <charset val="129"/>
    </font>
    <font>
      <u/>
      <sz val="16"/>
      <name val="굴림체"/>
      <family val="3"/>
      <charset val="129"/>
    </font>
    <font>
      <b/>
      <sz val="20"/>
      <color indexed="8"/>
      <name val="굴림체"/>
      <family val="3"/>
      <charset val="129"/>
    </font>
    <font>
      <b/>
      <sz val="24"/>
      <color indexed="8"/>
      <name val="굴림체"/>
      <family val="3"/>
      <charset val="129"/>
    </font>
    <font>
      <sz val="10"/>
      <name val="새굴림"/>
      <family val="1"/>
      <charset val="129"/>
    </font>
    <font>
      <b/>
      <sz val="10"/>
      <name val="새굴림"/>
      <family val="1"/>
      <charset val="129"/>
    </font>
    <font>
      <b/>
      <sz val="16"/>
      <name val="Arial"/>
      <family val="2"/>
    </font>
    <font>
      <b/>
      <sz val="16"/>
      <name val="돋움"/>
      <family val="3"/>
      <charset val="129"/>
    </font>
    <font>
      <b/>
      <sz val="9"/>
      <name val="Arial"/>
      <family val="2"/>
    </font>
    <font>
      <sz val="7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indexed="8"/>
      <name val="돋움체"/>
      <family val="3"/>
      <charset val="129"/>
    </font>
    <font>
      <b/>
      <sz val="10"/>
      <color theme="1"/>
      <name val="ü"/>
      <family val="3"/>
      <charset val="129"/>
    </font>
    <font>
      <sz val="10"/>
      <color theme="1"/>
      <name val="ü"/>
      <family val="3"/>
      <charset val="129"/>
    </font>
    <font>
      <b/>
      <sz val="10"/>
      <color rgb="FF333333"/>
      <name val="ü"/>
      <family val="3"/>
      <charset val="129"/>
    </font>
    <font>
      <sz val="10"/>
      <name val="ü"/>
      <family val="3"/>
      <charset val="129"/>
    </font>
    <font>
      <sz val="12"/>
      <name val="ü"/>
      <family val="3"/>
      <charset val="129"/>
    </font>
    <font>
      <b/>
      <sz val="12"/>
      <name val="돋움"/>
      <family val="3"/>
      <charset val="129"/>
    </font>
    <font>
      <sz val="9"/>
      <name val="굴림"/>
      <family val="3"/>
      <charset val="129"/>
    </font>
    <font>
      <b/>
      <sz val="10"/>
      <name val="굴림체"/>
      <family val="3"/>
      <charset val="129"/>
    </font>
    <font>
      <b/>
      <vertAlign val="subscript"/>
      <sz val="10"/>
      <name val="굴림체"/>
      <family val="3"/>
      <charset val="129"/>
    </font>
    <font>
      <b/>
      <sz val="9"/>
      <name val="굴림체"/>
      <family val="3"/>
      <charset val="129"/>
    </font>
    <font>
      <b/>
      <sz val="10"/>
      <color indexed="10"/>
      <name val="굴림체"/>
      <family val="3"/>
      <charset val="129"/>
    </font>
    <font>
      <b/>
      <sz val="12"/>
      <name val="굴림체"/>
      <family val="3"/>
    </font>
    <font>
      <b/>
      <sz val="11"/>
      <color indexed="10"/>
      <name val="돋움"/>
      <family val="3"/>
      <charset val="129"/>
    </font>
    <font>
      <b/>
      <sz val="11"/>
      <color indexed="48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20"/>
      <color indexed="8"/>
      <name val="돋움"/>
      <family val="3"/>
      <charset val="129"/>
    </font>
    <font>
      <b/>
      <sz val="20"/>
      <color indexed="8"/>
      <name val="Arial"/>
      <family val="2"/>
    </font>
    <font>
      <b/>
      <sz val="9"/>
      <color indexed="8"/>
      <name val="굴림체"/>
      <family val="3"/>
    </font>
    <font>
      <sz val="9"/>
      <color indexed="8"/>
      <name val="굴림체"/>
      <family val="3"/>
    </font>
    <font>
      <sz val="10"/>
      <color indexed="8"/>
      <name val="돋움"/>
      <family val="3"/>
      <charset val="129"/>
    </font>
    <font>
      <b/>
      <sz val="9"/>
      <color indexed="8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12"/>
      <name val="굴리체"/>
      <family val="3"/>
      <charset val="129"/>
    </font>
    <font>
      <sz val="10"/>
      <color rgb="FF000000"/>
      <name val="굴림"/>
      <family val="3"/>
      <charset val="129"/>
    </font>
    <font>
      <sz val="10"/>
      <color rgb="FF0000FF"/>
      <name val="-2002"/>
      <family val="1"/>
      <charset val="129"/>
    </font>
    <font>
      <sz val="11"/>
      <color rgb="FF0000FF"/>
      <name val="-2002"/>
      <family val="1"/>
      <charset val="129"/>
    </font>
    <font>
      <sz val="11"/>
      <color rgb="FF0000FF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rgb="FF0000FF"/>
      <name val="돋움"/>
      <family val="3"/>
      <charset val="129"/>
    </font>
    <font>
      <b/>
      <sz val="10"/>
      <color rgb="FF0000FF"/>
      <name val="돋움"/>
      <family val="3"/>
      <charset val="129"/>
    </font>
    <font>
      <sz val="10"/>
      <color theme="1"/>
      <name val="새굴림"/>
      <family val="1"/>
      <charset val="129"/>
    </font>
    <font>
      <sz val="10"/>
      <color theme="1"/>
      <name val="돋움"/>
      <family val="3"/>
      <charset val="129"/>
    </font>
    <font>
      <sz val="9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</patternFill>
    </fill>
    <fill>
      <patternFill patternType="solid">
        <fgColor rgb="FFCCFFCC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</fills>
  <borders count="3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 style="medium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 style="medium">
        <color theme="0" tint="-0.499984740745262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3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hair">
        <color indexed="64"/>
      </right>
      <top style="thin">
        <color indexed="63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3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3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indexed="64"/>
      </right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/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double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</borders>
  <cellStyleXfs count="5226">
    <xf numFmtId="0" fontId="0" fillId="0" borderId="0">
      <alignment vertical="center"/>
    </xf>
    <xf numFmtId="0" fontId="1" fillId="0" borderId="0"/>
    <xf numFmtId="200" fontId="6" fillId="0" borderId="0" applyFont="0" applyFill="0" applyBorder="0" applyAlignment="0" applyProtection="0"/>
    <xf numFmtId="223" fontId="6" fillId="0" borderId="0" applyFill="0" applyBorder="0" applyProtection="0"/>
    <xf numFmtId="0" fontId="39" fillId="0" borderId="0"/>
    <xf numFmtId="3" fontId="10" fillId="0" borderId="1"/>
    <xf numFmtId="180" fontId="1" fillId="0" borderId="0" applyFont="0" applyFill="0" applyBorder="0" applyAlignment="0" applyProtection="0">
      <alignment vertical="center"/>
    </xf>
    <xf numFmtId="201" fontId="76" fillId="0" borderId="0" applyNumberFormat="0">
      <alignment horizontal="center" vertical="center"/>
      <protection locked="0" hidden="1"/>
    </xf>
    <xf numFmtId="0" fontId="2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" fillId="0" borderId="0" applyFont="0" applyFill="0" applyBorder="0" applyAlignment="0" applyProtection="0"/>
    <xf numFmtId="0" fontId="1" fillId="0" borderId="0"/>
    <xf numFmtId="0" fontId="8" fillId="0" borderId="0"/>
    <xf numFmtId="0" fontId="3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41" fontId="2" fillId="0" borderId="0" applyFont="0" applyFill="0" applyBorder="0" applyAlignment="0" applyProtection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3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3" fillId="0" borderId="0" applyFont="0" applyFill="0" applyBorder="0" applyAlignment="0" applyProtection="0"/>
    <xf numFmtId="0" fontId="8" fillId="0" borderId="0"/>
    <xf numFmtId="0" fontId="77" fillId="0" borderId="0" applyFont="0" applyFill="0" applyBorder="0" applyAlignment="0" applyProtection="0"/>
    <xf numFmtId="0" fontId="7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2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/>
    <xf numFmtId="203" fontId="1" fillId="0" borderId="0" applyFont="0" applyFill="0" applyBorder="0" applyProtection="0">
      <alignment vertical="center"/>
    </xf>
    <xf numFmtId="204" fontId="1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0" fillId="0" borderId="0">
      <protection locked="0"/>
    </xf>
    <xf numFmtId="0" fontId="80" fillId="0" borderId="0">
      <protection locked="0"/>
    </xf>
    <xf numFmtId="3" fontId="10" fillId="0" borderId="1"/>
    <xf numFmtId="3" fontId="10" fillId="0" borderId="1"/>
    <xf numFmtId="0" fontId="77" fillId="0" borderId="0" applyFont="0" applyFill="0" applyBorder="0" applyAlignment="0" applyProtection="0"/>
    <xf numFmtId="0" fontId="2" fillId="0" borderId="0">
      <alignment horizontal="center" vertical="center"/>
    </xf>
    <xf numFmtId="0" fontId="109" fillId="0" borderId="0">
      <alignment horizontal="centerContinuous"/>
    </xf>
    <xf numFmtId="0" fontId="6" fillId="0" borderId="2">
      <alignment horizont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6" fillId="0" borderId="0">
      <protection locked="0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8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0" fillId="0" borderId="0" applyFont="0" applyFill="0" applyBorder="0" applyAlignment="0" applyProtection="0"/>
    <xf numFmtId="41" fontId="9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0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2" fillId="0" borderId="3">
      <alignment horizontal="center" vertical="center"/>
    </xf>
    <xf numFmtId="0" fontId="1" fillId="0" borderId="0">
      <protection locked="0"/>
    </xf>
    <xf numFmtId="184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42" fontId="9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" fillId="0" borderId="0">
      <protection locked="0"/>
    </xf>
    <xf numFmtId="185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42" fillId="0" borderId="0" applyFont="0" applyFill="0" applyBorder="0" applyAlignment="0" applyProtection="0"/>
    <xf numFmtId="44" fontId="9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0" fillId="0" borderId="0">
      <protection locked="0"/>
    </xf>
    <xf numFmtId="0" fontId="19" fillId="0" borderId="0"/>
    <xf numFmtId="0" fontId="48" fillId="0" borderId="0"/>
    <xf numFmtId="185" fontId="43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41" fontId="9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80" fillId="0" borderId="0">
      <protection locked="0"/>
    </xf>
    <xf numFmtId="0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95" fillId="0" borderId="0"/>
    <xf numFmtId="0" fontId="1" fillId="0" borderId="0"/>
    <xf numFmtId="0" fontId="96" fillId="0" borderId="0"/>
    <xf numFmtId="0" fontId="70" fillId="0" borderId="0"/>
    <xf numFmtId="0" fontId="90" fillId="0" borderId="0"/>
    <xf numFmtId="0" fontId="70" fillId="0" borderId="0"/>
    <xf numFmtId="0" fontId="90" fillId="0" borderId="0"/>
    <xf numFmtId="0" fontId="1" fillId="0" borderId="0"/>
    <xf numFmtId="0" fontId="97" fillId="0" borderId="0"/>
    <xf numFmtId="0" fontId="71" fillId="0" borderId="0"/>
    <xf numFmtId="0" fontId="90" fillId="0" borderId="0"/>
    <xf numFmtId="0" fontId="70" fillId="0" borderId="0"/>
    <xf numFmtId="0" fontId="98" fillId="0" borderId="0"/>
    <xf numFmtId="0" fontId="1" fillId="0" borderId="0"/>
    <xf numFmtId="0" fontId="99" fillId="0" borderId="0"/>
    <xf numFmtId="0" fontId="41" fillId="0" borderId="0"/>
    <xf numFmtId="0" fontId="42" fillId="0" borderId="0"/>
    <xf numFmtId="0" fontId="72" fillId="0" borderId="0"/>
    <xf numFmtId="0" fontId="72" fillId="0" borderId="0"/>
    <xf numFmtId="0" fontId="100" fillId="0" borderId="0"/>
    <xf numFmtId="0" fontId="101" fillId="0" borderId="0"/>
    <xf numFmtId="0" fontId="41" fillId="0" borderId="0"/>
    <xf numFmtId="0" fontId="42" fillId="0" borderId="0"/>
    <xf numFmtId="0" fontId="41" fillId="0" borderId="0"/>
    <xf numFmtId="0" fontId="102" fillId="0" borderId="0"/>
    <xf numFmtId="0" fontId="93" fillId="0" borderId="0"/>
    <xf numFmtId="0" fontId="42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102" fillId="0" borderId="0"/>
    <xf numFmtId="0" fontId="1" fillId="0" borderId="0" applyFill="0" applyBorder="0" applyAlignment="0"/>
    <xf numFmtId="0" fontId="45" fillId="0" borderId="0"/>
    <xf numFmtId="0" fontId="8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3" fontId="82" fillId="0" borderId="0">
      <alignment horizontal="center"/>
    </xf>
    <xf numFmtId="0" fontId="6" fillId="0" borderId="0">
      <protection locked="0"/>
    </xf>
    <xf numFmtId="41" fontId="48" fillId="0" borderId="0" applyFont="0" applyFill="0" applyBorder="0" applyAlignment="0" applyProtection="0"/>
    <xf numFmtId="0" fontId="49" fillId="0" borderId="0"/>
    <xf numFmtId="43" fontId="8" fillId="0" borderId="0" applyFont="0" applyFill="0" applyBorder="0" applyAlignment="0" applyProtection="0"/>
    <xf numFmtId="3" fontId="8" fillId="0" borderId="0" applyFill="0" applyBorder="0" applyAlignment="0" applyProtection="0"/>
    <xf numFmtId="0" fontId="50" fillId="0" borderId="0" applyNumberFormat="0" applyAlignment="0">
      <alignment horizontal="left"/>
    </xf>
    <xf numFmtId="0" fontId="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>
      <protection locked="0"/>
    </xf>
    <xf numFmtId="0" fontId="4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178" fontId="6" fillId="0" borderId="0" applyFont="0" applyFill="0" applyBorder="0" applyAlignment="0" applyProtection="0"/>
    <xf numFmtId="198" fontId="51" fillId="0" borderId="0" applyFont="0" applyFill="0" applyBorder="0" applyAlignment="0" applyProtection="0"/>
    <xf numFmtId="0" fontId="10" fillId="0" borderId="0"/>
    <xf numFmtId="0" fontId="6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0" fontId="52" fillId="0" borderId="0" applyNumberFormat="0" applyAlignment="0">
      <alignment horizontal="left"/>
    </xf>
    <xf numFmtId="0" fontId="6" fillId="0" borderId="0" applyFont="0" applyFill="0" applyBorder="0" applyAlignment="0" applyProtection="0"/>
    <xf numFmtId="0" fontId="18" fillId="0" borderId="0">
      <protection locked="0"/>
    </xf>
    <xf numFmtId="0" fontId="18" fillId="0" borderId="0">
      <protection locked="0"/>
    </xf>
    <xf numFmtId="0" fontId="53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53" fillId="0" borderId="0">
      <protection locked="0"/>
    </xf>
    <xf numFmtId="0" fontId="6" fillId="0" borderId="0">
      <protection locked="0"/>
    </xf>
    <xf numFmtId="0" fontId="6" fillId="0" borderId="0"/>
    <xf numFmtId="38" fontId="54" fillId="16" borderId="0" applyNumberFormat="0" applyBorder="0" applyAlignment="0" applyProtection="0"/>
    <xf numFmtId="0" fontId="104" fillId="0" borderId="0"/>
    <xf numFmtId="0" fontId="55" fillId="0" borderId="0">
      <alignment horizontal="left"/>
    </xf>
    <xf numFmtId="0" fontId="56" fillId="0" borderId="4" applyNumberFormat="0" applyAlignment="0" applyProtection="0">
      <alignment horizontal="left" vertical="center"/>
    </xf>
    <xf numFmtId="0" fontId="56" fillId="0" borderId="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 applyFon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49" fillId="0" borderId="0" applyFont="0" applyFill="0" applyBorder="0" applyAlignment="0" applyProtection="0"/>
    <xf numFmtId="10" fontId="54" fillId="17" borderId="1" applyNumberFormat="0" applyBorder="0" applyAlignment="0" applyProtection="0"/>
    <xf numFmtId="0" fontId="1" fillId="0" borderId="6">
      <protection locked="0"/>
    </xf>
    <xf numFmtId="192" fontId="58" fillId="0" borderId="0">
      <alignment horizontal="left"/>
    </xf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59" fillId="0" borderId="6"/>
    <xf numFmtId="217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0" fontId="87" fillId="16" borderId="0" applyNumberFormat="0" applyFont="0" applyFill="0" applyBorder="0" applyAlignment="0">
      <alignment vertical="center"/>
    </xf>
    <xf numFmtId="37" fontId="60" fillId="0" borderId="0"/>
    <xf numFmtId="0" fontId="10" fillId="0" borderId="7" applyNumberFormat="0" applyFont="0" applyBorder="0" applyProtection="0">
      <alignment horizontal="center" vertical="center"/>
    </xf>
    <xf numFmtId="0" fontId="8" fillId="0" borderId="0" applyNumberFormat="0" applyFill="0" applyBorder="0" applyAlignment="0" applyProtection="0"/>
    <xf numFmtId="181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8" fillId="0" borderId="0"/>
    <xf numFmtId="0" fontId="6" fillId="0" borderId="0">
      <protection locked="0"/>
    </xf>
    <xf numFmtId="10" fontId="8" fillId="0" borderId="0" applyFont="0" applyFill="0" applyBorder="0" applyAlignment="0" applyProtection="0"/>
    <xf numFmtId="30" fontId="62" fillId="0" borderId="0" applyNumberFormat="0" applyFill="0" applyBorder="0" applyAlignment="0" applyProtection="0">
      <alignment horizontal="left"/>
    </xf>
    <xf numFmtId="0" fontId="8" fillId="0" borderId="0"/>
    <xf numFmtId="0" fontId="59" fillId="0" borderId="0"/>
    <xf numFmtId="40" fontId="64" fillId="0" borderId="0" applyBorder="0">
      <alignment horizontal="right"/>
    </xf>
    <xf numFmtId="219" fontId="1" fillId="0" borderId="0" applyFont="0" applyFill="0" applyBorder="0" applyAlignment="0" applyProtection="0"/>
    <xf numFmtId="193" fontId="65" fillId="0" borderId="0">
      <alignment horizontal="center"/>
    </xf>
    <xf numFmtId="49" fontId="106" fillId="0" borderId="0" applyFill="0" applyBorder="0" applyProtection="0">
      <alignment horizontal="centerContinuous" vertical="center"/>
    </xf>
    <xf numFmtId="0" fontId="66" fillId="0" borderId="0" applyFill="0" applyBorder="0" applyProtection="0">
      <alignment horizontal="centerContinuous" vertical="center"/>
    </xf>
    <xf numFmtId="0" fontId="67" fillId="18" borderId="0" applyFill="0" applyBorder="0" applyProtection="0">
      <alignment horizontal="center" vertical="center"/>
    </xf>
    <xf numFmtId="0" fontId="6" fillId="0" borderId="8">
      <protection locked="0"/>
    </xf>
    <xf numFmtId="0" fontId="68" fillId="0" borderId="2">
      <alignment horizontal="left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89" fillId="0" borderId="0">
      <protection locked="0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3" fontId="81" fillId="0" borderId="9" applyFill="0" applyBorder="0" applyAlignment="0" applyProtection="0">
      <alignment horizontal="centerContinuous"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189" fontId="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9" fillId="0" borderId="0" applyBorder="0" applyAlignment="0"/>
    <xf numFmtId="0" fontId="9" fillId="0" borderId="11" applyBorder="0" applyAlignment="0">
      <alignment horizontal="center"/>
    </xf>
    <xf numFmtId="0" fontId="9" fillId="0" borderId="12"/>
    <xf numFmtId="0" fontId="51" fillId="0" borderId="0"/>
    <xf numFmtId="0" fontId="1" fillId="0" borderId="0"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>
      <protection locked="0"/>
    </xf>
    <xf numFmtId="3" fontId="19" fillId="0" borderId="13">
      <alignment horizontal="center"/>
    </xf>
    <xf numFmtId="0" fontId="82" fillId="0" borderId="0" applyFont="0" applyAlignment="0">
      <alignment horizontal="left"/>
    </xf>
    <xf numFmtId="0" fontId="18" fillId="0" borderId="0">
      <protection locked="0"/>
    </xf>
    <xf numFmtId="0" fontId="83" fillId="0" borderId="0" applyFont="0"/>
    <xf numFmtId="0" fontId="7" fillId="0" borderId="0" applyNumberFormat="0" applyFill="0" applyBorder="0" applyAlignment="0" applyProtection="0">
      <alignment vertical="top"/>
      <protection locked="0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1" fillId="24" borderId="14" applyNumberFormat="0" applyFont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1" fontId="22" fillId="0" borderId="1" applyNumberFormat="0" applyFont="0" applyFill="0" applyBorder="0" applyProtection="0">
      <alignment horizontal="distributed" vertical="center"/>
    </xf>
    <xf numFmtId="0" fontId="84" fillId="0" borderId="0">
      <protection locked="0"/>
    </xf>
    <xf numFmtId="9" fontId="1" fillId="0" borderId="0" applyFont="0" applyFill="0" applyBorder="0" applyAlignment="0" applyProtection="0"/>
    <xf numFmtId="205" fontId="6" fillId="0" borderId="0" applyFont="0" applyFill="0" applyBorder="0" applyProtection="0">
      <alignment horizontal="center" vertical="center"/>
    </xf>
    <xf numFmtId="206" fontId="6" fillId="0" borderId="0" applyFont="0" applyFill="0" applyBorder="0" applyProtection="0">
      <alignment horizontal="center" vertical="center"/>
    </xf>
    <xf numFmtId="9" fontId="2" fillId="18" borderId="0" applyFill="0" applyBorder="0" applyProtection="0">
      <alignment horizontal="right"/>
    </xf>
    <xf numFmtId="10" fontId="2" fillId="0" borderId="0" applyFill="0" applyBorder="0" applyProtection="0">
      <alignment horizontal="right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194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0" fontId="23" fillId="25" borderId="0" applyNumberFormat="0" applyBorder="0" applyAlignment="0" applyProtection="0">
      <alignment vertical="center"/>
    </xf>
    <xf numFmtId="0" fontId="1" fillId="0" borderId="15" applyBorder="0"/>
    <xf numFmtId="0" fontId="9" fillId="0" borderId="0" applyNumberFormat="0" applyFont="0" applyFill="0" applyBorder="0" applyProtection="0">
      <alignment horizontal="centerContinuous" vertical="center"/>
    </xf>
    <xf numFmtId="207" fontId="28" fillId="0" borderId="0" applyFill="0" applyBorder="0" applyProtection="0">
      <alignment horizontal="centerContinuous" vertical="center"/>
    </xf>
    <xf numFmtId="199" fontId="28" fillId="0" borderId="0" applyNumberFormat="0" applyFont="0" applyFill="0" applyBorder="0" applyProtection="0">
      <alignment horizontal="centerContinuous"/>
    </xf>
    <xf numFmtId="0" fontId="39" fillId="0" borderId="0" applyNumberFormat="0" applyFont="0" applyFill="0" applyBorder="0" applyProtection="0">
      <alignment horizontal="centerContinuous" vertical="center"/>
    </xf>
    <xf numFmtId="194" fontId="22" fillId="0" borderId="0" applyNumberFormat="0" applyFont="0" applyFill="0" applyBorder="0" applyProtection="0">
      <alignment horizontal="centerContinuous" vertical="center"/>
    </xf>
    <xf numFmtId="199" fontId="28" fillId="0" borderId="0" applyNumberFormat="0" applyFont="0" applyFill="0" applyBorder="0" applyProtection="0">
      <alignment horizontal="centerContinuous" vertical="center"/>
    </xf>
    <xf numFmtId="0" fontId="67" fillId="0" borderId="16" applyNumberFormat="0" applyBorder="0" applyAlignment="0"/>
    <xf numFmtId="0" fontId="24" fillId="0" borderId="0" applyNumberFormat="0" applyFill="0" applyBorder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51" fillId="0" borderId="18"/>
    <xf numFmtId="4" fontId="51" fillId="0" borderId="15"/>
    <xf numFmtId="208" fontId="1" fillId="0" borderId="15"/>
    <xf numFmtId="0" fontId="1" fillId="0" borderId="15"/>
    <xf numFmtId="199" fontId="4" fillId="0" borderId="19" applyFont="0" applyFill="0" applyBorder="0" applyAlignment="0" applyProtection="0">
      <alignment vertical="center"/>
    </xf>
    <xf numFmtId="207" fontId="4" fillId="0" borderId="19" applyFont="0" applyFill="0" applyBorder="0" applyAlignment="0" applyProtection="0">
      <alignment vertical="center"/>
    </xf>
    <xf numFmtId="3" fontId="85" fillId="0" borderId="0">
      <alignment vertical="center" wrapText="1"/>
    </xf>
    <xf numFmtId="3" fontId="86" fillId="0" borderId="0">
      <alignment vertical="center" wrapText="1"/>
    </xf>
    <xf numFmtId="0" fontId="26" fillId="0" borderId="1" applyFont="0" applyFill="0" applyBorder="0" applyAlignment="0" applyProtection="0">
      <alignment horizontal="centerContinuous" vertical="center"/>
    </xf>
    <xf numFmtId="186" fontId="27" fillId="0" borderId="0">
      <alignment vertical="center"/>
    </xf>
    <xf numFmtId="0" fontId="26" fillId="0" borderId="1" applyFont="0" applyFill="0" applyBorder="0" applyAlignment="0" applyProtection="0">
      <alignment horizontal="centerContinuous" vertical="center"/>
    </xf>
    <xf numFmtId="180" fontId="28" fillId="0" borderId="0" applyFont="0" applyFill="0" applyBorder="0" applyAlignment="0" applyProtection="0">
      <alignment horizontal="centerContinuous" vertical="center"/>
    </xf>
    <xf numFmtId="182" fontId="28" fillId="0" borderId="0" applyFont="0" applyFill="0" applyBorder="0" applyAlignment="0" applyProtection="0">
      <alignment vertical="center"/>
    </xf>
    <xf numFmtId="209" fontId="28" fillId="0" borderId="20" applyFont="0" applyFill="0" applyBorder="0" applyProtection="0">
      <alignment horizontal="right" vertical="center"/>
      <protection locked="0"/>
    </xf>
    <xf numFmtId="209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21"/>
    <xf numFmtId="0" fontId="30" fillId="0" borderId="22" applyNumberFormat="0" applyFill="0" applyAlignment="0" applyProtection="0">
      <alignment vertical="center"/>
    </xf>
    <xf numFmtId="210" fontId="39" fillId="0" borderId="1" applyBorder="0">
      <alignment vertical="center"/>
    </xf>
    <xf numFmtId="0" fontId="31" fillId="0" borderId="23" applyNumberFormat="0" applyFill="0" applyAlignment="0" applyProtection="0">
      <alignment vertical="center"/>
    </xf>
    <xf numFmtId="211" fontId="1" fillId="0" borderId="0" applyFont="0" applyFill="0" applyBorder="0" applyAlignment="0" applyProtection="0"/>
    <xf numFmtId="0" fontId="9" fillId="0" borderId="0" applyNumberFormat="0" applyFont="0" applyFill="0" applyBorder="0" applyProtection="0">
      <alignment vertical="center"/>
    </xf>
    <xf numFmtId="0" fontId="32" fillId="7" borderId="10" applyNumberFormat="0" applyAlignment="0" applyProtection="0">
      <alignment vertical="center"/>
    </xf>
    <xf numFmtId="4" fontId="18" fillId="0" borderId="0">
      <protection locked="0"/>
    </xf>
    <xf numFmtId="190" fontId="6" fillId="0" borderId="0">
      <protection locked="0"/>
    </xf>
    <xf numFmtId="1" fontId="10" fillId="18" borderId="0" applyNumberFormat="0" applyFont="0" applyFill="0" applyBorder="0" applyAlignment="0">
      <alignment vertical="center"/>
    </xf>
    <xf numFmtId="0" fontId="87" fillId="16" borderId="0" applyNumberFormat="0" applyFont="0" applyFill="0" applyBorder="0" applyAlignment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6" fillId="0" borderId="0"/>
    <xf numFmtId="1" fontId="88" fillId="18" borderId="0" applyNumberFormat="0" applyFont="0" applyFill="0" applyBorder="0" applyAlignment="0">
      <alignment vertical="center"/>
    </xf>
    <xf numFmtId="0" fontId="38" fillId="23" borderId="27" applyNumberFormat="0" applyAlignment="0" applyProtection="0">
      <alignment vertical="center"/>
    </xf>
    <xf numFmtId="212" fontId="6" fillId="0" borderId="0" applyFont="0" applyFill="0" applyBorder="0" applyProtection="0">
      <alignment vertical="center"/>
    </xf>
    <xf numFmtId="38" fontId="22" fillId="0" borderId="0" applyFont="0" applyFill="0" applyBorder="0" applyProtection="0">
      <alignment vertical="center"/>
    </xf>
    <xf numFmtId="41" fontId="1" fillId="0" borderId="0" applyFont="0" applyFill="0" applyBorder="0" applyAlignment="0" applyProtection="0"/>
    <xf numFmtId="183" fontId="6" fillId="18" borderId="0" applyFill="0" applyBorder="0" applyProtection="0">
      <alignment horizontal="right"/>
    </xf>
    <xf numFmtId="38" fontId="22" fillId="0" borderId="0" applyFont="0" applyFill="0" applyBorder="0" applyAlignment="0" applyProtection="0">
      <alignment vertical="center"/>
    </xf>
    <xf numFmtId="196" fontId="22" fillId="0" borderId="0" applyFont="0" applyFill="0" applyBorder="0" applyAlignment="0" applyProtection="0">
      <alignment vertical="center"/>
    </xf>
    <xf numFmtId="197" fontId="22" fillId="0" borderId="0" applyFont="0" applyFill="0" applyBorder="0" applyAlignment="0" applyProtection="0">
      <alignment vertical="center"/>
    </xf>
    <xf numFmtId="213" fontId="19" fillId="0" borderId="0" applyFont="0" applyFill="0" applyBorder="0" applyAlignment="0" applyProtection="0"/>
    <xf numFmtId="214" fontId="19" fillId="0" borderId="0" applyFont="0" applyFill="0" applyBorder="0" applyAlignment="0" applyProtection="0"/>
    <xf numFmtId="215" fontId="19" fillId="0" borderId="0" applyFont="0" applyFill="0" applyBorder="0" applyAlignment="0" applyProtection="0"/>
    <xf numFmtId="216" fontId="19" fillId="0" borderId="0" applyFont="0" applyFill="0" applyBorder="0" applyAlignment="0" applyProtection="0"/>
    <xf numFmtId="0" fontId="6" fillId="0" borderId="0" applyFont="0" applyFill="0" applyBorder="0" applyAlignment="0" applyProtection="0"/>
    <xf numFmtId="188" fontId="6" fillId="0" borderId="0">
      <protection locked="0"/>
    </xf>
    <xf numFmtId="0" fontId="1" fillId="0" borderId="0"/>
    <xf numFmtId="0" fontId="1" fillId="0" borderId="0"/>
    <xf numFmtId="0" fontId="22" fillId="0" borderId="0"/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3" fontId="10" fillId="0" borderId="1" applyFill="0" applyBorder="0" applyAlignment="0" applyProtection="0"/>
    <xf numFmtId="0" fontId="1" fillId="0" borderId="1" applyNumberFormat="0" applyFill="0" applyProtection="0">
      <alignment vertical="center"/>
    </xf>
    <xf numFmtId="0" fontId="39" fillId="0" borderId="0">
      <alignment vertical="center"/>
    </xf>
    <xf numFmtId="0" fontId="18" fillId="0" borderId="28">
      <protection locked="0"/>
    </xf>
    <xf numFmtId="187" fontId="6" fillId="0" borderId="0">
      <protection locked="0"/>
    </xf>
    <xf numFmtId="191" fontId="6" fillId="0" borderId="0">
      <protection locked="0"/>
    </xf>
    <xf numFmtId="0" fontId="1" fillId="0" borderId="0">
      <alignment horizontal="left" vertical="center"/>
    </xf>
    <xf numFmtId="41" fontId="11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1" fillId="0" borderId="9">
      <alignment horizontal="centerContinuous" vertical="center"/>
    </xf>
    <xf numFmtId="0" fontId="121" fillId="0" borderId="9">
      <alignment horizontal="centerContinuous" vertical="center"/>
    </xf>
    <xf numFmtId="0" fontId="121" fillId="0" borderId="9">
      <alignment horizontal="centerContinuous" vertical="center"/>
    </xf>
    <xf numFmtId="0" fontId="121" fillId="0" borderId="9">
      <alignment horizontal="centerContinuous" vertical="center"/>
    </xf>
    <xf numFmtId="0" fontId="121" fillId="0" borderId="9">
      <alignment horizontal="centerContinuous" vertical="center"/>
    </xf>
    <xf numFmtId="0" fontId="121" fillId="0" borderId="9">
      <alignment horizontal="centerContinuous" vertical="center"/>
    </xf>
    <xf numFmtId="0" fontId="39" fillId="0" borderId="9">
      <alignment horizontal="centerContinuous" vertical="center"/>
    </xf>
    <xf numFmtId="0" fontId="121" fillId="0" borderId="9">
      <alignment horizontal="centerContinuous" vertical="center"/>
    </xf>
    <xf numFmtId="0" fontId="67" fillId="0" borderId="0">
      <alignment vertical="center"/>
    </xf>
    <xf numFmtId="0" fontId="122" fillId="0" borderId="0">
      <alignment vertical="center"/>
    </xf>
    <xf numFmtId="0" fontId="67" fillId="0" borderId="0">
      <alignment vertical="center"/>
    </xf>
    <xf numFmtId="0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23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9" fillId="0" borderId="0"/>
    <xf numFmtId="0" fontId="3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8" fillId="0" borderId="0"/>
    <xf numFmtId="0" fontId="1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9" fillId="0" borderId="0"/>
    <xf numFmtId="0" fontId="8" fillId="0" borderId="0"/>
    <xf numFmtId="0" fontId="8" fillId="0" borderId="0"/>
    <xf numFmtId="0" fontId="8" fillId="0" borderId="0"/>
    <xf numFmtId="0" fontId="3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3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3" fillId="0" borderId="0"/>
    <xf numFmtId="0" fontId="19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8" fillId="0" borderId="0"/>
    <xf numFmtId="0" fontId="1" fillId="0" borderId="0"/>
    <xf numFmtId="0" fontId="1" fillId="0" borderId="0"/>
    <xf numFmtId="0" fontId="8" fillId="0" borderId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6" fillId="0" borderId="0" applyFont="0" applyFill="0" applyBorder="0" applyAlignment="0" applyProtection="0"/>
    <xf numFmtId="0" fontId="8" fillId="0" borderId="0"/>
    <xf numFmtId="0" fontId="19" fillId="0" borderId="0"/>
    <xf numFmtId="0" fontId="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49" fillId="0" borderId="0"/>
    <xf numFmtId="0" fontId="8" fillId="0" borderId="0"/>
    <xf numFmtId="0" fontId="8" fillId="0" borderId="0"/>
    <xf numFmtId="0" fontId="3" fillId="0" borderId="0"/>
    <xf numFmtId="0" fontId="6" fillId="0" borderId="0" applyFont="0" applyFill="0" applyBorder="0" applyAlignment="0" applyProtection="0"/>
    <xf numFmtId="0" fontId="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222" fontId="1" fillId="0" borderId="0" applyFont="0" applyFill="0" applyBorder="0" applyAlignment="0" applyProtection="0"/>
    <xf numFmtId="0" fontId="8" fillId="0" borderId="0"/>
    <xf numFmtId="0" fontId="19" fillId="0" borderId="0"/>
    <xf numFmtId="0" fontId="4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19" fillId="0" borderId="0"/>
    <xf numFmtId="0" fontId="8" fillId="0" borderId="0"/>
    <xf numFmtId="0" fontId="19" fillId="0" borderId="0"/>
    <xf numFmtId="0" fontId="8" fillId="0" borderId="0"/>
    <xf numFmtId="0" fontId="19" fillId="0" borderId="0"/>
    <xf numFmtId="0" fontId="6" fillId="0" borderId="0" applyFont="0" applyFill="0" applyBorder="0" applyAlignment="0" applyProtection="0"/>
    <xf numFmtId="0" fontId="49" fillId="0" borderId="0"/>
    <xf numFmtId="0" fontId="8" fillId="0" borderId="0"/>
    <xf numFmtId="0" fontId="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6" fillId="0" borderId="0" applyFont="0" applyFill="0" applyBorder="0" applyAlignment="0" applyProtection="0"/>
    <xf numFmtId="0" fontId="67" fillId="0" borderId="0">
      <alignment vertical="center"/>
    </xf>
    <xf numFmtId="0" fontId="67" fillId="0" borderId="0">
      <alignment vertical="center"/>
    </xf>
    <xf numFmtId="176" fontId="83" fillId="0" borderId="1">
      <alignment vertical="center"/>
    </xf>
    <xf numFmtId="0" fontId="83" fillId="0" borderId="1">
      <alignment vertical="center"/>
    </xf>
    <xf numFmtId="176" fontId="83" fillId="0" borderId="1">
      <alignment vertical="center"/>
    </xf>
    <xf numFmtId="0" fontId="83" fillId="0" borderId="1">
      <alignment vertical="center"/>
    </xf>
    <xf numFmtId="0" fontId="83" fillId="0" borderId="1">
      <alignment vertical="center"/>
    </xf>
    <xf numFmtId="229" fontId="6" fillId="0" borderId="0">
      <alignment vertical="center"/>
    </xf>
    <xf numFmtId="230" fontId="84" fillId="0" borderId="0">
      <protection locked="0"/>
    </xf>
    <xf numFmtId="0" fontId="8" fillId="0" borderId="0" applyFont="0" applyFill="0" applyBorder="0" applyAlignment="0" applyProtection="0"/>
    <xf numFmtId="230" fontId="18" fillId="0" borderId="0">
      <protection locked="0"/>
    </xf>
    <xf numFmtId="230" fontId="18" fillId="0" borderId="0">
      <protection locked="0"/>
    </xf>
    <xf numFmtId="230" fontId="18" fillId="0" borderId="0">
      <protection locked="0"/>
    </xf>
    <xf numFmtId="230" fontId="84" fillId="0" borderId="0">
      <protection locked="0"/>
    </xf>
    <xf numFmtId="0" fontId="124" fillId="0" borderId="0" applyFont="0" applyFill="0" applyBorder="0" applyAlignment="0" applyProtection="0"/>
    <xf numFmtId="184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185" fontId="124" fillId="0" borderId="0" applyFont="0" applyFill="0" applyBorder="0" applyAlignment="0" applyProtection="0"/>
    <xf numFmtId="230" fontId="18" fillId="0" borderId="0">
      <protection locked="0"/>
    </xf>
    <xf numFmtId="0" fontId="125" fillId="0" borderId="0">
      <alignment horizontal="center" wrapText="1"/>
      <protection locked="0"/>
    </xf>
    <xf numFmtId="230" fontId="84" fillId="0" borderId="0">
      <protection locked="0"/>
    </xf>
    <xf numFmtId="230" fontId="84" fillId="0" borderId="0">
      <protection locked="0"/>
    </xf>
    <xf numFmtId="0" fontId="42" fillId="0" borderId="0" applyFont="0" applyFill="0" applyBorder="0" applyAlignment="0" applyProtection="0"/>
    <xf numFmtId="0" fontId="124" fillId="0" borderId="0" applyFont="0" applyFill="0" applyBorder="0" applyAlignment="0" applyProtection="0"/>
    <xf numFmtId="176" fontId="124" fillId="0" borderId="0" applyFont="0" applyFill="0" applyBorder="0" applyAlignment="0" applyProtection="0"/>
    <xf numFmtId="179" fontId="124" fillId="0" borderId="0" applyFont="0" applyFill="0" applyBorder="0" applyAlignment="0" applyProtection="0"/>
    <xf numFmtId="0" fontId="1" fillId="0" borderId="0" applyFont="0" applyFill="0" applyBorder="0" applyAlignment="0" applyProtection="0">
      <alignment horizontal="right"/>
    </xf>
    <xf numFmtId="0" fontId="126" fillId="0" borderId="0"/>
    <xf numFmtId="230" fontId="18" fillId="0" borderId="0">
      <protection locked="0"/>
    </xf>
    <xf numFmtId="230" fontId="84" fillId="0" borderId="0">
      <protection locked="0"/>
    </xf>
    <xf numFmtId="0" fontId="103" fillId="0" borderId="0"/>
    <xf numFmtId="0" fontId="127" fillId="0" borderId="0"/>
    <xf numFmtId="0" fontId="128" fillId="0" borderId="0"/>
    <xf numFmtId="0" fontId="127" fillId="0" borderId="0"/>
    <xf numFmtId="0" fontId="128" fillId="0" borderId="0"/>
    <xf numFmtId="0" fontId="129" fillId="0" borderId="0"/>
    <xf numFmtId="0" fontId="129" fillId="0" borderId="0"/>
    <xf numFmtId="0" fontId="124" fillId="0" borderId="0"/>
    <xf numFmtId="0" fontId="42" fillId="0" borderId="0"/>
    <xf numFmtId="0" fontId="124" fillId="0" borderId="0"/>
    <xf numFmtId="0" fontId="42" fillId="0" borderId="0"/>
    <xf numFmtId="0" fontId="124" fillId="0" borderId="0"/>
    <xf numFmtId="0" fontId="42" fillId="0" borderId="0"/>
    <xf numFmtId="0" fontId="124" fillId="0" borderId="0"/>
    <xf numFmtId="0" fontId="42" fillId="0" borderId="0"/>
    <xf numFmtId="0" fontId="124" fillId="0" borderId="0"/>
    <xf numFmtId="0" fontId="129" fillId="0" borderId="0"/>
    <xf numFmtId="0" fontId="94" fillId="0" borderId="0"/>
    <xf numFmtId="0" fontId="129" fillId="0" borderId="0"/>
    <xf numFmtId="0" fontId="94" fillId="0" borderId="0"/>
    <xf numFmtId="0" fontId="127" fillId="0" borderId="0"/>
    <xf numFmtId="0" fontId="128" fillId="0" borderId="0"/>
    <xf numFmtId="0" fontId="127" fillId="0" borderId="0"/>
    <xf numFmtId="0" fontId="128" fillId="0" borderId="0"/>
    <xf numFmtId="0" fontId="1" fillId="0" borderId="0" applyFill="0" applyBorder="0" applyAlignment="0"/>
    <xf numFmtId="204" fontId="1" fillId="0" borderId="0" applyFill="0" applyBorder="0" applyAlignment="0"/>
    <xf numFmtId="182" fontId="130" fillId="0" borderId="0" applyFill="0" applyBorder="0" applyAlignment="0"/>
    <xf numFmtId="231" fontId="1" fillId="0" borderId="0" applyFill="0" applyBorder="0" applyAlignment="0"/>
    <xf numFmtId="227" fontId="1" fillId="0" borderId="0" applyFill="0" applyBorder="0" applyAlignment="0"/>
    <xf numFmtId="232" fontId="1" fillId="0" borderId="0" applyFill="0" applyBorder="0" applyAlignment="0"/>
    <xf numFmtId="233" fontId="1" fillId="0" borderId="0" applyFill="0" applyBorder="0" applyAlignment="0"/>
    <xf numFmtId="204" fontId="1" fillId="0" borderId="0" applyFill="0" applyBorder="0" applyAlignment="0"/>
    <xf numFmtId="230" fontId="18" fillId="0" borderId="0">
      <protection locked="0"/>
    </xf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3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232" fontId="1" fillId="0" borderId="0" applyFont="0" applyFill="0" applyBorder="0" applyAlignment="0" applyProtection="0"/>
    <xf numFmtId="0" fontId="1" fillId="0" borderId="0">
      <protection locked="0"/>
    </xf>
    <xf numFmtId="234" fontId="1" fillId="0" borderId="0"/>
    <xf numFmtId="235" fontId="132" fillId="0" borderId="0" applyFont="0" applyFill="0" applyBorder="0" applyAlignment="0" applyProtection="0"/>
    <xf numFmtId="220" fontId="6" fillId="0" borderId="0" applyFont="0" applyFill="0" applyBorder="0" applyAlignment="0" applyProtection="0"/>
    <xf numFmtId="0" fontId="1" fillId="0" borderId="0">
      <protection locked="0"/>
    </xf>
    <xf numFmtId="0" fontId="1" fillId="0" borderId="0"/>
    <xf numFmtId="0" fontId="8" fillId="0" borderId="0" applyFont="0" applyFill="0" applyBorder="0" applyAlignment="0" applyProtection="0"/>
    <xf numFmtId="236" fontId="6" fillId="0" borderId="0"/>
    <xf numFmtId="237" fontId="133" fillId="0" borderId="0" applyFill="0" applyBorder="0">
      <alignment horizontal="centerContinuous"/>
    </xf>
    <xf numFmtId="2" fontId="8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238" fontId="1" fillId="0" borderId="0">
      <protection locked="0"/>
    </xf>
    <xf numFmtId="238" fontId="1" fillId="0" borderId="0">
      <protection locked="0"/>
    </xf>
    <xf numFmtId="0" fontId="135" fillId="0" borderId="0" applyNumberFormat="0" applyFill="0" applyBorder="0" applyAlignment="0" applyProtection="0"/>
    <xf numFmtId="239" fontId="39" fillId="0" borderId="1">
      <alignment vertical="center"/>
    </xf>
    <xf numFmtId="240" fontId="39" fillId="0" borderId="1">
      <alignment horizontal="right" vertical="center"/>
    </xf>
    <xf numFmtId="241" fontId="39" fillId="0" borderId="1">
      <alignment vertical="center"/>
    </xf>
    <xf numFmtId="242" fontId="39" fillId="0" borderId="1">
      <alignment vertical="center"/>
    </xf>
    <xf numFmtId="243" fontId="1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0" fontId="1" fillId="0" borderId="0">
      <protection locked="0"/>
    </xf>
    <xf numFmtId="244" fontId="133" fillId="0" borderId="0" applyFill="0" applyBorder="0">
      <alignment horizontal="centerContinuous"/>
    </xf>
    <xf numFmtId="0" fontId="8" fillId="0" borderId="28" applyNumberFormat="0" applyFont="0" applyFill="0" applyAlignment="0" applyProtection="0"/>
    <xf numFmtId="0" fontId="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245" fontId="136" fillId="0" borderId="0" applyFont="0" applyFill="0" applyBorder="0" applyAlignment="0" applyProtection="0">
      <alignment horizontal="right"/>
    </xf>
    <xf numFmtId="189" fontId="6" fillId="0" borderId="0">
      <protection locked="0"/>
    </xf>
    <xf numFmtId="37" fontId="10" fillId="0" borderId="56">
      <alignment horizontal="center" vertical="center"/>
    </xf>
    <xf numFmtId="37" fontId="10" fillId="0" borderId="53" applyAlignment="0"/>
    <xf numFmtId="0" fontId="85" fillId="0" borderId="20">
      <alignment horizontal="center" vertical="center"/>
    </xf>
    <xf numFmtId="0" fontId="22" fillId="0" borderId="1">
      <alignment vertical="center"/>
    </xf>
    <xf numFmtId="0" fontId="137" fillId="0" borderId="9" applyNumberFormat="0" applyFont="0" applyBorder="0" applyAlignment="0">
      <alignment horizontal="centerContinuous" vertical="center"/>
    </xf>
    <xf numFmtId="0" fontId="107" fillId="0" borderId="0"/>
    <xf numFmtId="0" fontId="138" fillId="0" borderId="0"/>
    <xf numFmtId="0" fontId="107" fillId="0" borderId="0"/>
    <xf numFmtId="0" fontId="13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6" fontId="3" fillId="0" borderId="54">
      <alignment vertical="center"/>
    </xf>
    <xf numFmtId="0" fontId="107" fillId="0" borderId="0"/>
    <xf numFmtId="0" fontId="138" fillId="0" borderId="0"/>
    <xf numFmtId="0" fontId="5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9" fontId="2" fillId="18" borderId="0" applyFill="0" applyBorder="0" applyProtection="0">
      <alignment horizontal="right"/>
    </xf>
    <xf numFmtId="0" fontId="22" fillId="0" borderId="0" applyFont="0" applyFill="0" applyBorder="0" applyProtection="0">
      <alignment horizontal="center"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9" fontId="139" fillId="0" borderId="0" applyFont="0" applyFill="0" applyBorder="0" applyAlignment="0" applyProtection="0">
      <alignment vertical="center"/>
    </xf>
    <xf numFmtId="0" fontId="140" fillId="0" borderId="0" applyNumberFormat="0" applyFill="0" applyBorder="0" applyProtection="0">
      <alignment horizontal="centerContinuous"/>
    </xf>
    <xf numFmtId="0" fontId="6" fillId="0" borderId="0"/>
    <xf numFmtId="0" fontId="141" fillId="0" borderId="0">
      <alignment horizontal="center" vertical="center"/>
    </xf>
    <xf numFmtId="38" fontId="83" fillId="0" borderId="0">
      <alignment vertical="center" wrapText="1"/>
    </xf>
    <xf numFmtId="3" fontId="22" fillId="0" borderId="1"/>
    <xf numFmtId="0" fontId="22" fillId="0" borderId="1"/>
    <xf numFmtId="3" fontId="22" fillId="0" borderId="36"/>
    <xf numFmtId="3" fontId="22" fillId="0" borderId="55"/>
    <xf numFmtId="0" fontId="63" fillId="0" borderId="1"/>
    <xf numFmtId="0" fontId="142" fillId="0" borderId="0">
      <alignment horizontal="center"/>
    </xf>
    <xf numFmtId="0" fontId="47" fillId="0" borderId="57">
      <alignment horizontal="center"/>
    </xf>
    <xf numFmtId="246" fontId="143" fillId="0" borderId="0" applyFont="0" applyFill="0" applyBorder="0" applyAlignment="0" applyProtection="0"/>
    <xf numFmtId="186" fontId="27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8" fillId="0" borderId="0"/>
    <xf numFmtId="247" fontId="144" fillId="0" borderId="0" applyFill="0" applyBorder="0">
      <alignment horizontal="centerContinuous"/>
    </xf>
    <xf numFmtId="248" fontId="144" fillId="0" borderId="0" applyFill="0" applyBorder="0">
      <alignment horizontal="centerContinuous"/>
    </xf>
    <xf numFmtId="0" fontId="145" fillId="0" borderId="0">
      <alignment vertical="center"/>
    </xf>
    <xf numFmtId="0" fontId="146" fillId="0" borderId="0">
      <alignment horizontal="center" vertical="center"/>
    </xf>
    <xf numFmtId="249" fontId="1" fillId="0" borderId="0" applyProtection="0">
      <alignment vertical="center"/>
    </xf>
    <xf numFmtId="0" fontId="83" fillId="0" borderId="0" applyNumberFormat="0" applyBorder="0" applyAlignment="0">
      <alignment horizontal="centerContinuous" vertical="center"/>
    </xf>
    <xf numFmtId="0" fontId="147" fillId="29" borderId="0" applyNumberFormat="0" applyBorder="0" applyAlignment="0">
      <protection locked="0"/>
    </xf>
    <xf numFmtId="4" fontId="18" fillId="0" borderId="0">
      <protection locked="0"/>
    </xf>
    <xf numFmtId="250" fontId="8" fillId="0" borderId="0">
      <protection locked="0"/>
    </xf>
    <xf numFmtId="251" fontId="133" fillId="0" borderId="0" applyFill="0" applyBorder="0">
      <alignment horizontal="centerContinuous"/>
    </xf>
    <xf numFmtId="0" fontId="6" fillId="0" borderId="1">
      <alignment horizontal="distributed" vertical="center"/>
    </xf>
    <xf numFmtId="0" fontId="6" fillId="0" borderId="15">
      <alignment horizontal="distributed" vertical="top"/>
    </xf>
    <xf numFmtId="0" fontId="6" fillId="0" borderId="16">
      <alignment horizontal="distributed"/>
    </xf>
    <xf numFmtId="176" fontId="148" fillId="0" borderId="0">
      <alignment vertical="center"/>
    </xf>
    <xf numFmtId="252" fontId="144" fillId="0" borderId="0" applyFill="0" applyBorder="0">
      <alignment horizontal="centerContinuous"/>
    </xf>
    <xf numFmtId="253" fontId="144" fillId="0" borderId="0" applyFill="0" applyBorder="0">
      <alignment horizontal="centerContinuous"/>
    </xf>
    <xf numFmtId="254" fontId="136" fillId="0" borderId="0" applyFon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176" fontId="6" fillId="0" borderId="0" applyNumberFormat="0" applyFont="0" applyFill="0" applyBorder="0" applyProtection="0">
      <alignment vertical="center"/>
    </xf>
    <xf numFmtId="221" fontId="2" fillId="18" borderId="0" applyFill="0" applyBorder="0" applyProtection="0">
      <alignment horizontal="right"/>
    </xf>
    <xf numFmtId="0" fontId="22" fillId="0" borderId="0" applyFont="0" applyFill="0" applyBorder="0" applyAlignment="0" applyProtection="0">
      <alignment vertical="center"/>
    </xf>
    <xf numFmtId="255" fontId="132" fillId="0" borderId="1">
      <alignment vertical="center"/>
    </xf>
    <xf numFmtId="256" fontId="1" fillId="0" borderId="0" applyFon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42" fontId="12" fillId="0" borderId="0" applyFon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257" fontId="8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20" fillId="0" borderId="0"/>
    <xf numFmtId="0" fontId="1" fillId="0" borderId="0">
      <alignment vertical="center"/>
    </xf>
    <xf numFmtId="0" fontId="149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6" fillId="0" borderId="0"/>
    <xf numFmtId="0" fontId="139" fillId="0" borderId="0">
      <alignment vertical="center"/>
    </xf>
    <xf numFmtId="0" fontId="1" fillId="0" borderId="0"/>
    <xf numFmtId="0" fontId="150" fillId="0" borderId="0" applyNumberFormat="0" applyFill="0" applyBorder="0" applyAlignment="0" applyProtection="0">
      <alignment vertical="top"/>
      <protection locked="0"/>
    </xf>
    <xf numFmtId="0" fontId="151" fillId="0" borderId="0" applyNumberFormat="0" applyFont="0" applyBorder="0" applyAlignment="0">
      <alignment horizontal="centerContinuous"/>
      <protection locked="0"/>
    </xf>
    <xf numFmtId="258" fontId="8" fillId="0" borderId="0">
      <protection locked="0"/>
    </xf>
    <xf numFmtId="259" fontId="8" fillId="0" borderId="0">
      <protection locked="0"/>
    </xf>
    <xf numFmtId="38" fontId="6" fillId="0" borderId="0"/>
    <xf numFmtId="26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53" fillId="0" borderId="0" applyFon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6" fillId="0" borderId="0"/>
    <xf numFmtId="41" fontId="1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1" fillId="0" borderId="0">
      <alignment vertical="center"/>
    </xf>
    <xf numFmtId="0" fontId="15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3" fillId="0" borderId="0">
      <alignment vertical="center"/>
    </xf>
    <xf numFmtId="0" fontId="190" fillId="0" borderId="0"/>
    <xf numFmtId="0" fontId="190" fillId="0" borderId="0"/>
    <xf numFmtId="0" fontId="6" fillId="0" borderId="0"/>
    <xf numFmtId="176" fontId="6" fillId="0" borderId="0" applyFont="0" applyFill="0" applyBorder="0" applyAlignment="0" applyProtection="0"/>
    <xf numFmtId="0" fontId="203" fillId="0" borderId="0"/>
    <xf numFmtId="0" fontId="177" fillId="0" borderId="0">
      <alignment vertical="center"/>
    </xf>
    <xf numFmtId="0" fontId="1" fillId="0" borderId="209">
      <protection locked="0"/>
    </xf>
    <xf numFmtId="0" fontId="59" fillId="0" borderId="209"/>
    <xf numFmtId="0" fontId="36" fillId="0" borderId="210" applyNumberFormat="0" applyFill="0" applyAlignment="0" applyProtection="0">
      <alignment vertical="center"/>
    </xf>
    <xf numFmtId="24" fontId="19" fillId="0" borderId="0" applyFont="0" applyFill="0" applyBorder="0" applyAlignment="0" applyProtection="0"/>
    <xf numFmtId="269" fontId="19" fillId="0" borderId="0" applyNumberFormat="0" applyFont="0" applyFill="0" applyBorder="0" applyAlignment="0" applyProtection="0"/>
    <xf numFmtId="270" fontId="19" fillId="0" borderId="0" applyNumberFormat="0" applyFont="0" applyFill="0" applyBorder="0" applyAlignment="0" applyProtection="0"/>
    <xf numFmtId="269" fontId="19" fillId="0" borderId="0" applyNumberFormat="0" applyFont="0" applyFill="0" applyBorder="0" applyAlignment="0" applyProtection="0"/>
    <xf numFmtId="270" fontId="19" fillId="0" borderId="0" applyNumberFormat="0" applyFont="0" applyFill="0" applyBorder="0" applyAlignment="0" applyProtection="0"/>
    <xf numFmtId="40" fontId="6" fillId="0" borderId="30"/>
    <xf numFmtId="0" fontId="221" fillId="0" borderId="0">
      <alignment vertical="center"/>
    </xf>
    <xf numFmtId="38" fontId="6" fillId="0" borderId="58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271" fontId="1" fillId="0" borderId="0">
      <protection locked="0"/>
    </xf>
    <xf numFmtId="271" fontId="1" fillId="0" borderId="0">
      <protection locked="0"/>
    </xf>
    <xf numFmtId="0" fontId="80" fillId="0" borderId="0">
      <protection locked="0"/>
    </xf>
    <xf numFmtId="271" fontId="1" fillId="0" borderId="0">
      <protection locked="0"/>
    </xf>
    <xf numFmtId="0" fontId="80" fillId="0" borderId="0">
      <protection locked="0"/>
    </xf>
    <xf numFmtId="271" fontId="1" fillId="0" borderId="0">
      <protection locked="0"/>
    </xf>
    <xf numFmtId="0" fontId="129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29" fillId="0" borderId="0" applyFont="0" applyFill="0" applyBorder="0" applyAlignment="0" applyProtection="0"/>
    <xf numFmtId="271" fontId="1" fillId="0" borderId="0">
      <protection locked="0"/>
    </xf>
    <xf numFmtId="0" fontId="80" fillId="0" borderId="0">
      <protection locked="0"/>
    </xf>
    <xf numFmtId="0" fontId="42" fillId="0" borderId="0" applyFont="0" applyFill="0" applyBorder="0" applyAlignment="0" applyProtection="0"/>
    <xf numFmtId="0" fontId="129" fillId="0" borderId="0" applyFont="0" applyFill="0" applyBorder="0" applyAlignment="0" applyProtection="0"/>
    <xf numFmtId="0" fontId="42" fillId="0" borderId="0" applyFont="0" applyFill="0" applyBorder="0" applyAlignment="0" applyProtection="0"/>
    <xf numFmtId="271" fontId="1" fillId="0" borderId="0">
      <protection locked="0"/>
    </xf>
    <xf numFmtId="0" fontId="80" fillId="0" borderId="0">
      <protection locked="0"/>
    </xf>
    <xf numFmtId="271" fontId="1" fillId="0" borderId="0">
      <protection locked="0"/>
    </xf>
    <xf numFmtId="0" fontId="124" fillId="0" borderId="0"/>
    <xf numFmtId="37" fontId="42" fillId="0" borderId="0"/>
    <xf numFmtId="37" fontId="124" fillId="0" borderId="0"/>
    <xf numFmtId="184" fontId="1" fillId="0" borderId="0" applyFill="0" applyBorder="0" applyAlignment="0"/>
    <xf numFmtId="0" fontId="1" fillId="0" borderId="0" applyFill="0" applyBorder="0" applyAlignment="0"/>
    <xf numFmtId="272" fontId="1" fillId="0" borderId="0" applyFill="0" applyBorder="0" applyAlignment="0"/>
    <xf numFmtId="204" fontId="1" fillId="0" borderId="0" applyFill="0" applyBorder="0" applyAlignment="0"/>
    <xf numFmtId="273" fontId="1" fillId="0" borderId="0" applyFill="0" applyBorder="0" applyAlignment="0"/>
    <xf numFmtId="182" fontId="130" fillId="0" borderId="0" applyFill="0" applyBorder="0" applyAlignment="0"/>
    <xf numFmtId="274" fontId="1" fillId="0" borderId="0" applyFill="0" applyBorder="0" applyAlignment="0"/>
    <xf numFmtId="231" fontId="1" fillId="0" borderId="0" applyFill="0" applyBorder="0" applyAlignment="0"/>
    <xf numFmtId="275" fontId="1" fillId="0" borderId="0" applyFill="0" applyBorder="0" applyAlignment="0"/>
    <xf numFmtId="227" fontId="1" fillId="0" borderId="0" applyFill="0" applyBorder="0" applyAlignment="0"/>
    <xf numFmtId="271" fontId="1" fillId="0" borderId="28">
      <protection locked="0"/>
    </xf>
    <xf numFmtId="4" fontId="18" fillId="0" borderId="0">
      <protection locked="0"/>
    </xf>
    <xf numFmtId="41" fontId="48" fillId="0" borderId="0" applyFont="0" applyFill="0" applyBorder="0" applyAlignment="0" applyProtection="0"/>
    <xf numFmtId="276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277" fontId="49" fillId="0" borderId="0"/>
    <xf numFmtId="0" fontId="49" fillId="0" borderId="0"/>
    <xf numFmtId="278" fontId="1" fillId="0" borderId="0" applyFont="0" applyFill="0" applyBorder="0" applyAlignment="0" applyProtection="0"/>
    <xf numFmtId="3" fontId="220" fillId="0" borderId="0" applyFont="0" applyFill="0" applyBorder="0" applyAlignment="0" applyProtection="0"/>
    <xf numFmtId="3" fontId="8" fillId="0" borderId="0" applyFill="0" applyBorder="0" applyAlignment="0" applyProtection="0"/>
    <xf numFmtId="279" fontId="67" fillId="0" borderId="0" applyFont="0" applyFill="0" applyBorder="0" applyAlignment="0" applyProtection="0"/>
    <xf numFmtId="280" fontId="18" fillId="0" borderId="0">
      <protection locked="0"/>
    </xf>
    <xf numFmtId="281" fontId="8" fillId="0" borderId="0" applyFont="0" applyFill="0" applyBorder="0" applyAlignment="0" applyProtection="0"/>
    <xf numFmtId="0" fontId="48" fillId="0" borderId="0" applyFont="0" applyFill="0" applyBorder="0" applyAlignment="0" applyProtection="0"/>
    <xf numFmtId="272" fontId="1" fillId="0" borderId="0" applyFont="0" applyFill="0" applyBorder="0" applyAlignment="0" applyProtection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282" fontId="1" fillId="0" borderId="0"/>
    <xf numFmtId="0" fontId="1" fillId="0" borderId="0"/>
    <xf numFmtId="179" fontId="1" fillId="0" borderId="0" applyFont="0" applyFill="0" applyBorder="0" applyAlignment="0" applyProtection="0"/>
    <xf numFmtId="198" fontId="51" fillId="0" borderId="0" applyFont="0" applyFill="0" applyBorder="0" applyAlignment="0" applyProtection="0"/>
    <xf numFmtId="283" fontId="49" fillId="0" borderId="0"/>
    <xf numFmtId="0" fontId="10" fillId="0" borderId="0"/>
    <xf numFmtId="284" fontId="18" fillId="0" borderId="0">
      <protection locked="0"/>
    </xf>
    <xf numFmtId="0" fontId="6" fillId="0" borderId="0">
      <protection locked="0"/>
    </xf>
    <xf numFmtId="285" fontId="49" fillId="0" borderId="0"/>
    <xf numFmtId="0" fontId="8" fillId="0" borderId="0"/>
    <xf numFmtId="271" fontId="1" fillId="0" borderId="0">
      <protection locked="0"/>
    </xf>
    <xf numFmtId="271" fontId="1" fillId="0" borderId="0">
      <protection locked="0"/>
    </xf>
    <xf numFmtId="276" fontId="1" fillId="0" borderId="0" applyFill="0" applyBorder="0" applyAlignment="0"/>
    <xf numFmtId="272" fontId="1" fillId="0" borderId="0" applyFill="0" applyBorder="0" applyAlignment="0"/>
    <xf numFmtId="286" fontId="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222" fillId="0" borderId="0"/>
    <xf numFmtId="0" fontId="190" fillId="0" borderId="0"/>
    <xf numFmtId="0" fontId="222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222" fillId="0" borderId="0"/>
    <xf numFmtId="0" fontId="190" fillId="0" borderId="0"/>
    <xf numFmtId="0" fontId="190" fillId="0" borderId="0"/>
    <xf numFmtId="0" fontId="190" fillId="0" borderId="0"/>
    <xf numFmtId="0" fontId="222" fillId="0" borderId="0"/>
    <xf numFmtId="0" fontId="222" fillId="0" borderId="0"/>
    <xf numFmtId="0" fontId="222" fillId="0" borderId="0"/>
    <xf numFmtId="0" fontId="222" fillId="0" borderId="0"/>
    <xf numFmtId="0" fontId="190" fillId="0" borderId="0"/>
    <xf numFmtId="0" fontId="190" fillId="0" borderId="0"/>
    <xf numFmtId="0" fontId="190" fillId="0" borderId="0"/>
    <xf numFmtId="0" fontId="222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222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90" fillId="0" borderId="0"/>
    <xf numFmtId="0" fontId="177" fillId="0" borderId="0">
      <alignment vertical="center"/>
    </xf>
    <xf numFmtId="0" fontId="121" fillId="0" borderId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6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1" fillId="0" borderId="0"/>
    <xf numFmtId="0" fontId="3" fillId="0" borderId="0" applyFont="0" applyFill="0" applyBorder="0" applyAlignment="0" applyProtection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3" fillId="0" borderId="0">
      <protection locked="0"/>
    </xf>
    <xf numFmtId="289" fontId="6" fillId="0" borderId="0"/>
    <xf numFmtId="3" fontId="8" fillId="0" borderId="0" applyFont="0" applyFill="0" applyBorder="0" applyAlignment="0" applyProtection="0"/>
    <xf numFmtId="0" fontId="3" fillId="0" borderId="0">
      <protection locked="0"/>
    </xf>
    <xf numFmtId="294" fontId="1" fillId="0" borderId="0" applyFont="0" applyFill="0" applyBorder="0" applyAlignment="0" applyProtection="0"/>
    <xf numFmtId="290" fontId="6" fillId="0" borderId="0"/>
    <xf numFmtId="291" fontId="6" fillId="0" borderId="0"/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292" fontId="1" fillId="0" borderId="0"/>
    <xf numFmtId="0" fontId="3" fillId="0" borderId="0">
      <protection locked="0"/>
    </xf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293" fontId="6" fillId="0" borderId="0"/>
    <xf numFmtId="0" fontId="227" fillId="0" borderId="0" applyNumberFormat="0" applyFill="0" applyBorder="0" applyAlignment="0" applyProtection="0">
      <alignment vertical="top"/>
      <protection locked="0"/>
    </xf>
    <xf numFmtId="0" fontId="1" fillId="24" borderId="14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/>
    <xf numFmtId="2" fontId="220" fillId="0" borderId="0" applyFont="0" applyFill="0" applyBorder="0" applyAlignment="0" applyProtection="0"/>
    <xf numFmtId="261" fontId="1" fillId="0" borderId="0" applyFont="0" applyFill="0" applyBorder="0" applyAlignment="0" applyProtection="0"/>
    <xf numFmtId="40" fontId="6" fillId="0" borderId="30"/>
    <xf numFmtId="0" fontId="6" fillId="0" borderId="0"/>
    <xf numFmtId="0" fontId="6" fillId="0" borderId="0"/>
    <xf numFmtId="176" fontId="6" fillId="0" borderId="0" applyFont="0" applyFill="0" applyBorder="0" applyAlignment="0" applyProtection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296" fontId="19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" fillId="0" borderId="0"/>
    <xf numFmtId="41" fontId="25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90" fillId="0" borderId="0" applyFont="0" applyFill="0" applyBorder="0" applyAlignment="0" applyProtection="0">
      <alignment vertical="center"/>
    </xf>
  </cellStyleXfs>
  <cellXfs count="1314">
    <xf numFmtId="0" fontId="0" fillId="0" borderId="0" xfId="0">
      <alignment vertical="center"/>
    </xf>
    <xf numFmtId="0" fontId="1" fillId="0" borderId="0" xfId="1"/>
    <xf numFmtId="0" fontId="2" fillId="0" borderId="0" xfId="1" applyFont="1" applyAlignment="1">
      <alignment horizontal="center" vertical="center"/>
    </xf>
    <xf numFmtId="0" fontId="67" fillId="0" borderId="0" xfId="1" applyFont="1" applyBorder="1" applyAlignment="1">
      <alignment horizontal="center" vertical="center"/>
    </xf>
    <xf numFmtId="0" fontId="67" fillId="0" borderId="1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67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67" fillId="0" borderId="35" xfId="1" applyFont="1" applyBorder="1" applyAlignment="1">
      <alignment horizontal="center" vertical="center"/>
    </xf>
    <xf numFmtId="0" fontId="67" fillId="0" borderId="36" xfId="1" applyFont="1" applyBorder="1" applyAlignment="1">
      <alignment horizontal="center" vertical="center"/>
    </xf>
    <xf numFmtId="0" fontId="67" fillId="0" borderId="37" xfId="1" applyFont="1" applyBorder="1" applyAlignment="1">
      <alignment horizontal="center" vertical="center"/>
    </xf>
    <xf numFmtId="0" fontId="67" fillId="0" borderId="38" xfId="1" applyFont="1" applyBorder="1" applyAlignment="1">
      <alignment horizontal="center" vertical="center"/>
    </xf>
    <xf numFmtId="0" fontId="67" fillId="0" borderId="0" xfId="1" applyFont="1" applyBorder="1" applyAlignment="1">
      <alignment horizontal="left" vertical="center" indent="1"/>
    </xf>
    <xf numFmtId="0" fontId="67" fillId="0" borderId="0" xfId="1" applyFont="1" applyBorder="1" applyAlignment="1">
      <alignment vertical="center"/>
    </xf>
    <xf numFmtId="0" fontId="2" fillId="0" borderId="39" xfId="1" applyFont="1" applyBorder="1" applyAlignment="1">
      <alignment horizontal="center" vertical="center"/>
    </xf>
    <xf numFmtId="0" fontId="67" fillId="0" borderId="6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116" fillId="0" borderId="0" xfId="2663" applyFont="1" applyAlignment="1">
      <alignment horizontal="left" vertical="center"/>
    </xf>
    <xf numFmtId="0" fontId="73" fillId="28" borderId="1" xfId="1" applyFont="1" applyFill="1" applyBorder="1" applyAlignment="1">
      <alignment horizontal="center" vertical="center"/>
    </xf>
    <xf numFmtId="0" fontId="73" fillId="28" borderId="36" xfId="1" applyFont="1" applyFill="1" applyBorder="1" applyAlignment="1">
      <alignment horizontal="center" vertical="center"/>
    </xf>
    <xf numFmtId="0" fontId="67" fillId="0" borderId="0" xfId="1" quotePrefix="1" applyFont="1" applyBorder="1" applyAlignment="1">
      <alignment horizontal="left" vertical="center"/>
    </xf>
    <xf numFmtId="0" fontId="116" fillId="0" borderId="0" xfId="2663" applyFont="1" applyAlignment="1">
      <alignment horizontal="left" vertical="center"/>
    </xf>
    <xf numFmtId="0" fontId="1" fillId="0" borderId="0" xfId="2672">
      <alignment vertical="center"/>
    </xf>
    <xf numFmtId="0" fontId="1" fillId="0" borderId="0" xfId="2672" applyAlignment="1">
      <alignment horizontal="right" vertical="center"/>
    </xf>
    <xf numFmtId="0" fontId="118" fillId="0" borderId="0" xfId="2673" applyFont="1">
      <alignment vertical="center"/>
    </xf>
    <xf numFmtId="0" fontId="119" fillId="0" borderId="0" xfId="2659" applyFont="1" applyBorder="1" applyAlignment="1">
      <alignment horizontal="center" vertical="top"/>
    </xf>
    <xf numFmtId="0" fontId="154" fillId="0" borderId="0" xfId="0" applyFont="1">
      <alignment vertical="center"/>
    </xf>
    <xf numFmtId="0" fontId="15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2672" applyFont="1" applyFill="1" applyBorder="1">
      <alignment vertical="center"/>
    </xf>
    <xf numFmtId="0" fontId="3" fillId="0" borderId="0" xfId="2659" applyFont="1" applyFill="1" applyBorder="1" applyAlignment="1">
      <alignment vertical="center" wrapText="1"/>
    </xf>
    <xf numFmtId="0" fontId="1" fillId="0" borderId="0" xfId="2659" applyFont="1" applyFill="1" applyBorder="1" applyAlignment="1">
      <alignment vertical="center"/>
    </xf>
    <xf numFmtId="0" fontId="1" fillId="0" borderId="0" xfId="2659" applyFont="1" applyFill="1" applyBorder="1"/>
    <xf numFmtId="0" fontId="1" fillId="0" borderId="0" xfId="2672" applyFont="1" applyFill="1" applyBorder="1" applyAlignment="1">
      <alignment horizontal="right" vertical="center"/>
    </xf>
    <xf numFmtId="0" fontId="161" fillId="30" borderId="79" xfId="0" applyFont="1" applyFill="1" applyBorder="1" applyAlignment="1">
      <alignment horizontal="center" vertical="center" wrapText="1"/>
    </xf>
    <xf numFmtId="0" fontId="161" fillId="30" borderId="84" xfId="0" applyFont="1" applyFill="1" applyBorder="1" applyAlignment="1">
      <alignment horizontal="center" vertical="center" wrapText="1"/>
    </xf>
    <xf numFmtId="0" fontId="161" fillId="30" borderId="66" xfId="0" applyFont="1" applyFill="1" applyBorder="1" applyAlignment="1">
      <alignment horizontal="center" vertical="center" shrinkToFit="1"/>
    </xf>
    <xf numFmtId="0" fontId="161" fillId="30" borderId="67" xfId="0" applyFont="1" applyFill="1" applyBorder="1" applyAlignment="1">
      <alignment horizontal="center" vertical="center" shrinkToFit="1"/>
    </xf>
    <xf numFmtId="0" fontId="161" fillId="0" borderId="69" xfId="0" applyFont="1" applyBorder="1" applyAlignment="1">
      <alignment horizontal="center" vertical="center" shrinkToFit="1"/>
    </xf>
    <xf numFmtId="0" fontId="161" fillId="0" borderId="72" xfId="0" applyFont="1" applyBorder="1" applyAlignment="1">
      <alignment horizontal="center" vertical="center" shrinkToFit="1"/>
    </xf>
    <xf numFmtId="0" fontId="161" fillId="0" borderId="75" xfId="0" applyFont="1" applyBorder="1" applyAlignment="1">
      <alignment horizontal="center" vertical="center" shrinkToFit="1"/>
    </xf>
    <xf numFmtId="0" fontId="161" fillId="0" borderId="77" xfId="0" applyFont="1" applyBorder="1" applyAlignment="1">
      <alignment horizontal="center" vertical="center" shrinkToFit="1"/>
    </xf>
    <xf numFmtId="0" fontId="165" fillId="0" borderId="63" xfId="0" applyFont="1" applyFill="1" applyBorder="1" applyAlignment="1">
      <alignment horizontal="center" vertical="center" shrinkToFit="1"/>
    </xf>
    <xf numFmtId="0" fontId="161" fillId="0" borderId="87" xfId="0" applyFont="1" applyBorder="1" applyAlignment="1">
      <alignment horizontal="center" vertical="center" shrinkToFit="1"/>
    </xf>
    <xf numFmtId="0" fontId="161" fillId="0" borderId="80" xfId="0" applyFont="1" applyBorder="1" applyAlignment="1">
      <alignment horizontal="center" vertical="center" shrinkToFit="1"/>
    </xf>
    <xf numFmtId="0" fontId="161" fillId="0" borderId="85" xfId="0" applyFont="1" applyBorder="1" applyAlignment="1">
      <alignment horizontal="center" vertical="center" shrinkToFit="1"/>
    </xf>
    <xf numFmtId="0" fontId="161" fillId="0" borderId="88" xfId="0" applyFont="1" applyBorder="1" applyAlignment="1">
      <alignment horizontal="center" vertical="center" shrinkToFit="1"/>
    </xf>
    <xf numFmtId="0" fontId="161" fillId="0" borderId="81" xfId="0" applyFont="1" applyBorder="1" applyAlignment="1">
      <alignment horizontal="center" vertical="center" shrinkToFit="1"/>
    </xf>
    <xf numFmtId="0" fontId="161" fillId="0" borderId="86" xfId="0" applyFont="1" applyBorder="1" applyAlignment="1">
      <alignment horizontal="center" vertical="center" shrinkToFit="1"/>
    </xf>
    <xf numFmtId="0" fontId="1" fillId="0" borderId="0" xfId="2672" applyAlignment="1">
      <alignment horizontal="center" vertical="center"/>
    </xf>
    <xf numFmtId="0" fontId="2" fillId="0" borderId="0" xfId="2659" applyFont="1" applyFill="1" applyBorder="1" applyAlignment="1">
      <alignment horizontal="center" vertical="center"/>
    </xf>
    <xf numFmtId="0" fontId="1" fillId="0" borderId="0" xfId="2659" applyFont="1" applyFill="1" applyBorder="1" applyAlignment="1">
      <alignment horizontal="center"/>
    </xf>
    <xf numFmtId="0" fontId="161" fillId="0" borderId="94" xfId="0" applyFont="1" applyBorder="1" applyAlignment="1">
      <alignment horizontal="center" vertical="center" shrinkToFit="1"/>
    </xf>
    <xf numFmtId="0" fontId="161" fillId="0" borderId="95" xfId="0" applyFont="1" applyBorder="1" applyAlignment="1">
      <alignment horizontal="center" vertical="center" shrinkToFit="1"/>
    </xf>
    <xf numFmtId="0" fontId="161" fillId="0" borderId="96" xfId="0" applyFont="1" applyBorder="1" applyAlignment="1">
      <alignment horizontal="center" vertical="center" shrinkToFit="1"/>
    </xf>
    <xf numFmtId="262" fontId="161" fillId="0" borderId="69" xfId="0" applyNumberFormat="1" applyFont="1" applyBorder="1" applyAlignment="1">
      <alignment horizontal="center" vertical="center" shrinkToFit="1"/>
    </xf>
    <xf numFmtId="262" fontId="161" fillId="0" borderId="72" xfId="0" applyNumberFormat="1" applyFont="1" applyBorder="1" applyAlignment="1">
      <alignment horizontal="center" vertical="center" shrinkToFit="1"/>
    </xf>
    <xf numFmtId="262" fontId="161" fillId="0" borderId="75" xfId="0" applyNumberFormat="1" applyFont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159" fillId="0" borderId="0" xfId="0" applyFont="1" applyBorder="1" applyAlignment="1">
      <alignment horizontal="center" vertical="center" wrapText="1"/>
    </xf>
    <xf numFmtId="0" fontId="159" fillId="0" borderId="0" xfId="0" applyFont="1" applyBorder="1" applyAlignment="1">
      <alignment horizontal="justify" vertical="center" wrapText="1"/>
    </xf>
    <xf numFmtId="0" fontId="160" fillId="0" borderId="0" xfId="0" applyFont="1" applyBorder="1" applyAlignment="1">
      <alignment horizontal="center" vertical="center" wrapText="1"/>
    </xf>
    <xf numFmtId="0" fontId="159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 wrapText="1"/>
    </xf>
    <xf numFmtId="0" fontId="0" fillId="0" borderId="10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3" fillId="0" borderId="0" xfId="0" applyFont="1">
      <alignment vertical="center"/>
    </xf>
    <xf numFmtId="41" fontId="154" fillId="0" borderId="0" xfId="0" applyNumberFormat="1" applyFont="1">
      <alignment vertical="center"/>
    </xf>
    <xf numFmtId="0" fontId="155" fillId="0" borderId="1" xfId="0" applyFont="1" applyBorder="1" applyAlignment="1">
      <alignment horizontal="center" vertical="center"/>
    </xf>
    <xf numFmtId="0" fontId="154" fillId="0" borderId="1" xfId="0" applyFont="1" applyBorder="1" applyAlignment="1">
      <alignment vertical="center" shrinkToFit="1"/>
    </xf>
    <xf numFmtId="41" fontId="154" fillId="0" borderId="1" xfId="4366" applyFont="1" applyBorder="1" applyAlignment="1">
      <alignment vertical="center" shrinkToFit="1"/>
    </xf>
    <xf numFmtId="0" fontId="154" fillId="0" borderId="1" xfId="0" applyFont="1" applyBorder="1">
      <alignment vertical="center"/>
    </xf>
    <xf numFmtId="0" fontId="155" fillId="0" borderId="1" xfId="0" applyFont="1" applyBorder="1" applyAlignment="1">
      <alignment horizontal="center" vertical="center" shrinkToFit="1"/>
    </xf>
    <xf numFmtId="0" fontId="155" fillId="0" borderId="1" xfId="0" applyFont="1" applyBorder="1" applyAlignment="1">
      <alignment vertical="center" shrinkToFit="1"/>
    </xf>
    <xf numFmtId="41" fontId="155" fillId="0" borderId="1" xfId="0" applyNumberFormat="1" applyFont="1" applyBorder="1" applyAlignment="1">
      <alignment vertical="center" shrinkToFit="1"/>
    </xf>
    <xf numFmtId="177" fontId="155" fillId="0" borderId="1" xfId="0" applyNumberFormat="1" applyFont="1" applyBorder="1" applyAlignment="1">
      <alignment vertical="center" shrinkToFit="1"/>
    </xf>
    <xf numFmtId="0" fontId="155" fillId="0" borderId="1" xfId="0" applyFont="1" applyBorder="1">
      <alignment vertical="center"/>
    </xf>
    <xf numFmtId="180" fontId="155" fillId="0" borderId="1" xfId="0" applyNumberFormat="1" applyFont="1" applyBorder="1" applyAlignment="1">
      <alignment horizontal="center" vertical="center" shrinkToFit="1"/>
    </xf>
    <xf numFmtId="0" fontId="0" fillId="0" borderId="9" xfId="0" applyBorder="1">
      <alignment vertical="center"/>
    </xf>
    <xf numFmtId="0" fontId="155" fillId="0" borderId="31" xfId="0" applyFont="1" applyBorder="1" applyAlignment="1">
      <alignment horizontal="distributed" vertical="center" indent="1"/>
    </xf>
    <xf numFmtId="0" fontId="168" fillId="0" borderId="31" xfId="0" applyFont="1" applyBorder="1" applyAlignment="1">
      <alignment horizontal="distributed" vertical="center" indent="1"/>
    </xf>
    <xf numFmtId="0" fontId="161" fillId="30" borderId="78" xfId="0" applyFont="1" applyFill="1" applyBorder="1" applyAlignment="1">
      <alignment horizontal="center" vertical="center" wrapText="1"/>
    </xf>
    <xf numFmtId="0" fontId="160" fillId="0" borderId="0" xfId="0" applyFont="1" applyBorder="1" applyAlignment="1">
      <alignment horizontal="center" vertical="center" wrapText="1"/>
    </xf>
    <xf numFmtId="0" fontId="159" fillId="0" borderId="0" xfId="0" applyFont="1" applyBorder="1" applyAlignment="1">
      <alignment horizontal="center" vertical="center" wrapText="1"/>
    </xf>
    <xf numFmtId="0" fontId="159" fillId="0" borderId="0" xfId="0" applyFont="1" applyBorder="1" applyAlignment="1">
      <alignment vertical="center" wrapText="1"/>
    </xf>
    <xf numFmtId="0" fontId="161" fillId="0" borderId="107" xfId="0" applyFont="1" applyBorder="1" applyAlignment="1">
      <alignment horizontal="center" vertical="center" shrinkToFit="1"/>
    </xf>
    <xf numFmtId="0" fontId="161" fillId="0" borderId="93" xfId="0" applyFont="1" applyBorder="1" applyAlignment="1">
      <alignment horizontal="center" vertical="center" shrinkToFit="1"/>
    </xf>
    <xf numFmtId="0" fontId="161" fillId="0" borderId="108" xfId="0" applyFont="1" applyBorder="1" applyAlignment="1">
      <alignment horizontal="center" vertical="center" shrinkToFit="1"/>
    </xf>
    <xf numFmtId="0" fontId="161" fillId="0" borderId="109" xfId="0" applyFont="1" applyBorder="1" applyAlignment="1">
      <alignment horizontal="center" vertical="center" shrinkToFit="1"/>
    </xf>
    <xf numFmtId="0" fontId="161" fillId="0" borderId="109" xfId="0" applyFont="1" applyBorder="1" applyAlignment="1">
      <alignment horizontal="center" vertical="center" wrapText="1" shrinkToFit="1"/>
    </xf>
    <xf numFmtId="41" fontId="161" fillId="0" borderId="109" xfId="4366" applyFont="1" applyBorder="1" applyAlignment="1">
      <alignment horizontal="center" vertical="center" shrinkToFit="1"/>
    </xf>
    <xf numFmtId="0" fontId="161" fillId="0" borderId="112" xfId="0" applyFont="1" applyBorder="1" applyAlignment="1">
      <alignment horizontal="center" vertical="center" wrapText="1" shrinkToFit="1"/>
    </xf>
    <xf numFmtId="0" fontId="161" fillId="30" borderId="89" xfId="0" applyFont="1" applyFill="1" applyBorder="1" applyAlignment="1">
      <alignment horizontal="center" vertical="center" shrinkToFit="1"/>
    </xf>
    <xf numFmtId="180" fontId="161" fillId="0" borderId="72" xfId="0" applyNumberFormat="1" applyFont="1" applyBorder="1" applyAlignment="1">
      <alignment horizontal="center" vertical="center" shrinkToFit="1"/>
    </xf>
    <xf numFmtId="0" fontId="166" fillId="30" borderId="67" xfId="0" applyFont="1" applyFill="1" applyBorder="1" applyAlignment="1">
      <alignment horizontal="center" vertical="center"/>
    </xf>
    <xf numFmtId="1" fontId="161" fillId="0" borderId="72" xfId="0" applyNumberFormat="1" applyFont="1" applyBorder="1" applyAlignment="1">
      <alignment horizontal="center" vertical="center" shrinkToFit="1"/>
    </xf>
    <xf numFmtId="41" fontId="161" fillId="0" borderId="69" xfId="4366" applyFont="1" applyBorder="1" applyAlignment="1">
      <alignment horizontal="center" vertical="center" shrinkToFit="1"/>
    </xf>
    <xf numFmtId="41" fontId="161" fillId="0" borderId="72" xfId="4366" applyFont="1" applyBorder="1" applyAlignment="1">
      <alignment horizontal="center" vertical="center" shrinkToFit="1"/>
    </xf>
    <xf numFmtId="2" fontId="166" fillId="0" borderId="71" xfId="0" applyNumberFormat="1" applyFont="1" applyBorder="1" applyAlignment="1">
      <alignment horizontal="center" vertical="center"/>
    </xf>
    <xf numFmtId="2" fontId="166" fillId="0" borderId="74" xfId="0" applyNumberFormat="1" applyFont="1" applyBorder="1" applyAlignment="1">
      <alignment horizontal="center" vertical="center"/>
    </xf>
    <xf numFmtId="2" fontId="161" fillId="0" borderId="71" xfId="0" applyNumberFormat="1" applyFont="1" applyBorder="1" applyAlignment="1">
      <alignment horizontal="center" vertical="center" shrinkToFit="1"/>
    </xf>
    <xf numFmtId="2" fontId="161" fillId="0" borderId="74" xfId="0" applyNumberFormat="1" applyFont="1" applyBorder="1" applyAlignment="1">
      <alignment horizontal="center" vertical="center" shrinkToFit="1"/>
    </xf>
    <xf numFmtId="2" fontId="161" fillId="0" borderId="121" xfId="0" applyNumberFormat="1" applyFont="1" applyBorder="1" applyAlignment="1">
      <alignment horizontal="center" vertical="center" shrinkToFit="1"/>
    </xf>
    <xf numFmtId="2" fontId="161" fillId="0" borderId="70" xfId="0" applyNumberFormat="1" applyFont="1" applyBorder="1" applyAlignment="1">
      <alignment horizontal="center" vertical="center" shrinkToFit="1"/>
    </xf>
    <xf numFmtId="2" fontId="161" fillId="0" borderId="73" xfId="0" applyNumberFormat="1" applyFont="1" applyBorder="1" applyAlignment="1">
      <alignment horizontal="center" vertical="center" shrinkToFit="1"/>
    </xf>
    <xf numFmtId="2" fontId="161" fillId="0" borderId="77" xfId="0" applyNumberFormat="1" applyFont="1" applyBorder="1" applyAlignment="1">
      <alignment horizontal="center" vertical="center" shrinkToFit="1"/>
    </xf>
    <xf numFmtId="2" fontId="166" fillId="0" borderId="77" xfId="0" applyNumberFormat="1" applyFont="1" applyBorder="1" applyAlignment="1">
      <alignment horizontal="center" vertical="center"/>
    </xf>
    <xf numFmtId="0" fontId="16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60" fillId="0" borderId="0" xfId="0" applyFont="1" applyBorder="1" applyAlignment="1">
      <alignment horizontal="justify" vertical="center" wrapText="1"/>
    </xf>
    <xf numFmtId="0" fontId="170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shrinkToFit="1"/>
    </xf>
    <xf numFmtId="0" fontId="0" fillId="0" borderId="57" xfId="0" applyBorder="1" applyAlignment="1">
      <alignment vertical="center" shrinkToFit="1"/>
    </xf>
    <xf numFmtId="0" fontId="0" fillId="0" borderId="123" xfId="0" applyBorder="1" applyAlignment="1">
      <alignment vertical="center" shrinkToFit="1"/>
    </xf>
    <xf numFmtId="0" fontId="0" fillId="0" borderId="124" xfId="0" applyBorder="1" applyAlignment="1">
      <alignment vertical="center" shrinkToFit="1"/>
    </xf>
    <xf numFmtId="0" fontId="0" fillId="0" borderId="125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164" fillId="30" borderId="0" xfId="0" applyFont="1" applyFill="1" applyBorder="1" applyAlignment="1">
      <alignment horizontal="center" vertical="center"/>
    </xf>
    <xf numFmtId="0" fontId="171" fillId="0" borderId="76" xfId="0" applyFont="1" applyBorder="1" applyAlignment="1">
      <alignment horizontal="center" vertical="center" shrinkToFit="1"/>
    </xf>
    <xf numFmtId="262" fontId="171" fillId="0" borderId="72" xfId="0" applyNumberFormat="1" applyFont="1" applyBorder="1" applyAlignment="1">
      <alignment horizontal="center" vertical="center" shrinkToFit="1"/>
    </xf>
    <xf numFmtId="0" fontId="171" fillId="0" borderId="74" xfId="0" applyFont="1" applyBorder="1" applyAlignment="1">
      <alignment horizontal="center" vertical="center" shrinkToFit="1"/>
    </xf>
    <xf numFmtId="262" fontId="171" fillId="0" borderId="75" xfId="0" applyNumberFormat="1" applyFont="1" applyBorder="1" applyAlignment="1">
      <alignment horizontal="center" vertical="center" shrinkToFit="1"/>
    </xf>
    <xf numFmtId="0" fontId="171" fillId="0" borderId="122" xfId="0" applyFont="1" applyBorder="1" applyAlignment="1">
      <alignment horizontal="center" vertical="center" shrinkToFit="1"/>
    </xf>
    <xf numFmtId="0" fontId="171" fillId="0" borderId="77" xfId="0" applyFont="1" applyBorder="1" applyAlignment="1">
      <alignment horizontal="center" vertical="center" shrinkToFit="1"/>
    </xf>
    <xf numFmtId="262" fontId="171" fillId="0" borderId="126" xfId="0" applyNumberFormat="1" applyFont="1" applyBorder="1" applyAlignment="1">
      <alignment horizontal="center" vertical="center" shrinkToFit="1"/>
    </xf>
    <xf numFmtId="0" fontId="171" fillId="0" borderId="127" xfId="0" applyFont="1" applyBorder="1" applyAlignment="1">
      <alignment horizontal="center" vertical="center" shrinkToFit="1"/>
    </xf>
    <xf numFmtId="262" fontId="171" fillId="0" borderId="128" xfId="0" applyNumberFormat="1" applyFont="1" applyBorder="1" applyAlignment="1">
      <alignment horizontal="center" vertical="center" shrinkToFit="1"/>
    </xf>
    <xf numFmtId="0" fontId="171" fillId="0" borderId="128" xfId="0" applyFont="1" applyBorder="1" applyAlignment="1">
      <alignment horizontal="center" vertical="center" shrinkToFit="1"/>
    </xf>
    <xf numFmtId="0" fontId="159" fillId="0" borderId="34" xfId="0" applyFont="1" applyBorder="1" applyAlignment="1">
      <alignment horizontal="justify" vertical="center" wrapText="1"/>
    </xf>
    <xf numFmtId="0" fontId="0" fillId="0" borderId="34" xfId="0" applyBorder="1">
      <alignment vertical="center"/>
    </xf>
    <xf numFmtId="0" fontId="0" fillId="0" borderId="40" xfId="0" applyBorder="1">
      <alignment vertical="center"/>
    </xf>
    <xf numFmtId="0" fontId="0" fillId="0" borderId="124" xfId="0" applyBorder="1" applyAlignment="1">
      <alignment vertical="top" wrapText="1"/>
    </xf>
    <xf numFmtId="0" fontId="0" fillId="0" borderId="124" xfId="0" applyBorder="1">
      <alignment vertical="center"/>
    </xf>
    <xf numFmtId="0" fontId="0" fillId="0" borderId="125" xfId="0" applyBorder="1">
      <alignment vertical="center"/>
    </xf>
    <xf numFmtId="0" fontId="172" fillId="0" borderId="123" xfId="0" applyFont="1" applyBorder="1" applyAlignment="1">
      <alignment horizontal="justify" vertical="center" wrapText="1"/>
    </xf>
    <xf numFmtId="0" fontId="172" fillId="0" borderId="44" xfId="0" applyFont="1" applyBorder="1" applyAlignment="1">
      <alignment horizontal="justify" vertical="center" wrapText="1"/>
    </xf>
    <xf numFmtId="0" fontId="172" fillId="0" borderId="125" xfId="0" applyFont="1" applyBorder="1" applyAlignment="1">
      <alignment horizontal="justify" vertical="center" wrapText="1"/>
    </xf>
    <xf numFmtId="0" fontId="172" fillId="0" borderId="40" xfId="0" applyFont="1" applyBorder="1" applyAlignment="1">
      <alignment horizontal="justify" vertical="center" wrapText="1"/>
    </xf>
    <xf numFmtId="0" fontId="173" fillId="0" borderId="123" xfId="0" applyFont="1" applyBorder="1" applyAlignment="1">
      <alignment horizontal="justify" vertical="center" wrapText="1"/>
    </xf>
    <xf numFmtId="0" fontId="173" fillId="0" borderId="44" xfId="0" applyFont="1" applyBorder="1" applyAlignment="1">
      <alignment horizontal="justify" vertical="center" wrapText="1"/>
    </xf>
    <xf numFmtId="0" fontId="173" fillId="0" borderId="124" xfId="0" applyFont="1" applyBorder="1" applyAlignment="1">
      <alignment horizontal="justify" vertical="center" wrapText="1"/>
    </xf>
    <xf numFmtId="0" fontId="173" fillId="0" borderId="34" xfId="0" applyFont="1" applyBorder="1" applyAlignment="1">
      <alignment horizontal="justify" vertical="center" wrapText="1"/>
    </xf>
    <xf numFmtId="0" fontId="173" fillId="0" borderId="124" xfId="0" applyFont="1" applyBorder="1" applyAlignment="1">
      <alignment vertical="top" wrapText="1"/>
    </xf>
    <xf numFmtId="0" fontId="173" fillId="0" borderId="125" xfId="0" applyFont="1" applyBorder="1" applyAlignment="1">
      <alignment vertical="top" wrapText="1"/>
    </xf>
    <xf numFmtId="0" fontId="173" fillId="0" borderId="40" xfId="0" applyFont="1" applyBorder="1" applyAlignment="1">
      <alignment horizontal="justify" vertical="center" wrapText="1"/>
    </xf>
    <xf numFmtId="0" fontId="0" fillId="0" borderId="0" xfId="0" applyBorder="1" applyAlignment="1">
      <alignment horizontal="center" vertical="center" shrinkToFit="1"/>
    </xf>
    <xf numFmtId="226" fontId="0" fillId="0" borderId="0" xfId="0" applyNumberForma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166" fillId="0" borderId="0" xfId="0" applyFont="1">
      <alignment vertical="center"/>
    </xf>
    <xf numFmtId="0" fontId="166" fillId="0" borderId="0" xfId="0" applyFont="1" applyAlignment="1">
      <alignment horizontal="right" vertical="center"/>
    </xf>
    <xf numFmtId="0" fontId="174" fillId="0" borderId="0" xfId="0" applyFont="1">
      <alignment vertical="center"/>
    </xf>
    <xf numFmtId="0" fontId="166" fillId="0" borderId="0" xfId="0" quotePrefix="1" applyFont="1">
      <alignment vertical="center"/>
    </xf>
    <xf numFmtId="0" fontId="159" fillId="0" borderId="0" xfId="0" applyFont="1" applyAlignment="1">
      <alignment horizontal="justify" vertical="center"/>
    </xf>
    <xf numFmtId="0" fontId="160" fillId="0" borderId="0" xfId="0" applyFont="1" applyAlignment="1">
      <alignment horizontal="justify" vertical="center"/>
    </xf>
    <xf numFmtId="0" fontId="3" fillId="0" borderId="0" xfId="4368" applyFont="1"/>
    <xf numFmtId="0" fontId="2" fillId="0" borderId="0" xfId="4368" applyFont="1"/>
    <xf numFmtId="0" fontId="2" fillId="0" borderId="0" xfId="4368" applyFont="1" applyAlignment="1">
      <alignment horizontal="center" vertical="center"/>
    </xf>
    <xf numFmtId="0" fontId="2" fillId="0" borderId="0" xfId="4368" applyFont="1" applyAlignment="1"/>
    <xf numFmtId="176" fontId="2" fillId="0" borderId="0" xfId="4370" applyNumberFormat="1" applyFont="1" applyAlignment="1">
      <alignment horizontal="center" vertical="center"/>
    </xf>
    <xf numFmtId="0" fontId="176" fillId="0" borderId="0" xfId="4368" applyFont="1"/>
    <xf numFmtId="0" fontId="179" fillId="0" borderId="0" xfId="0" applyFont="1">
      <alignment vertical="center"/>
    </xf>
    <xf numFmtId="0" fontId="180" fillId="0" borderId="0" xfId="4368" applyFont="1"/>
    <xf numFmtId="0" fontId="180" fillId="0" borderId="0" xfId="4368" applyFont="1" applyAlignment="1">
      <alignment horizontal="center" vertical="center"/>
    </xf>
    <xf numFmtId="0" fontId="180" fillId="0" borderId="7" xfId="4368" applyFont="1" applyBorder="1" applyAlignment="1">
      <alignment horizontal="center" vertical="center"/>
    </xf>
    <xf numFmtId="41" fontId="180" fillId="0" borderId="43" xfId="4369" applyFont="1" applyBorder="1" applyAlignment="1">
      <alignment horizontal="center" vertical="center"/>
    </xf>
    <xf numFmtId="0" fontId="180" fillId="0" borderId="43" xfId="4368" applyFont="1" applyBorder="1" applyAlignment="1">
      <alignment horizontal="center" vertical="center"/>
    </xf>
    <xf numFmtId="0" fontId="180" fillId="0" borderId="44" xfId="4368" applyFont="1" applyBorder="1" applyAlignment="1">
      <alignment horizontal="center" vertical="center"/>
    </xf>
    <xf numFmtId="0" fontId="180" fillId="0" borderId="32" xfId="4368" applyFont="1" applyBorder="1" applyAlignment="1">
      <alignment horizontal="center" vertical="center"/>
    </xf>
    <xf numFmtId="0" fontId="180" fillId="0" borderId="34" xfId="4368" applyFont="1" applyBorder="1" applyAlignment="1">
      <alignment horizontal="center" vertical="center"/>
    </xf>
    <xf numFmtId="0" fontId="180" fillId="0" borderId="0" xfId="4368" applyFont="1" applyAlignment="1"/>
    <xf numFmtId="0" fontId="180" fillId="0" borderId="32" xfId="4368" applyFont="1" applyBorder="1" applyAlignment="1"/>
    <xf numFmtId="0" fontId="176" fillId="0" borderId="0" xfId="2660" applyFont="1" applyBorder="1" applyAlignment="1">
      <alignment vertical="center"/>
    </xf>
    <xf numFmtId="0" fontId="180" fillId="0" borderId="34" xfId="4368" applyFont="1" applyBorder="1" applyAlignment="1"/>
    <xf numFmtId="0" fontId="166" fillId="0" borderId="0" xfId="2660" applyFont="1" applyBorder="1" applyAlignment="1">
      <alignment vertical="center"/>
    </xf>
    <xf numFmtId="0" fontId="166" fillId="0" borderId="0" xfId="2660" applyFont="1" applyBorder="1" applyAlignment="1">
      <alignment horizontal="right" vertical="center"/>
    </xf>
    <xf numFmtId="0" fontId="179" fillId="0" borderId="145" xfId="2660" applyFont="1" applyBorder="1" applyAlignment="1">
      <alignment horizontal="left" vertical="center" indent="1"/>
    </xf>
    <xf numFmtId="0" fontId="179" fillId="0" borderId="146" xfId="2660" applyFont="1" applyBorder="1" applyAlignment="1">
      <alignment horizontal="left" vertical="center" indent="1"/>
    </xf>
    <xf numFmtId="0" fontId="179" fillId="0" borderId="146" xfId="2660" applyFont="1" applyBorder="1" applyAlignment="1">
      <alignment horizontal="center" vertical="center"/>
    </xf>
    <xf numFmtId="0" fontId="179" fillId="0" borderId="147" xfId="2660" applyFont="1" applyBorder="1" applyAlignment="1">
      <alignment vertical="center"/>
    </xf>
    <xf numFmtId="0" fontId="179" fillId="0" borderId="143" xfId="2660" applyFont="1" applyBorder="1" applyAlignment="1">
      <alignment horizontal="left" vertical="center" indent="1"/>
    </xf>
    <xf numFmtId="0" fontId="179" fillId="0" borderId="56" xfId="2660" applyFont="1" applyBorder="1" applyAlignment="1">
      <alignment horizontal="left" vertical="center" indent="1"/>
    </xf>
    <xf numFmtId="0" fontId="179" fillId="0" borderId="56" xfId="2660" applyFont="1" applyBorder="1" applyAlignment="1">
      <alignment horizontal="center" vertical="center"/>
    </xf>
    <xf numFmtId="0" fontId="179" fillId="0" borderId="144" xfId="2660" applyFont="1" applyBorder="1" applyAlignment="1">
      <alignment vertical="center"/>
    </xf>
    <xf numFmtId="0" fontId="180" fillId="0" borderId="32" xfId="4368" applyFont="1" applyBorder="1"/>
    <xf numFmtId="0" fontId="180" fillId="0" borderId="34" xfId="4368" applyFont="1" applyBorder="1"/>
    <xf numFmtId="0" fontId="179" fillId="0" borderId="167" xfId="2660" applyFont="1" applyBorder="1" applyAlignment="1">
      <alignment horizontal="left" vertical="center" indent="1"/>
    </xf>
    <xf numFmtId="0" fontId="179" fillId="0" borderId="150" xfId="2660" applyFont="1" applyBorder="1" applyAlignment="1">
      <alignment horizontal="left" vertical="center" indent="1"/>
    </xf>
    <xf numFmtId="0" fontId="179" fillId="0" borderId="150" xfId="2660" applyFont="1" applyBorder="1" applyAlignment="1">
      <alignment horizontal="center" vertical="center"/>
    </xf>
    <xf numFmtId="0" fontId="179" fillId="0" borderId="152" xfId="2660" applyFont="1" applyBorder="1" applyAlignment="1">
      <alignment vertical="center"/>
    </xf>
    <xf numFmtId="0" fontId="179" fillId="0" borderId="0" xfId="2660" applyFont="1" applyBorder="1" applyAlignment="1">
      <alignment vertical="center"/>
    </xf>
    <xf numFmtId="176" fontId="180" fillId="0" borderId="0" xfId="4370" applyNumberFormat="1" applyFont="1" applyAlignment="1">
      <alignment horizontal="center" vertical="center"/>
    </xf>
    <xf numFmtId="176" fontId="180" fillId="0" borderId="153" xfId="4370" applyNumberFormat="1" applyFont="1" applyBorder="1" applyAlignment="1">
      <alignment horizontal="center" vertical="center"/>
    </xf>
    <xf numFmtId="176" fontId="180" fillId="0" borderId="155" xfId="4370" applyNumberFormat="1" applyFont="1" applyBorder="1" applyAlignment="1">
      <alignment horizontal="center" vertical="center"/>
    </xf>
    <xf numFmtId="176" fontId="180" fillId="0" borderId="43" xfId="4370" applyNumberFormat="1" applyFont="1" applyBorder="1" applyAlignment="1">
      <alignment horizontal="center" vertical="center"/>
    </xf>
    <xf numFmtId="176" fontId="180" fillId="0" borderId="44" xfId="4370" applyNumberFormat="1" applyFont="1" applyBorder="1" applyAlignment="1">
      <alignment horizontal="center" vertical="center"/>
    </xf>
    <xf numFmtId="176" fontId="180" fillId="0" borderId="32" xfId="4370" applyNumberFormat="1" applyFont="1" applyBorder="1" applyAlignment="1">
      <alignment horizontal="center" vertical="center"/>
    </xf>
    <xf numFmtId="176" fontId="180" fillId="0" borderId="34" xfId="4370" applyNumberFormat="1" applyFont="1" applyBorder="1" applyAlignment="1">
      <alignment horizontal="center" vertical="center"/>
    </xf>
    <xf numFmtId="0" fontId="179" fillId="0" borderId="0" xfId="0" applyNumberFormat="1" applyFont="1" applyBorder="1" applyAlignment="1">
      <alignment vertical="center"/>
    </xf>
    <xf numFmtId="0" fontId="183" fillId="0" borderId="0" xfId="0" applyNumberFormat="1" applyFont="1" applyBorder="1" applyAlignment="1">
      <alignment vertical="center"/>
    </xf>
    <xf numFmtId="0" fontId="183" fillId="0" borderId="0" xfId="0" applyNumberFormat="1" applyFont="1" applyBorder="1" applyAlignment="1">
      <alignment horizontal="right" vertical="center"/>
    </xf>
    <xf numFmtId="41" fontId="185" fillId="0" borderId="56" xfId="4366" applyNumberFormat="1" applyFont="1" applyFill="1" applyBorder="1" applyAlignment="1" applyProtection="1">
      <alignment horizontal="center" vertical="center"/>
    </xf>
    <xf numFmtId="0" fontId="185" fillId="0" borderId="56" xfId="4366" applyNumberFormat="1" applyFont="1" applyFill="1" applyBorder="1" applyAlignment="1" applyProtection="1">
      <alignment horizontal="right" vertical="center" indent="1"/>
    </xf>
    <xf numFmtId="41" fontId="185" fillId="0" borderId="144" xfId="4366" applyNumberFormat="1" applyFont="1" applyFill="1" applyBorder="1" applyAlignment="1" applyProtection="1">
      <alignment horizontal="center" vertical="center"/>
    </xf>
    <xf numFmtId="0" fontId="185" fillId="0" borderId="143" xfId="4366" applyNumberFormat="1" applyFont="1" applyFill="1" applyBorder="1" applyAlignment="1" applyProtection="1">
      <alignment horizontal="distributed" vertical="center"/>
    </xf>
    <xf numFmtId="41" fontId="185" fillId="0" borderId="56" xfId="4366" applyFont="1" applyFill="1" applyBorder="1" applyAlignment="1" applyProtection="1">
      <alignment horizontal="center" vertical="center"/>
    </xf>
    <xf numFmtId="41" fontId="185" fillId="0" borderId="56" xfId="4366" applyFont="1" applyFill="1" applyBorder="1" applyAlignment="1" applyProtection="1">
      <alignment horizontal="right" vertical="center" indent="1"/>
    </xf>
    <xf numFmtId="41" fontId="185" fillId="0" borderId="144" xfId="4366" applyFont="1" applyFill="1" applyBorder="1" applyAlignment="1" applyProtection="1">
      <alignment horizontal="right" vertical="center"/>
    </xf>
    <xf numFmtId="0" fontId="185" fillId="0" borderId="143" xfId="4366" applyNumberFormat="1" applyFont="1" applyFill="1" applyBorder="1" applyAlignment="1" applyProtection="1">
      <alignment horizontal="distributed" vertical="center" wrapText="1"/>
    </xf>
    <xf numFmtId="41" fontId="184" fillId="16" borderId="160" xfId="4366" applyNumberFormat="1" applyFont="1" applyFill="1" applyBorder="1" applyAlignment="1" applyProtection="1">
      <alignment horizontal="center" vertical="center"/>
    </xf>
    <xf numFmtId="41" fontId="184" fillId="16" borderId="161" xfId="4366" applyNumberFormat="1" applyFont="1" applyFill="1" applyBorder="1" applyAlignment="1" applyProtection="1">
      <alignment horizontal="center" vertical="center"/>
    </xf>
    <xf numFmtId="41" fontId="184" fillId="16" borderId="161" xfId="4366" applyFont="1" applyFill="1" applyBorder="1" applyAlignment="1" applyProtection="1">
      <alignment horizontal="center" vertical="center"/>
    </xf>
    <xf numFmtId="41" fontId="184" fillId="16" borderId="161" xfId="4366" applyFont="1" applyFill="1" applyBorder="1" applyAlignment="1" applyProtection="1">
      <alignment horizontal="right" vertical="center" indent="1"/>
    </xf>
    <xf numFmtId="41" fontId="184" fillId="16" borderId="162" xfId="4366" applyFont="1" applyFill="1" applyBorder="1" applyAlignment="1" applyProtection="1">
      <alignment horizontal="right" vertical="center"/>
    </xf>
    <xf numFmtId="0" fontId="186" fillId="0" borderId="0" xfId="0" applyNumberFormat="1" applyFont="1" applyBorder="1" applyAlignment="1">
      <alignment vertical="center"/>
    </xf>
    <xf numFmtId="0" fontId="176" fillId="0" borderId="0" xfId="0" applyNumberFormat="1" applyFont="1" applyBorder="1" applyAlignment="1">
      <alignment vertical="center"/>
    </xf>
    <xf numFmtId="0" fontId="176" fillId="0" borderId="32" xfId="4368" applyFont="1" applyBorder="1"/>
    <xf numFmtId="0" fontId="176" fillId="0" borderId="34" xfId="4368" applyFont="1" applyBorder="1"/>
    <xf numFmtId="0" fontId="176" fillId="0" borderId="153" xfId="4368" applyFont="1" applyBorder="1"/>
    <xf numFmtId="0" fontId="183" fillId="0" borderId="154" xfId="0" applyNumberFormat="1" applyFont="1" applyBorder="1" applyAlignment="1">
      <alignment horizontal="left" vertical="center"/>
    </xf>
    <xf numFmtId="0" fontId="176" fillId="0" borderId="154" xfId="0" applyNumberFormat="1" applyFont="1" applyBorder="1" applyAlignment="1">
      <alignment vertical="center"/>
    </xf>
    <xf numFmtId="0" fontId="176" fillId="0" borderId="155" xfId="4368" applyFont="1" applyBorder="1"/>
    <xf numFmtId="0" fontId="185" fillId="0" borderId="174" xfId="2551" applyNumberFormat="1" applyFont="1" applyFill="1" applyBorder="1" applyAlignment="1" applyProtection="1">
      <alignment horizontal="distributed" vertical="center" indent="1"/>
    </xf>
    <xf numFmtId="41" fontId="185" fillId="0" borderId="175" xfId="2551" applyNumberFormat="1" applyFont="1" applyFill="1" applyBorder="1" applyAlignment="1" applyProtection="1">
      <alignment horizontal="center" vertical="center"/>
    </xf>
    <xf numFmtId="0" fontId="185" fillId="0" borderId="175" xfId="2551" applyNumberFormat="1" applyFont="1" applyFill="1" applyBorder="1" applyAlignment="1" applyProtection="1">
      <alignment horizontal="center" vertical="center"/>
    </xf>
    <xf numFmtId="0" fontId="185" fillId="0" borderId="175" xfId="2551" applyNumberFormat="1" applyFont="1" applyFill="1" applyBorder="1" applyAlignment="1" applyProtection="1">
      <alignment horizontal="right" vertical="center"/>
    </xf>
    <xf numFmtId="0" fontId="184" fillId="0" borderId="175" xfId="2551" applyNumberFormat="1" applyFont="1" applyFill="1" applyBorder="1" applyAlignment="1" applyProtection="1">
      <alignment horizontal="right" vertical="center"/>
    </xf>
    <xf numFmtId="41" fontId="185" fillId="0" borderId="176" xfId="2551" applyNumberFormat="1" applyFont="1" applyFill="1" applyBorder="1" applyAlignment="1" applyProtection="1">
      <alignment horizontal="center" vertical="center"/>
    </xf>
    <xf numFmtId="0" fontId="184" fillId="16" borderId="177" xfId="0" applyNumberFormat="1" applyFont="1" applyFill="1" applyBorder="1" applyAlignment="1" applyProtection="1">
      <alignment horizontal="center" vertical="center"/>
    </xf>
    <xf numFmtId="0" fontId="184" fillId="16" borderId="178" xfId="0" applyNumberFormat="1" applyFont="1" applyFill="1" applyBorder="1" applyAlignment="1" applyProtection="1">
      <alignment horizontal="center" vertical="center"/>
    </xf>
    <xf numFmtId="0" fontId="184" fillId="16" borderId="179" xfId="0" applyNumberFormat="1" applyFont="1" applyFill="1" applyBorder="1" applyAlignment="1" applyProtection="1">
      <alignment horizontal="center" vertical="center"/>
    </xf>
    <xf numFmtId="0" fontId="185" fillId="0" borderId="143" xfId="4366" applyNumberFormat="1" applyFont="1" applyFill="1" applyBorder="1" applyAlignment="1" applyProtection="1">
      <alignment horizontal="distributed" vertical="center" indent="1"/>
    </xf>
    <xf numFmtId="3" fontId="185" fillId="0" borderId="56" xfId="4366" applyNumberFormat="1" applyFont="1" applyFill="1" applyBorder="1" applyAlignment="1" applyProtection="1">
      <alignment horizontal="center" vertical="center"/>
    </xf>
    <xf numFmtId="3" fontId="185" fillId="0" borderId="144" xfId="4366" applyNumberFormat="1" applyFont="1" applyFill="1" applyBorder="1" applyAlignment="1" applyProtection="1">
      <alignment horizontal="center" vertical="center"/>
    </xf>
    <xf numFmtId="0" fontId="184" fillId="16" borderId="160" xfId="0" applyNumberFormat="1" applyFont="1" applyFill="1" applyBorder="1" applyAlignment="1" applyProtection="1">
      <alignment horizontal="center" vertical="center"/>
    </xf>
    <xf numFmtId="0" fontId="184" fillId="16" borderId="161" xfId="0" applyNumberFormat="1" applyFont="1" applyFill="1" applyBorder="1" applyAlignment="1" applyProtection="1">
      <alignment horizontal="center" vertical="center"/>
    </xf>
    <xf numFmtId="3" fontId="184" fillId="16" borderId="161" xfId="0" applyNumberFormat="1" applyFont="1" applyFill="1" applyBorder="1" applyAlignment="1" applyProtection="1">
      <alignment horizontal="center" vertical="center"/>
    </xf>
    <xf numFmtId="3" fontId="184" fillId="16" borderId="162" xfId="0" applyNumberFormat="1" applyFont="1" applyFill="1" applyBorder="1" applyAlignment="1" applyProtection="1">
      <alignment horizontal="center" vertical="center"/>
    </xf>
    <xf numFmtId="0" fontId="22" fillId="0" borderId="1" xfId="2660" applyBorder="1" applyAlignment="1">
      <alignment vertical="center"/>
    </xf>
    <xf numFmtId="176" fontId="189" fillId="27" borderId="57" xfId="4370" applyNumberFormat="1" applyFont="1" applyFill="1" applyBorder="1" applyAlignment="1">
      <alignment horizontal="center" vertical="center"/>
    </xf>
    <xf numFmtId="1" fontId="188" fillId="0" borderId="56" xfId="4366" applyNumberFormat="1" applyFont="1" applyFill="1" applyBorder="1" applyAlignment="1" applyProtection="1">
      <alignment horizontal="center" vertical="center"/>
    </xf>
    <xf numFmtId="0" fontId="190" fillId="0" borderId="0" xfId="4375"/>
    <xf numFmtId="0" fontId="191" fillId="0" borderId="0" xfId="4375" applyFont="1" applyAlignment="1">
      <alignment vertical="center"/>
    </xf>
    <xf numFmtId="0" fontId="104" fillId="0" borderId="0" xfId="4375" applyFont="1"/>
    <xf numFmtId="0" fontId="8" fillId="0" borderId="0" xfId="4375" applyFont="1"/>
    <xf numFmtId="0" fontId="6" fillId="0" borderId="0" xfId="4377" applyFill="1" applyAlignment="1">
      <alignment vertical="center"/>
    </xf>
    <xf numFmtId="0" fontId="3" fillId="0" borderId="0" xfId="4377" applyFont="1" applyFill="1" applyBorder="1" applyAlignment="1">
      <alignment horizontal="center" vertical="center"/>
    </xf>
    <xf numFmtId="0" fontId="3" fillId="0" borderId="0" xfId="4377" applyFont="1" applyFill="1" applyBorder="1" applyAlignment="1">
      <alignment vertical="center"/>
    </xf>
    <xf numFmtId="0" fontId="5" fillId="0" borderId="0" xfId="4377" applyFont="1" applyFill="1" applyBorder="1" applyAlignment="1">
      <alignment horizontal="right" vertical="center"/>
    </xf>
    <xf numFmtId="0" fontId="6" fillId="0" borderId="0" xfId="4377" applyFill="1" applyBorder="1" applyAlignment="1">
      <alignment vertical="center"/>
    </xf>
    <xf numFmtId="0" fontId="3" fillId="0" borderId="0" xfId="4377" applyFont="1" applyFill="1" applyAlignment="1">
      <alignment vertical="center"/>
    </xf>
    <xf numFmtId="0" fontId="197" fillId="0" borderId="0" xfId="4377" applyFont="1" applyFill="1" applyAlignment="1">
      <alignment vertical="center"/>
    </xf>
    <xf numFmtId="0" fontId="199" fillId="0" borderId="0" xfId="4377" applyFont="1" applyFill="1" applyAlignment="1">
      <alignment vertical="center"/>
    </xf>
    <xf numFmtId="0" fontId="81" fillId="0" borderId="0" xfId="4377" applyFont="1" applyFill="1" applyAlignment="1">
      <alignment vertical="center"/>
    </xf>
    <xf numFmtId="0" fontId="9" fillId="0" borderId="0" xfId="4377" applyFont="1" applyFill="1" applyAlignment="1">
      <alignment vertical="center"/>
    </xf>
    <xf numFmtId="0" fontId="204" fillId="0" borderId="180" xfId="4379" applyFont="1" applyBorder="1" applyAlignment="1">
      <alignment horizontal="center" vertical="center" wrapText="1"/>
    </xf>
    <xf numFmtId="0" fontId="144" fillId="0" borderId="180" xfId="4377" applyFont="1" applyFill="1" applyBorder="1" applyAlignment="1">
      <alignment horizontal="center" vertical="center"/>
    </xf>
    <xf numFmtId="0" fontId="155" fillId="0" borderId="180" xfId="4379" applyFont="1" applyBorder="1" applyAlignment="1">
      <alignment vertical="center" wrapText="1"/>
    </xf>
    <xf numFmtId="267" fontId="205" fillId="0" borderId="180" xfId="4380" applyNumberFormat="1" applyFont="1" applyBorder="1" applyAlignment="1">
      <alignment vertical="center" wrapText="1"/>
    </xf>
    <xf numFmtId="0" fontId="9" fillId="0" borderId="0" xfId="4377" applyFont="1" applyFill="1" applyBorder="1" applyAlignment="1">
      <alignment vertical="center"/>
    </xf>
    <xf numFmtId="268" fontId="144" fillId="0" borderId="0" xfId="4378" applyNumberFormat="1" applyFont="1" applyFill="1" applyBorder="1" applyAlignment="1">
      <alignment horizontal="right" vertical="center" wrapText="1"/>
    </xf>
    <xf numFmtId="268" fontId="144" fillId="0" borderId="0" xfId="4378" applyNumberFormat="1" applyFont="1" applyFill="1" applyBorder="1" applyAlignment="1">
      <alignment horizontal="center" vertical="center" wrapText="1"/>
    </xf>
    <xf numFmtId="267" fontId="205" fillId="0" borderId="180" xfId="4380" applyNumberFormat="1" applyFont="1" applyFill="1" applyBorder="1" applyAlignment="1">
      <alignment vertical="center" wrapText="1"/>
    </xf>
    <xf numFmtId="0" fontId="9" fillId="0" borderId="0" xfId="4377" applyFont="1" applyFill="1" applyAlignment="1">
      <alignment horizontal="center" vertical="center"/>
    </xf>
    <xf numFmtId="0" fontId="155" fillId="0" borderId="192" xfId="4379" applyFont="1" applyBorder="1" applyAlignment="1">
      <alignment vertical="center" wrapText="1"/>
    </xf>
    <xf numFmtId="267" fontId="205" fillId="0" borderId="192" xfId="4380" applyNumberFormat="1" applyFont="1" applyFill="1" applyBorder="1" applyAlignment="1">
      <alignment vertical="center" wrapText="1"/>
    </xf>
    <xf numFmtId="0" fontId="9" fillId="0" borderId="0" xfId="4377" applyFont="1" applyFill="1" applyBorder="1" applyAlignment="1">
      <alignment horizontal="center" vertical="center"/>
    </xf>
    <xf numFmtId="0" fontId="207" fillId="0" borderId="193" xfId="4379" applyFont="1" applyBorder="1" applyAlignment="1">
      <alignment vertical="center" wrapText="1"/>
    </xf>
    <xf numFmtId="267" fontId="205" fillId="0" borderId="194" xfId="4380" applyNumberFormat="1" applyFont="1" applyFill="1" applyBorder="1" applyAlignment="1">
      <alignment vertical="center" wrapText="1"/>
    </xf>
    <xf numFmtId="176" fontId="208" fillId="0" borderId="0" xfId="4378" applyFont="1" applyFill="1" applyBorder="1" applyAlignment="1">
      <alignment vertical="center"/>
    </xf>
    <xf numFmtId="0" fontId="155" fillId="0" borderId="195" xfId="4379" applyFont="1" applyBorder="1" applyAlignment="1">
      <alignment vertical="center" wrapText="1"/>
    </xf>
    <xf numFmtId="267" fontId="144" fillId="0" borderId="195" xfId="4380" applyNumberFormat="1" applyFont="1" applyFill="1" applyBorder="1" applyAlignment="1">
      <alignment vertical="center" wrapText="1"/>
    </xf>
    <xf numFmtId="0" fontId="9" fillId="0" borderId="0" xfId="4377" applyFont="1" applyFill="1"/>
    <xf numFmtId="0" fontId="81" fillId="0" borderId="0" xfId="4377" applyFont="1" applyFill="1"/>
    <xf numFmtId="0" fontId="6" fillId="0" borderId="0" xfId="4377" applyFill="1"/>
    <xf numFmtId="0" fontId="6" fillId="0" borderId="43" xfId="4377" applyFill="1" applyBorder="1" applyAlignment="1">
      <alignment vertical="center"/>
    </xf>
    <xf numFmtId="0" fontId="6" fillId="0" borderId="44" xfId="4377" applyFill="1" applyBorder="1" applyAlignment="1">
      <alignment vertical="center"/>
    </xf>
    <xf numFmtId="0" fontId="6" fillId="0" borderId="34" xfId="4377" applyFill="1" applyBorder="1" applyAlignment="1">
      <alignment vertical="center"/>
    </xf>
    <xf numFmtId="0" fontId="3" fillId="0" borderId="32" xfId="4377" applyFont="1" applyFill="1" applyBorder="1" applyAlignment="1">
      <alignment horizontal="center" vertical="center"/>
    </xf>
    <xf numFmtId="0" fontId="3" fillId="0" borderId="34" xfId="4377" applyFont="1" applyFill="1" applyBorder="1" applyAlignment="1">
      <alignment vertical="center"/>
    </xf>
    <xf numFmtId="0" fontId="197" fillId="0" borderId="0" xfId="4377" applyFont="1" applyFill="1" applyBorder="1" applyAlignment="1">
      <alignment vertical="center"/>
    </xf>
    <xf numFmtId="31" fontId="196" fillId="0" borderId="0" xfId="4377" applyNumberFormat="1" applyFont="1" applyFill="1" applyBorder="1" applyAlignment="1">
      <alignment horizontal="right" vertical="center"/>
    </xf>
    <xf numFmtId="0" fontId="197" fillId="0" borderId="34" xfId="4377" applyFont="1" applyFill="1" applyBorder="1" applyAlignment="1">
      <alignment vertical="center"/>
    </xf>
    <xf numFmtId="0" fontId="199" fillId="0" borderId="0" xfId="4377" applyFont="1" applyFill="1" applyBorder="1" applyAlignment="1">
      <alignment vertical="center"/>
    </xf>
    <xf numFmtId="0" fontId="199" fillId="0" borderId="34" xfId="4377" applyFont="1" applyFill="1" applyBorder="1" applyAlignment="1">
      <alignment vertical="center"/>
    </xf>
    <xf numFmtId="0" fontId="81" fillId="0" borderId="32" xfId="4377" applyFont="1" applyFill="1" applyBorder="1" applyAlignment="1">
      <alignment vertical="center"/>
    </xf>
    <xf numFmtId="0" fontId="81" fillId="0" borderId="0" xfId="4377" applyFont="1" applyFill="1" applyBorder="1" applyAlignment="1">
      <alignment vertical="center"/>
    </xf>
    <xf numFmtId="0" fontId="81" fillId="0" borderId="34" xfId="4377" applyFont="1" applyFill="1" applyBorder="1" applyAlignment="1">
      <alignment vertical="center"/>
    </xf>
    <xf numFmtId="0" fontId="9" fillId="0" borderId="34" xfId="4377" applyFont="1" applyFill="1" applyBorder="1" applyAlignment="1">
      <alignment vertical="center"/>
    </xf>
    <xf numFmtId="0" fontId="81" fillId="0" borderId="32" xfId="4377" applyFont="1" applyFill="1" applyBorder="1" applyAlignment="1">
      <alignment horizontal="left" vertical="center"/>
    </xf>
    <xf numFmtId="2" fontId="144" fillId="0" borderId="0" xfId="4377" applyNumberFormat="1" applyFont="1" applyFill="1" applyBorder="1" applyAlignment="1">
      <alignment horizontal="center" vertical="center"/>
    </xf>
    <xf numFmtId="176" fontId="144" fillId="0" borderId="0" xfId="4378" applyFont="1" applyFill="1" applyBorder="1" applyAlignment="1">
      <alignment horizontal="center" vertical="center"/>
    </xf>
    <xf numFmtId="0" fontId="204" fillId="0" borderId="181" xfId="4379" applyFont="1" applyBorder="1" applyAlignment="1">
      <alignment horizontal="center" vertical="center" wrapText="1"/>
    </xf>
    <xf numFmtId="0" fontId="155" fillId="0" borderId="181" xfId="4379" applyFont="1" applyBorder="1" applyAlignment="1">
      <alignment horizontal="center" vertical="center" wrapText="1"/>
    </xf>
    <xf numFmtId="0" fontId="157" fillId="0" borderId="32" xfId="4377" applyFont="1" applyFill="1" applyBorder="1" applyAlignment="1">
      <alignment horizontal="left" vertical="center"/>
    </xf>
    <xf numFmtId="20" fontId="144" fillId="0" borderId="32" xfId="4377" applyNumberFormat="1" applyFont="1" applyFill="1" applyBorder="1" applyAlignment="1">
      <alignment horizontal="left" vertical="center"/>
    </xf>
    <xf numFmtId="0" fontId="144" fillId="0" borderId="0" xfId="4377" applyFont="1" applyFill="1" applyBorder="1" applyAlignment="1">
      <alignment vertical="center"/>
    </xf>
    <xf numFmtId="0" fontId="144" fillId="0" borderId="32" xfId="4377" applyFont="1" applyFill="1" applyBorder="1" applyAlignment="1">
      <alignment horizontal="left" vertical="center"/>
    </xf>
    <xf numFmtId="0" fontId="175" fillId="0" borderId="34" xfId="4367" applyFill="1" applyBorder="1" applyAlignment="1" applyProtection="1">
      <alignment vertical="center"/>
    </xf>
    <xf numFmtId="0" fontId="155" fillId="0" borderId="200" xfId="4379" applyFont="1" applyBorder="1" applyAlignment="1">
      <alignment horizontal="center" vertical="center" wrapText="1"/>
    </xf>
    <xf numFmtId="0" fontId="9" fillId="0" borderId="34" xfId="4377" applyFont="1" applyFill="1" applyBorder="1" applyAlignment="1">
      <alignment horizontal="center" vertical="center"/>
    </xf>
    <xf numFmtId="0" fontId="207" fillId="0" borderId="201" xfId="4379" applyFont="1" applyBorder="1" applyAlignment="1">
      <alignment horizontal="center" vertical="center" wrapText="1"/>
    </xf>
    <xf numFmtId="176" fontId="208" fillId="0" borderId="34" xfId="4378" applyFont="1" applyFill="1" applyBorder="1" applyAlignment="1">
      <alignment vertical="center"/>
    </xf>
    <xf numFmtId="0" fontId="155" fillId="0" borderId="202" xfId="4379" applyFont="1" applyBorder="1" applyAlignment="1">
      <alignment horizontal="center" vertical="center" wrapText="1"/>
    </xf>
    <xf numFmtId="0" fontId="9" fillId="0" borderId="32" xfId="4377" applyFont="1" applyFill="1" applyBorder="1"/>
    <xf numFmtId="0" fontId="9" fillId="0" borderId="0" xfId="4377" applyFont="1" applyFill="1" applyBorder="1"/>
    <xf numFmtId="43" fontId="9" fillId="0" borderId="0" xfId="4377" applyNumberFormat="1" applyFont="1" applyFill="1" applyBorder="1"/>
    <xf numFmtId="0" fontId="9" fillId="0" borderId="34" xfId="4377" applyFont="1" applyFill="1" applyBorder="1"/>
    <xf numFmtId="0" fontId="81" fillId="0" borderId="32" xfId="4377" applyFont="1" applyFill="1" applyBorder="1"/>
    <xf numFmtId="43" fontId="81" fillId="0" borderId="0" xfId="4377" applyNumberFormat="1" applyFont="1" applyFill="1" applyBorder="1"/>
    <xf numFmtId="0" fontId="81" fillId="0" borderId="0" xfId="4377" applyFont="1" applyFill="1" applyBorder="1"/>
    <xf numFmtId="0" fontId="6" fillId="0" borderId="0" xfId="4377" applyFill="1" applyBorder="1" applyAlignment="1">
      <alignment wrapText="1"/>
    </xf>
    <xf numFmtId="0" fontId="81" fillId="0" borderId="34" xfId="4377" applyFont="1" applyFill="1" applyBorder="1"/>
    <xf numFmtId="0" fontId="6" fillId="0" borderId="153" xfId="4377" applyFill="1" applyBorder="1"/>
    <xf numFmtId="0" fontId="6" fillId="0" borderId="154" xfId="4377" applyFill="1" applyBorder="1"/>
    <xf numFmtId="0" fontId="6" fillId="0" borderId="154" xfId="4377" applyFill="1" applyBorder="1" applyAlignment="1">
      <alignment wrapText="1"/>
    </xf>
    <xf numFmtId="0" fontId="6" fillId="0" borderId="155" xfId="4377" applyFill="1" applyBorder="1"/>
    <xf numFmtId="0" fontId="190" fillId="0" borderId="0" xfId="4375" applyFont="1"/>
    <xf numFmtId="41" fontId="166" fillId="0" borderId="0" xfId="0" applyNumberFormat="1" applyFont="1">
      <alignment vertical="center"/>
    </xf>
    <xf numFmtId="41" fontId="209" fillId="0" borderId="0" xfId="0" applyNumberFormat="1" applyFont="1">
      <alignment vertical="center"/>
    </xf>
    <xf numFmtId="0" fontId="183" fillId="0" borderId="58" xfId="4375" applyFont="1" applyBorder="1"/>
    <xf numFmtId="0" fontId="183" fillId="0" borderId="52" xfId="4375" applyFont="1" applyBorder="1"/>
    <xf numFmtId="0" fontId="183" fillId="0" borderId="59" xfId="4375" applyFont="1" applyBorder="1"/>
    <xf numFmtId="0" fontId="183" fillId="0" borderId="104" xfId="4375" applyFont="1" applyBorder="1"/>
    <xf numFmtId="0" fontId="183" fillId="0" borderId="0" xfId="4375" applyFont="1"/>
    <xf numFmtId="0" fontId="211" fillId="0" borderId="0" xfId="4375" applyFont="1" applyAlignment="1">
      <alignment vertical="center"/>
    </xf>
    <xf numFmtId="0" fontId="183" fillId="0" borderId="18" xfId="4375" applyFont="1" applyBorder="1"/>
    <xf numFmtId="0" fontId="183" fillId="0" borderId="148" xfId="4375" applyFont="1" applyBorder="1"/>
    <xf numFmtId="0" fontId="183" fillId="0" borderId="182" xfId="4375" applyFont="1" applyBorder="1"/>
    <xf numFmtId="0" fontId="183" fillId="0" borderId="29" xfId="4375" applyFont="1" applyBorder="1"/>
    <xf numFmtId="0" fontId="183" fillId="0" borderId="183" xfId="4375" applyFont="1" applyBorder="1"/>
    <xf numFmtId="0" fontId="183" fillId="0" borderId="60" xfId="4375" applyFont="1" applyBorder="1"/>
    <xf numFmtId="0" fontId="183" fillId="0" borderId="30" xfId="4375" applyFont="1" applyBorder="1"/>
    <xf numFmtId="3" fontId="212" fillId="0" borderId="184" xfId="4375" applyNumberFormat="1" applyFont="1" applyBorder="1" applyAlignment="1">
      <alignment horizontal="center" vertical="center"/>
    </xf>
    <xf numFmtId="3" fontId="212" fillId="0" borderId="185" xfId="4375" applyNumberFormat="1" applyFont="1" applyBorder="1" applyAlignment="1">
      <alignment horizontal="center" vertical="center"/>
    </xf>
    <xf numFmtId="3" fontId="212" fillId="0" borderId="5" xfId="4375" applyNumberFormat="1" applyFont="1" applyBorder="1" applyAlignment="1">
      <alignment horizontal="center" vertical="center"/>
    </xf>
    <xf numFmtId="3" fontId="212" fillId="0" borderId="186" xfId="4375" applyNumberFormat="1" applyFont="1" applyBorder="1" applyAlignment="1">
      <alignment horizontal="center" vertical="center"/>
    </xf>
    <xf numFmtId="3" fontId="212" fillId="0" borderId="31" xfId="4375" applyNumberFormat="1" applyFont="1" applyBorder="1" applyAlignment="1">
      <alignment horizontal="center" vertical="center"/>
    </xf>
    <xf numFmtId="0" fontId="213" fillId="0" borderId="0" xfId="4375" applyFont="1"/>
    <xf numFmtId="0" fontId="176" fillId="0" borderId="0" xfId="4375" applyFont="1"/>
    <xf numFmtId="0" fontId="216" fillId="0" borderId="0" xfId="4375" applyFont="1" applyAlignment="1">
      <alignment vertical="center"/>
    </xf>
    <xf numFmtId="0" fontId="0" fillId="0" borderId="0" xfId="0" applyFill="1">
      <alignment vertical="center"/>
    </xf>
    <xf numFmtId="0" fontId="166" fillId="0" borderId="0" xfId="0" applyFont="1">
      <alignment vertical="center"/>
    </xf>
    <xf numFmtId="220" fontId="22" fillId="0" borderId="1" xfId="2660" applyNumberFormat="1" applyBorder="1" applyAlignment="1">
      <alignment vertical="center"/>
    </xf>
    <xf numFmtId="41" fontId="155" fillId="0" borderId="1" xfId="4366" applyFont="1" applyBorder="1" applyAlignment="1">
      <alignment vertical="center" shrinkToFit="1"/>
    </xf>
    <xf numFmtId="0" fontId="166" fillId="0" borderId="0" xfId="0" applyFont="1">
      <alignment vertical="center"/>
    </xf>
    <xf numFmtId="41" fontId="166" fillId="0" borderId="0" xfId="4366" applyFont="1">
      <alignment vertical="center"/>
    </xf>
    <xf numFmtId="0" fontId="218" fillId="0" borderId="0" xfId="4368" applyFont="1"/>
    <xf numFmtId="220" fontId="0" fillId="0" borderId="0" xfId="0" applyNumberFormat="1">
      <alignment vertical="center"/>
    </xf>
    <xf numFmtId="43" fontId="219" fillId="0" borderId="0" xfId="0" applyNumberFormat="1" applyFont="1">
      <alignment vertical="center"/>
    </xf>
    <xf numFmtId="0" fontId="74" fillId="0" borderId="32" xfId="1" applyFont="1" applyBorder="1" applyAlignment="1">
      <alignment horizontal="center" vertical="center"/>
    </xf>
    <xf numFmtId="0" fontId="74" fillId="0" borderId="0" xfId="1" applyFont="1" applyBorder="1" applyAlignment="1">
      <alignment horizontal="center" vertical="center"/>
    </xf>
    <xf numFmtId="0" fontId="74" fillId="0" borderId="34" xfId="1" applyFont="1" applyBorder="1" applyAlignment="1">
      <alignment horizontal="center" vertical="center"/>
    </xf>
    <xf numFmtId="41" fontId="204" fillId="0" borderId="1" xfId="4366" applyFont="1" applyBorder="1" applyAlignment="1">
      <alignment vertical="center" shrinkToFit="1"/>
    </xf>
    <xf numFmtId="0" fontId="163" fillId="0" borderId="31" xfId="0" applyFont="1" applyBorder="1" applyAlignment="1">
      <alignment horizontal="distributed" vertical="center" wrapText="1" indent="1"/>
    </xf>
    <xf numFmtId="0" fontId="166" fillId="0" borderId="0" xfId="0" applyFont="1" applyAlignment="1">
      <alignment horizontal="center" vertical="center"/>
    </xf>
    <xf numFmtId="176" fontId="180" fillId="0" borderId="7" xfId="4370" applyNumberFormat="1" applyFont="1" applyBorder="1" applyAlignment="1">
      <alignment horizontal="left" vertical="center"/>
    </xf>
    <xf numFmtId="41" fontId="224" fillId="0" borderId="0" xfId="4366" applyFont="1" applyBorder="1" applyAlignment="1">
      <alignment horizontal="center" vertical="center"/>
    </xf>
    <xf numFmtId="41" fontId="0" fillId="0" borderId="0" xfId="4366" applyFont="1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0" fontId="67" fillId="0" borderId="0" xfId="1" applyFont="1" applyBorder="1" applyAlignment="1">
      <alignment vertical="center" wrapText="1"/>
    </xf>
    <xf numFmtId="2" fontId="155" fillId="0" borderId="1" xfId="0" applyNumberFormat="1" applyFont="1" applyBorder="1" applyAlignment="1">
      <alignment horizontal="center" vertical="center" shrinkToFit="1"/>
    </xf>
    <xf numFmtId="261" fontId="164" fillId="0" borderId="63" xfId="4366" applyNumberFormat="1" applyFont="1" applyFill="1" applyBorder="1" applyAlignment="1">
      <alignment horizontal="center" vertical="center"/>
    </xf>
    <xf numFmtId="0" fontId="0" fillId="0" borderId="0" xfId="0" applyBorder="1" applyAlignment="1"/>
    <xf numFmtId="41" fontId="0" fillId="0" borderId="0" xfId="4366" applyFont="1" applyBorder="1" applyAlignment="1"/>
    <xf numFmtId="177" fontId="165" fillId="0" borderId="63" xfId="0" applyNumberFormat="1" applyFont="1" applyFill="1" applyBorder="1" applyAlignment="1">
      <alignment horizontal="center" vertical="center" shrinkToFit="1"/>
    </xf>
    <xf numFmtId="180" fontId="161" fillId="0" borderId="73" xfId="0" applyNumberFormat="1" applyFont="1" applyBorder="1" applyAlignment="1">
      <alignment horizontal="center" vertical="center" shrinkToFit="1"/>
    </xf>
    <xf numFmtId="180" fontId="161" fillId="0" borderId="120" xfId="0" applyNumberFormat="1" applyFont="1" applyBorder="1" applyAlignment="1">
      <alignment horizontal="center" vertical="center" shrinkToFit="1"/>
    </xf>
    <xf numFmtId="0" fontId="161" fillId="30" borderId="78" xfId="0" applyFont="1" applyFill="1" applyBorder="1" applyAlignment="1">
      <alignment horizontal="center" vertical="center" wrapText="1"/>
    </xf>
    <xf numFmtId="0" fontId="165" fillId="0" borderId="63" xfId="0" applyFont="1" applyFill="1" applyBorder="1" applyAlignment="1">
      <alignment horizontal="center" vertical="center" wrapText="1" shrinkToFit="1"/>
    </xf>
    <xf numFmtId="0" fontId="223" fillId="0" borderId="0" xfId="2671" applyNumberFormat="1" applyFont="1" applyBorder="1" applyAlignment="1">
      <alignment vertical="center"/>
    </xf>
    <xf numFmtId="295" fontId="165" fillId="0" borderId="63" xfId="0" applyNumberFormat="1" applyFont="1" applyFill="1" applyBorder="1" applyAlignment="1">
      <alignment horizontal="center" vertical="center" shrinkToFit="1"/>
    </xf>
    <xf numFmtId="41" fontId="185" fillId="0" borderId="56" xfId="4366" applyNumberFormat="1" applyFont="1" applyFill="1" applyBorder="1" applyAlignment="1" applyProtection="1">
      <alignment horizontal="center" vertical="center"/>
    </xf>
    <xf numFmtId="41" fontId="184" fillId="16" borderId="158" xfId="4366" applyNumberFormat="1" applyFont="1" applyFill="1" applyBorder="1" applyAlignment="1" applyProtection="1">
      <alignment horizontal="center" vertical="center"/>
    </xf>
    <xf numFmtId="0" fontId="2" fillId="0" borderId="7" xfId="2659" applyFont="1" applyBorder="1" applyAlignment="1">
      <alignment vertical="center"/>
    </xf>
    <xf numFmtId="0" fontId="2" fillId="0" borderId="43" xfId="2659" applyFont="1" applyBorder="1" applyAlignment="1">
      <alignment vertical="center"/>
    </xf>
    <xf numFmtId="0" fontId="2" fillId="0" borderId="44" xfId="2659" applyFont="1" applyBorder="1" applyAlignment="1">
      <alignment vertical="center"/>
    </xf>
    <xf numFmtId="0" fontId="2" fillId="0" borderId="0" xfId="2659" applyFont="1" applyAlignment="1">
      <alignment vertical="center"/>
    </xf>
    <xf numFmtId="0" fontId="2" fillId="0" borderId="32" xfId="2659" applyFont="1" applyBorder="1" applyAlignment="1">
      <alignment vertical="center"/>
    </xf>
    <xf numFmtId="41" fontId="151" fillId="0" borderId="0" xfId="2659" applyNumberFormat="1" applyFont="1" applyBorder="1" applyAlignment="1">
      <alignment vertical="center"/>
    </xf>
    <xf numFmtId="0" fontId="2" fillId="0" borderId="0" xfId="2659" applyFont="1" applyBorder="1" applyAlignment="1">
      <alignment vertical="center"/>
    </xf>
    <xf numFmtId="0" fontId="2" fillId="0" borderId="34" xfId="2659" applyFont="1" applyBorder="1" applyAlignment="1">
      <alignment vertical="center"/>
    </xf>
    <xf numFmtId="0" fontId="151" fillId="0" borderId="0" xfId="2659" applyFont="1" applyBorder="1" applyAlignment="1">
      <alignment vertical="center"/>
    </xf>
    <xf numFmtId="0" fontId="2" fillId="0" borderId="153" xfId="2659" applyFont="1" applyBorder="1" applyAlignment="1">
      <alignment vertical="center"/>
    </xf>
    <xf numFmtId="0" fontId="2" fillId="0" borderId="209" xfId="2659" applyFont="1" applyBorder="1" applyAlignment="1">
      <alignment vertical="center"/>
    </xf>
    <xf numFmtId="0" fontId="2" fillId="0" borderId="155" xfId="2659" applyFont="1" applyBorder="1" applyAlignment="1">
      <alignment vertical="center"/>
    </xf>
    <xf numFmtId="0" fontId="190" fillId="0" borderId="0" xfId="5016" applyBorder="1"/>
    <xf numFmtId="0" fontId="2" fillId="0" borderId="0" xfId="5212" applyFont="1" applyAlignment="1">
      <alignment vertical="center"/>
    </xf>
    <xf numFmtId="0" fontId="232" fillId="0" borderId="229" xfId="5212" applyFont="1" applyBorder="1" applyAlignment="1">
      <alignment horizontal="center" vertical="center" textRotation="255"/>
    </xf>
    <xf numFmtId="0" fontId="4" fillId="0" borderId="52" xfId="5212" applyFont="1" applyBorder="1" applyAlignment="1">
      <alignment horizontal="center" vertical="center"/>
    </xf>
    <xf numFmtId="0" fontId="232" fillId="0" borderId="52" xfId="5212" applyFont="1" applyBorder="1" applyAlignment="1">
      <alignment horizontal="center" vertical="center" textRotation="255"/>
    </xf>
    <xf numFmtId="0" fontId="2" fillId="0" borderId="52" xfId="5212" applyFont="1" applyBorder="1" applyAlignment="1">
      <alignment horizontal="center" vertical="center"/>
    </xf>
    <xf numFmtId="0" fontId="232" fillId="0" borderId="52" xfId="5212" applyFont="1" applyBorder="1" applyAlignment="1">
      <alignment horizontal="center" vertical="center"/>
    </xf>
    <xf numFmtId="0" fontId="232" fillId="0" borderId="230" xfId="5212" applyFont="1" applyBorder="1" applyAlignment="1">
      <alignment horizontal="center" vertical="center"/>
    </xf>
    <xf numFmtId="0" fontId="233" fillId="0" borderId="32" xfId="5212" applyFont="1" applyBorder="1" applyAlignment="1">
      <alignment vertical="center"/>
    </xf>
    <xf numFmtId="0" fontId="119" fillId="0" borderId="0" xfId="5212" applyFont="1" applyBorder="1" applyAlignment="1">
      <alignment horizontal="left" vertical="center"/>
    </xf>
    <xf numFmtId="0" fontId="234" fillId="0" borderId="0" xfId="5212" applyFont="1" applyBorder="1" applyAlignment="1">
      <alignment horizontal="left" vertical="center"/>
    </xf>
    <xf numFmtId="0" fontId="2" fillId="0" borderId="0" xfId="5212" applyFont="1" applyBorder="1" applyAlignment="1">
      <alignment vertical="center"/>
    </xf>
    <xf numFmtId="0" fontId="67" fillId="0" borderId="0" xfId="5212" applyFont="1" applyBorder="1" applyAlignment="1">
      <alignment vertical="center"/>
    </xf>
    <xf numFmtId="0" fontId="2" fillId="0" borderId="34" xfId="5212" applyFont="1" applyBorder="1" applyAlignment="1">
      <alignment vertical="center"/>
    </xf>
    <xf numFmtId="0" fontId="67" fillId="0" borderId="32" xfId="5212" applyFont="1" applyBorder="1" applyAlignment="1">
      <alignment vertical="center"/>
    </xf>
    <xf numFmtId="0" fontId="232" fillId="0" borderId="0" xfId="5212" applyFont="1" applyBorder="1" applyAlignment="1">
      <alignment horizontal="left" vertical="center"/>
    </xf>
    <xf numFmtId="0" fontId="67" fillId="0" borderId="0" xfId="5212" applyFont="1" applyAlignment="1">
      <alignment vertical="center"/>
    </xf>
    <xf numFmtId="0" fontId="67" fillId="0" borderId="34" xfId="5212" applyFont="1" applyBorder="1" applyAlignment="1">
      <alignment vertical="center"/>
    </xf>
    <xf numFmtId="0" fontId="232" fillId="0" borderId="32" xfId="5212" applyFont="1" applyBorder="1" applyAlignment="1">
      <alignment vertical="center"/>
    </xf>
    <xf numFmtId="0" fontId="232" fillId="0" borderId="0" xfId="5212" applyFont="1" applyBorder="1" applyAlignment="1">
      <alignment vertical="center"/>
    </xf>
    <xf numFmtId="0" fontId="112" fillId="0" borderId="32" xfId="5212" applyFont="1" applyBorder="1" applyAlignment="1">
      <alignment horizontal="left" vertical="center"/>
    </xf>
    <xf numFmtId="0" fontId="112" fillId="0" borderId="0" xfId="5212" applyFont="1" applyBorder="1" applyAlignment="1">
      <alignment horizontal="center" vertical="center"/>
    </xf>
    <xf numFmtId="0" fontId="112" fillId="0" borderId="0" xfId="5212" applyFont="1" applyBorder="1" applyAlignment="1">
      <alignment horizontal="left" vertical="center"/>
    </xf>
    <xf numFmtId="0" fontId="112" fillId="0" borderId="34" xfId="5212" applyFont="1" applyBorder="1" applyAlignment="1">
      <alignment horizontal="center" vertical="center"/>
    </xf>
    <xf numFmtId="3" fontId="2" fillId="0" borderId="0" xfId="5212" applyNumberFormat="1" applyFont="1" applyAlignment="1">
      <alignment vertical="center"/>
    </xf>
    <xf numFmtId="0" fontId="112" fillId="0" borderId="153" xfId="5212" applyFont="1" applyBorder="1" applyAlignment="1">
      <alignment vertical="center"/>
    </xf>
    <xf numFmtId="0" fontId="112" fillId="0" borderId="209" xfId="5212" applyFont="1" applyBorder="1" applyAlignment="1">
      <alignment vertical="center"/>
    </xf>
    <xf numFmtId="0" fontId="112" fillId="0" borderId="209" xfId="5212" applyFont="1" applyBorder="1" applyAlignment="1">
      <alignment horizontal="distributed" vertical="center"/>
    </xf>
    <xf numFmtId="0" fontId="112" fillId="0" borderId="209" xfId="5212" applyFont="1" applyBorder="1" applyAlignment="1">
      <alignment horizontal="center" vertical="center"/>
    </xf>
    <xf numFmtId="297" fontId="112" fillId="0" borderId="209" xfId="5214" applyNumberFormat="1" applyFont="1" applyBorder="1" applyAlignment="1">
      <alignment horizontal="left" vertical="center"/>
    </xf>
    <xf numFmtId="0" fontId="2" fillId="0" borderId="209" xfId="5212" applyFont="1" applyBorder="1" applyAlignment="1">
      <alignment vertical="center"/>
    </xf>
    <xf numFmtId="0" fontId="2" fillId="0" borderId="155" xfId="5212" applyFont="1" applyBorder="1" applyAlignment="1">
      <alignment vertical="center"/>
    </xf>
    <xf numFmtId="0" fontId="8" fillId="33" borderId="1" xfId="5209" applyFont="1" applyFill="1" applyBorder="1" applyAlignment="1">
      <alignment horizontal="centerContinuous" vertical="center"/>
    </xf>
    <xf numFmtId="37" fontId="8" fillId="33" borderId="1" xfId="5209" applyNumberFormat="1" applyFont="1" applyFill="1" applyBorder="1" applyAlignment="1">
      <alignment horizontal="centerContinuous" vertical="center"/>
    </xf>
    <xf numFmtId="0" fontId="8" fillId="0" borderId="0" xfId="5209" applyFont="1" applyFill="1" applyAlignment="1">
      <alignment vertical="center"/>
    </xf>
    <xf numFmtId="0" fontId="8" fillId="33" borderId="1" xfId="5209" applyFont="1" applyFill="1" applyBorder="1" applyAlignment="1">
      <alignment horizontal="center" vertical="center"/>
    </xf>
    <xf numFmtId="0" fontId="8" fillId="33" borderId="1" xfId="5209" quotePrefix="1" applyFont="1" applyFill="1" applyBorder="1" applyAlignment="1">
      <alignment horizontal="center" vertical="center"/>
    </xf>
    <xf numFmtId="37" fontId="8" fillId="33" borderId="1" xfId="5209" quotePrefix="1" applyNumberFormat="1" applyFont="1" applyFill="1" applyBorder="1" applyAlignment="1">
      <alignment horizontal="center" vertical="center"/>
    </xf>
    <xf numFmtId="176" fontId="8" fillId="0" borderId="0" xfId="5208" applyFont="1" applyFill="1" applyAlignment="1">
      <alignment vertical="center"/>
    </xf>
    <xf numFmtId="176" fontId="8" fillId="0" borderId="0" xfId="5209" applyNumberFormat="1" applyFont="1" applyFill="1" applyAlignment="1">
      <alignment vertical="center"/>
    </xf>
    <xf numFmtId="0" fontId="8" fillId="0" borderId="0" xfId="5209" applyFont="1"/>
    <xf numFmtId="0" fontId="8" fillId="0" borderId="0" xfId="5209" applyFont="1" applyAlignment="1">
      <alignment horizontal="center"/>
    </xf>
    <xf numFmtId="176" fontId="8" fillId="0" borderId="0" xfId="5208" applyFont="1"/>
    <xf numFmtId="0" fontId="239" fillId="0" borderId="0" xfId="5215" quotePrefix="1" applyFont="1" applyFill="1" applyAlignment="1">
      <alignment vertical="center"/>
    </xf>
    <xf numFmtId="0" fontId="133" fillId="0" borderId="0" xfId="5215" applyFont="1" applyFill="1" applyAlignment="1">
      <alignment vertical="center"/>
    </xf>
    <xf numFmtId="0" fontId="241" fillId="0" borderId="0" xfId="5215" applyFont="1" applyFill="1" applyBorder="1" applyAlignment="1">
      <alignment horizontal="centerContinuous" vertical="center"/>
    </xf>
    <xf numFmtId="0" fontId="133" fillId="0" borderId="0" xfId="5215" applyFont="1" applyFill="1" applyAlignment="1">
      <alignment horizontal="center" vertical="center"/>
    </xf>
    <xf numFmtId="0" fontId="133" fillId="0" borderId="0" xfId="5215" applyFont="1" applyFill="1" applyAlignment="1">
      <alignment horizontal="centerContinuous" vertical="center"/>
    </xf>
    <xf numFmtId="41" fontId="133" fillId="0" borderId="0" xfId="5216" applyFont="1" applyFill="1" applyAlignment="1">
      <alignment horizontal="centerContinuous" vertical="center"/>
    </xf>
    <xf numFmtId="0" fontId="8" fillId="0" borderId="0" xfId="5215" applyFont="1" applyFill="1" applyAlignment="1">
      <alignment vertical="center"/>
    </xf>
    <xf numFmtId="0" fontId="8" fillId="33" borderId="1" xfId="5215" applyFont="1" applyFill="1" applyBorder="1" applyAlignment="1">
      <alignment horizontal="center" vertical="center"/>
    </xf>
    <xf numFmtId="0" fontId="8" fillId="33" borderId="1" xfId="5215" quotePrefix="1" applyFont="1" applyFill="1" applyBorder="1" applyAlignment="1">
      <alignment horizontal="center" vertical="center"/>
    </xf>
    <xf numFmtId="37" fontId="8" fillId="33" borderId="1" xfId="5215" quotePrefix="1" applyNumberFormat="1" applyFont="1" applyFill="1" applyBorder="1" applyAlignment="1">
      <alignment horizontal="center" vertical="center"/>
    </xf>
    <xf numFmtId="176" fontId="104" fillId="0" borderId="0" xfId="5208" applyFont="1" applyAlignment="1">
      <alignment vertical="center"/>
    </xf>
    <xf numFmtId="0" fontId="104" fillId="0" borderId="0" xfId="5215" applyFont="1" applyAlignment="1">
      <alignment vertical="center"/>
    </xf>
    <xf numFmtId="300" fontId="8" fillId="0" borderId="0" xfId="5208" applyNumberFormat="1" applyFont="1" applyFill="1" applyAlignment="1">
      <alignment vertical="center"/>
    </xf>
    <xf numFmtId="0" fontId="8" fillId="0" borderId="0" xfId="5215" applyFont="1" applyAlignment="1">
      <alignment vertical="center"/>
    </xf>
    <xf numFmtId="0" fontId="133" fillId="0" borderId="0" xfId="5215" applyFont="1" applyAlignment="1">
      <alignment vertical="center"/>
    </xf>
    <xf numFmtId="0" fontId="133" fillId="0" borderId="0" xfId="5215" applyFont="1" applyAlignment="1">
      <alignment horizontal="center" vertical="center"/>
    </xf>
    <xf numFmtId="41" fontId="133" fillId="0" borderId="0" xfId="5216" applyFont="1" applyAlignment="1">
      <alignment vertical="center"/>
    </xf>
    <xf numFmtId="0" fontId="67" fillId="0" borderId="0" xfId="5217" applyFont="1"/>
    <xf numFmtId="0" fontId="67" fillId="0" borderId="0" xfId="5217" applyFont="1" applyAlignment="1">
      <alignment horizontal="center" vertical="center"/>
    </xf>
    <xf numFmtId="41" fontId="67" fillId="0" borderId="0" xfId="5218" applyFont="1" applyAlignment="1">
      <alignment horizontal="left"/>
    </xf>
    <xf numFmtId="0" fontId="6" fillId="0" borderId="0" xfId="5209"/>
    <xf numFmtId="0" fontId="244" fillId="0" borderId="1" xfId="5209" applyFont="1" applyBorder="1" applyAlignment="1">
      <alignment horizontal="center" vertical="center"/>
    </xf>
    <xf numFmtId="0" fontId="208" fillId="0" borderId="204" xfId="5209" applyFont="1" applyBorder="1" applyAlignment="1">
      <alignment horizontal="left" vertical="center"/>
    </xf>
    <xf numFmtId="301" fontId="144" fillId="0" borderId="204" xfId="5209" applyNumberFormat="1" applyFont="1" applyBorder="1" applyAlignment="1">
      <alignment vertical="center"/>
    </xf>
    <xf numFmtId="0" fontId="144" fillId="0" borderId="204" xfId="5209" applyFont="1" applyBorder="1" applyAlignment="1">
      <alignment vertical="center"/>
    </xf>
    <xf numFmtId="0" fontId="144" fillId="0" borderId="213" xfId="5209" applyFont="1" applyBorder="1" applyAlignment="1">
      <alignment vertical="center"/>
    </xf>
    <xf numFmtId="301" fontId="144" fillId="0" borderId="213" xfId="5209" applyNumberFormat="1" applyFont="1" applyBorder="1" applyAlignment="1">
      <alignment vertical="center"/>
    </xf>
    <xf numFmtId="0" fontId="1" fillId="0" borderId="213" xfId="5219" applyBorder="1">
      <alignment vertical="center"/>
    </xf>
    <xf numFmtId="0" fontId="6" fillId="0" borderId="0" xfId="5209" applyFont="1"/>
    <xf numFmtId="0" fontId="144" fillId="0" borderId="213" xfId="5219" applyFont="1" applyBorder="1" applyAlignment="1">
      <alignment horizontal="center" vertical="center"/>
    </xf>
    <xf numFmtId="0" fontId="144" fillId="0" borderId="213" xfId="5209" applyFont="1" applyBorder="1" applyAlignment="1">
      <alignment horizontal="center" vertical="center"/>
    </xf>
    <xf numFmtId="0" fontId="6" fillId="0" borderId="213" xfId="5209" applyBorder="1" applyAlignment="1">
      <alignment vertical="center"/>
    </xf>
    <xf numFmtId="0" fontId="6" fillId="0" borderId="213" xfId="5209" applyBorder="1" applyAlignment="1">
      <alignment horizontal="center" vertical="center"/>
    </xf>
    <xf numFmtId="0" fontId="6" fillId="0" borderId="206" xfId="5209" applyBorder="1" applyAlignment="1">
      <alignment vertical="center"/>
    </xf>
    <xf numFmtId="0" fontId="6" fillId="0" borderId="104" xfId="5209" applyBorder="1"/>
    <xf numFmtId="0" fontId="6" fillId="0" borderId="18" xfId="5209" applyBorder="1"/>
    <xf numFmtId="41" fontId="180" fillId="0" borderId="56" xfId="4366" applyFont="1" applyFill="1" applyBorder="1" applyAlignment="1" applyProtection="1">
      <alignment horizontal="center" vertical="center"/>
    </xf>
    <xf numFmtId="41" fontId="180" fillId="0" borderId="56" xfId="4366" applyFont="1" applyFill="1" applyBorder="1" applyAlignment="1" applyProtection="1">
      <alignment horizontal="right" vertical="center"/>
    </xf>
    <xf numFmtId="0" fontId="179" fillId="0" borderId="0" xfId="2660" applyFont="1" applyBorder="1" applyAlignment="1">
      <alignment horizontal="left" vertical="center" indent="1"/>
    </xf>
    <xf numFmtId="0" fontId="179" fillId="0" borderId="0" xfId="2660" applyFont="1" applyBorder="1" applyAlignment="1">
      <alignment horizontal="center" vertical="center"/>
    </xf>
    <xf numFmtId="41" fontId="179" fillId="0" borderId="0" xfId="4366" applyFont="1" applyBorder="1" applyAlignment="1">
      <alignment horizontal="right" vertical="center" indent="3"/>
    </xf>
    <xf numFmtId="220" fontId="22" fillId="0" borderId="0" xfId="2660" applyNumberFormat="1" applyBorder="1" applyAlignment="1">
      <alignment vertical="center"/>
    </xf>
    <xf numFmtId="0" fontId="185" fillId="0" borderId="32" xfId="0" applyNumberFormat="1" applyFont="1" applyBorder="1" applyAlignment="1">
      <alignment vertical="center"/>
    </xf>
    <xf numFmtId="0" fontId="185" fillId="0" borderId="0" xfId="0" applyNumberFormat="1" applyFont="1" applyBorder="1" applyAlignment="1">
      <alignment vertical="center"/>
    </xf>
    <xf numFmtId="0" fontId="183" fillId="0" borderId="34" xfId="0" applyNumberFormat="1" applyFont="1" applyBorder="1" applyAlignment="1">
      <alignment vertical="center"/>
    </xf>
    <xf numFmtId="0" fontId="183" fillId="0" borderId="32" xfId="0" applyNumberFormat="1" applyFont="1" applyBorder="1" applyAlignment="1">
      <alignment vertical="center"/>
    </xf>
    <xf numFmtId="0" fontId="183" fillId="0" borderId="34" xfId="0" applyNumberFormat="1" applyFont="1" applyBorder="1" applyAlignment="1">
      <alignment horizontal="right" vertical="center"/>
    </xf>
    <xf numFmtId="41" fontId="176" fillId="0" borderId="0" xfId="4369" applyFont="1" applyBorder="1"/>
    <xf numFmtId="0" fontId="176" fillId="0" borderId="0" xfId="4368" applyFont="1" applyBorder="1"/>
    <xf numFmtId="0" fontId="179" fillId="0" borderId="32" xfId="0" applyNumberFormat="1" applyFont="1" applyBorder="1" applyAlignment="1">
      <alignment vertical="center"/>
    </xf>
    <xf numFmtId="0" fontId="183" fillId="0" borderId="32" xfId="4366" applyNumberFormat="1" applyFont="1" applyFill="1" applyBorder="1" applyAlignment="1">
      <alignment vertical="center"/>
    </xf>
    <xf numFmtId="0" fontId="187" fillId="0" borderId="0" xfId="0" applyNumberFormat="1" applyFont="1" applyBorder="1" applyAlignment="1">
      <alignment vertical="center"/>
    </xf>
    <xf numFmtId="0" fontId="179" fillId="0" borderId="32" xfId="0" applyFont="1" applyBorder="1">
      <alignment vertical="center"/>
    </xf>
    <xf numFmtId="0" fontId="179" fillId="0" borderId="0" xfId="0" applyFont="1" applyBorder="1">
      <alignment vertical="center"/>
    </xf>
    <xf numFmtId="0" fontId="179" fillId="0" borderId="34" xfId="0" applyFont="1" applyBorder="1">
      <alignment vertical="center"/>
    </xf>
    <xf numFmtId="0" fontId="179" fillId="0" borderId="153" xfId="0" applyFont="1" applyBorder="1">
      <alignment vertical="center"/>
    </xf>
    <xf numFmtId="0" fontId="179" fillId="0" borderId="209" xfId="0" applyFont="1" applyBorder="1">
      <alignment vertical="center"/>
    </xf>
    <xf numFmtId="0" fontId="179" fillId="0" borderId="155" xfId="0" applyFont="1" applyBorder="1">
      <alignment vertical="center"/>
    </xf>
    <xf numFmtId="0" fontId="180" fillId="0" borderId="0" xfId="4368" applyFont="1" applyBorder="1" applyAlignment="1">
      <alignment horizontal="center" vertical="center"/>
    </xf>
    <xf numFmtId="0" fontId="180" fillId="0" borderId="0" xfId="4368" applyFont="1" applyBorder="1" applyAlignment="1"/>
    <xf numFmtId="0" fontId="180" fillId="0" borderId="0" xfId="4368" applyFont="1" applyBorder="1"/>
    <xf numFmtId="176" fontId="180" fillId="0" borderId="0" xfId="4370" applyNumberFormat="1" applyFont="1" applyBorder="1" applyAlignment="1">
      <alignment horizontal="center" vertical="center"/>
    </xf>
    <xf numFmtId="176" fontId="180" fillId="0" borderId="209" xfId="4370" applyNumberFormat="1" applyFont="1" applyBorder="1" applyAlignment="1">
      <alignment horizontal="center" vertical="center"/>
    </xf>
    <xf numFmtId="41" fontId="180" fillId="0" borderId="209" xfId="4369" applyFont="1" applyBorder="1" applyAlignment="1">
      <alignment horizontal="center" vertical="center"/>
    </xf>
    <xf numFmtId="0" fontId="67" fillId="0" borderId="0" xfId="5212" applyFont="1" applyBorder="1" applyAlignment="1">
      <alignment horizontal="left" vertical="center" shrinkToFit="1"/>
    </xf>
    <xf numFmtId="271" fontId="164" fillId="0" borderId="63" xfId="4366" applyNumberFormat="1" applyFont="1" applyFill="1" applyBorder="1" applyAlignment="1">
      <alignment horizontal="center" vertical="center"/>
    </xf>
    <xf numFmtId="0" fontId="246" fillId="0" borderId="0" xfId="5068" applyFont="1">
      <alignment vertical="center"/>
    </xf>
    <xf numFmtId="0" fontId="246" fillId="0" borderId="191" xfId="5068" applyFont="1" applyBorder="1" applyAlignment="1">
      <alignment horizontal="left" vertical="center"/>
    </xf>
    <xf numFmtId="0" fontId="245" fillId="0" borderId="191" xfId="5068" applyFont="1" applyBorder="1" applyAlignment="1">
      <alignment horizontal="left" vertical="center" wrapText="1"/>
    </xf>
    <xf numFmtId="0" fontId="246" fillId="34" borderId="192" xfId="5068" applyFont="1" applyFill="1" applyBorder="1" applyAlignment="1">
      <alignment horizontal="center" vertical="center" wrapText="1"/>
    </xf>
    <xf numFmtId="0" fontId="246" fillId="34" borderId="238" xfId="5068" applyFont="1" applyFill="1" applyBorder="1" applyAlignment="1">
      <alignment horizontal="center" vertical="center" wrapText="1"/>
    </xf>
    <xf numFmtId="0" fontId="246" fillId="34" borderId="180" xfId="5068" applyFont="1" applyFill="1" applyBorder="1" applyAlignment="1">
      <alignment horizontal="center" vertical="center" wrapText="1"/>
    </xf>
    <xf numFmtId="0" fontId="246" fillId="34" borderId="195" xfId="5068" applyFont="1" applyFill="1" applyBorder="1" applyAlignment="1">
      <alignment horizontal="center" vertical="center" wrapText="1"/>
    </xf>
    <xf numFmtId="0" fontId="245" fillId="35" borderId="193" xfId="5068" applyFont="1" applyFill="1" applyBorder="1" applyAlignment="1">
      <alignment horizontal="center" vertical="center" wrapText="1"/>
    </xf>
    <xf numFmtId="182" fontId="245" fillId="35" borderId="193" xfId="5068" applyNumberFormat="1" applyFont="1" applyFill="1" applyBorder="1" applyAlignment="1">
      <alignment horizontal="center" vertical="center" wrapText="1"/>
    </xf>
    <xf numFmtId="0" fontId="245" fillId="35" borderId="194" xfId="5068" applyFont="1" applyFill="1" applyBorder="1" applyAlignment="1">
      <alignment horizontal="center" vertical="center" wrapText="1"/>
    </xf>
    <xf numFmtId="0" fontId="248" fillId="0" borderId="0" xfId="5209" applyFont="1"/>
    <xf numFmtId="0" fontId="248" fillId="0" borderId="0" xfId="5209" applyFont="1" applyAlignment="1">
      <alignment vertical="center"/>
    </xf>
    <xf numFmtId="0" fontId="249" fillId="0" borderId="0" xfId="5209" applyFont="1"/>
    <xf numFmtId="0" fontId="1" fillId="0" borderId="0" xfId="5220"/>
    <xf numFmtId="49" fontId="1" fillId="0" borderId="0" xfId="5220" applyNumberFormat="1"/>
    <xf numFmtId="0" fontId="250" fillId="0" borderId="0" xfId="5220" applyFont="1"/>
    <xf numFmtId="0" fontId="208" fillId="0" borderId="0" xfId="5220" applyFont="1" applyAlignment="1">
      <alignment vertical="center"/>
    </xf>
    <xf numFmtId="0" fontId="1" fillId="0" borderId="0" xfId="5220" applyFont="1" applyAlignment="1">
      <alignment vertical="center"/>
    </xf>
    <xf numFmtId="302" fontId="1" fillId="0" borderId="0" xfId="5220" applyNumberFormat="1" applyAlignment="1">
      <alignment horizontal="left" vertical="center"/>
    </xf>
    <xf numFmtId="303" fontId="1" fillId="0" borderId="0" xfId="5220" applyNumberFormat="1" applyAlignment="1">
      <alignment horizontal="left" vertical="center"/>
    </xf>
    <xf numFmtId="0" fontId="9" fillId="0" borderId="0" xfId="5220" applyFont="1" applyAlignment="1">
      <alignment horizontal="right" vertical="center"/>
    </xf>
    <xf numFmtId="0" fontId="1" fillId="0" borderId="186" xfId="5220" applyFont="1" applyBorder="1" applyAlignment="1">
      <alignment horizontal="center"/>
    </xf>
    <xf numFmtId="0" fontId="9" fillId="0" borderId="245" xfId="5220" applyFont="1" applyBorder="1" applyAlignment="1">
      <alignment horizontal="center" vertical="center"/>
    </xf>
    <xf numFmtId="221" fontId="1" fillId="0" borderId="53" xfId="5220" applyNumberFormat="1" applyBorder="1" applyAlignment="1">
      <alignment vertical="center"/>
    </xf>
    <xf numFmtId="0" fontId="9" fillId="0" borderId="247" xfId="5220" applyFont="1" applyBorder="1" applyAlignment="1">
      <alignment horizontal="right" vertical="center"/>
    </xf>
    <xf numFmtId="0" fontId="1" fillId="0" borderId="0" xfId="5220" applyFont="1"/>
    <xf numFmtId="0" fontId="1" fillId="0" borderId="13" xfId="5220" applyFont="1" applyBorder="1" applyAlignment="1">
      <alignment horizontal="center" vertical="center"/>
    </xf>
    <xf numFmtId="221" fontId="1" fillId="0" borderId="13" xfId="5220" applyNumberFormat="1" applyBorder="1" applyAlignment="1">
      <alignment vertical="center"/>
    </xf>
    <xf numFmtId="0" fontId="9" fillId="0" borderId="249" xfId="5220" applyFont="1" applyBorder="1" applyAlignment="1">
      <alignment horizontal="center" vertical="center"/>
    </xf>
    <xf numFmtId="0" fontId="1" fillId="0" borderId="0" xfId="5220" applyAlignment="1">
      <alignment vertical="center"/>
    </xf>
    <xf numFmtId="0" fontId="1" fillId="0" borderId="0" xfId="5220" applyAlignment="1">
      <alignment horizontal="center" vertical="center"/>
    </xf>
    <xf numFmtId="0" fontId="2" fillId="0" borderId="187" xfId="5221" applyFont="1" applyFill="1" applyBorder="1" applyAlignment="1">
      <alignment horizontal="right" vertical="center"/>
    </xf>
    <xf numFmtId="0" fontId="3" fillId="0" borderId="0" xfId="5221" applyAlignment="1">
      <alignment vertical="center"/>
    </xf>
    <xf numFmtId="49" fontId="3" fillId="0" borderId="0" xfId="5221" applyNumberFormat="1" applyAlignment="1">
      <alignment vertical="center"/>
    </xf>
    <xf numFmtId="0" fontId="2" fillId="0" borderId="205" xfId="5221" applyFont="1" applyFill="1" applyBorder="1" applyAlignment="1">
      <alignment horizontal="left" vertical="center"/>
    </xf>
    <xf numFmtId="0" fontId="2" fillId="0" borderId="13" xfId="5221" applyFont="1" applyFill="1" applyBorder="1" applyAlignment="1">
      <alignment horizontal="center" vertical="center"/>
    </xf>
    <xf numFmtId="305" fontId="3" fillId="0" borderId="0" xfId="5221" applyNumberFormat="1" applyAlignment="1">
      <alignment vertical="center"/>
    </xf>
    <xf numFmtId="0" fontId="3" fillId="0" borderId="0" xfId="5221" quotePrefix="1" applyFont="1" applyAlignment="1">
      <alignment vertical="center"/>
    </xf>
    <xf numFmtId="0" fontId="252" fillId="0" borderId="0" xfId="5221" applyFont="1" applyAlignment="1">
      <alignment vertical="center"/>
    </xf>
    <xf numFmtId="0" fontId="3" fillId="0" borderId="184" xfId="5221" applyFill="1" applyBorder="1" applyAlignment="1">
      <alignment horizontal="center" vertical="center"/>
    </xf>
    <xf numFmtId="0" fontId="3" fillId="0" borderId="244" xfId="5221" applyFont="1" applyFill="1" applyBorder="1" applyAlignment="1">
      <alignment horizontal="center" vertical="center"/>
    </xf>
    <xf numFmtId="0" fontId="3" fillId="0" borderId="31" xfId="5221" applyFont="1" applyFill="1" applyBorder="1" applyAlignment="1">
      <alignment horizontal="center" vertical="center"/>
    </xf>
    <xf numFmtId="0" fontId="3" fillId="0" borderId="0" xfId="5221" applyBorder="1" applyAlignment="1">
      <alignment horizontal="center" vertical="center"/>
    </xf>
    <xf numFmtId="41" fontId="4" fillId="0" borderId="0" xfId="5222" applyFont="1" applyBorder="1" applyAlignment="1">
      <alignment vertical="center"/>
    </xf>
    <xf numFmtId="182" fontId="3" fillId="0" borderId="0" xfId="5221" applyNumberFormat="1" applyBorder="1" applyAlignment="1">
      <alignment horizontal="center" vertical="center"/>
    </xf>
    <xf numFmtId="306" fontId="252" fillId="0" borderId="0" xfId="5222" applyNumberFormat="1" applyFont="1" applyAlignment="1">
      <alignment vertical="center"/>
    </xf>
    <xf numFmtId="307" fontId="252" fillId="0" borderId="0" xfId="5222" applyNumberFormat="1" applyFont="1" applyAlignment="1">
      <alignment vertical="center"/>
    </xf>
    <xf numFmtId="308" fontId="252" fillId="0" borderId="0" xfId="5221" applyNumberFormat="1" applyFont="1" applyAlignment="1">
      <alignment horizontal="center" vertical="center"/>
    </xf>
    <xf numFmtId="0" fontId="3" fillId="0" borderId="0" xfId="5221" applyFont="1" applyAlignment="1">
      <alignment horizontal="right" vertical="center"/>
    </xf>
    <xf numFmtId="0" fontId="252" fillId="0" borderId="250" xfId="5221" applyFont="1" applyFill="1" applyBorder="1" applyAlignment="1">
      <alignment horizontal="center" vertical="center"/>
    </xf>
    <xf numFmtId="306" fontId="252" fillId="0" borderId="250" xfId="5222" applyNumberFormat="1" applyFont="1" applyFill="1" applyBorder="1" applyAlignment="1">
      <alignment horizontal="centerContinuous" vertical="center"/>
    </xf>
    <xf numFmtId="0" fontId="3" fillId="0" borderId="250" xfId="5220" applyFont="1" applyFill="1" applyBorder="1" applyAlignment="1">
      <alignment horizontal="centerContinuous" vertical="center"/>
    </xf>
    <xf numFmtId="0" fontId="3" fillId="0" borderId="250" xfId="5220" applyFont="1" applyFill="1" applyBorder="1" applyAlignment="1">
      <alignment horizontal="center" vertical="center"/>
    </xf>
    <xf numFmtId="41" fontId="3" fillId="0" borderId="0" xfId="5222" applyFont="1" applyBorder="1" applyAlignment="1">
      <alignment vertical="center"/>
    </xf>
    <xf numFmtId="49" fontId="3" fillId="0" borderId="0" xfId="5221" applyNumberFormat="1" applyBorder="1" applyAlignment="1">
      <alignment vertical="center"/>
    </xf>
    <xf numFmtId="306" fontId="3" fillId="0" borderId="206" xfId="5222" applyNumberFormat="1" applyFont="1" applyBorder="1" applyAlignment="1">
      <alignment horizontal="center" vertical="center"/>
    </xf>
    <xf numFmtId="0" fontId="3" fillId="0" borderId="206" xfId="5221" applyFont="1" applyBorder="1" applyAlignment="1">
      <alignment horizontal="centerContinuous" vertical="center"/>
    </xf>
    <xf numFmtId="0" fontId="3" fillId="0" borderId="206" xfId="5221" applyBorder="1" applyAlignment="1">
      <alignment horizontal="centerContinuous" vertical="center"/>
    </xf>
    <xf numFmtId="3" fontId="254" fillId="0" borderId="206" xfId="5221" applyNumberFormat="1" applyFont="1" applyBorder="1" applyAlignment="1">
      <alignment horizontal="center" vertical="center"/>
    </xf>
    <xf numFmtId="49" fontId="3" fillId="0" borderId="0" xfId="5221" applyNumberFormat="1" applyFont="1" applyBorder="1" applyAlignment="1">
      <alignment vertical="center"/>
    </xf>
    <xf numFmtId="0" fontId="144" fillId="0" borderId="0" xfId="5220" applyFont="1"/>
    <xf numFmtId="0" fontId="165" fillId="30" borderId="84" xfId="0" applyFont="1" applyFill="1" applyBorder="1" applyAlignment="1">
      <alignment horizontal="center" vertical="center" shrinkToFit="1"/>
    </xf>
    <xf numFmtId="0" fontId="165" fillId="30" borderId="63" xfId="0" applyFont="1" applyFill="1" applyBorder="1" applyAlignment="1">
      <alignment horizontal="center" vertical="center" shrinkToFit="1"/>
    </xf>
    <xf numFmtId="0" fontId="165" fillId="34" borderId="63" xfId="0" applyFont="1" applyFill="1" applyBorder="1" applyAlignment="1">
      <alignment horizontal="center" vertical="center" wrapText="1" shrinkToFit="1"/>
    </xf>
    <xf numFmtId="0" fontId="164" fillId="30" borderId="253" xfId="0" applyFont="1" applyFill="1" applyBorder="1" applyAlignment="1">
      <alignment horizontal="center" vertical="center"/>
    </xf>
    <xf numFmtId="0" fontId="165" fillId="34" borderId="257" xfId="0" applyFont="1" applyFill="1" applyBorder="1" applyAlignment="1">
      <alignment horizontal="center" vertical="center" wrapText="1" shrinkToFit="1"/>
    </xf>
    <xf numFmtId="182" fontId="165" fillId="0" borderId="259" xfId="0" applyNumberFormat="1" applyFont="1" applyFill="1" applyBorder="1" applyAlignment="1">
      <alignment horizontal="center" vertical="center" shrinkToFit="1"/>
    </xf>
    <xf numFmtId="0" fontId="165" fillId="34" borderId="260" xfId="0" applyFont="1" applyFill="1" applyBorder="1" applyAlignment="1">
      <alignment horizontal="center" vertical="center" wrapText="1" shrinkToFit="1"/>
    </xf>
    <xf numFmtId="0" fontId="165" fillId="34" borderId="261" xfId="0" applyFont="1" applyFill="1" applyBorder="1" applyAlignment="1">
      <alignment horizontal="center" vertical="center" wrapText="1" shrinkToFit="1"/>
    </xf>
    <xf numFmtId="0" fontId="165" fillId="0" borderId="261" xfId="0" applyFont="1" applyFill="1" applyBorder="1" applyAlignment="1">
      <alignment horizontal="center" vertical="center" wrapText="1" shrinkToFit="1"/>
    </xf>
    <xf numFmtId="0" fontId="165" fillId="0" borderId="261" xfId="0" applyFont="1" applyFill="1" applyBorder="1" applyAlignment="1">
      <alignment horizontal="center" vertical="center" shrinkToFit="1"/>
    </xf>
    <xf numFmtId="177" fontId="165" fillId="0" borderId="261" xfId="0" applyNumberFormat="1" applyFont="1" applyFill="1" applyBorder="1" applyAlignment="1">
      <alignment horizontal="center" vertical="center" shrinkToFit="1"/>
    </xf>
    <xf numFmtId="295" fontId="165" fillId="0" borderId="261" xfId="0" applyNumberFormat="1" applyFont="1" applyFill="1" applyBorder="1" applyAlignment="1">
      <alignment horizontal="center" vertical="center" shrinkToFit="1"/>
    </xf>
    <xf numFmtId="261" fontId="164" fillId="0" borderId="261" xfId="4366" applyNumberFormat="1" applyFont="1" applyFill="1" applyBorder="1" applyAlignment="1">
      <alignment horizontal="center" vertical="center"/>
    </xf>
    <xf numFmtId="182" fontId="165" fillId="0" borderId="262" xfId="0" applyNumberFormat="1" applyFont="1" applyFill="1" applyBorder="1" applyAlignment="1">
      <alignment horizontal="center" vertical="center" shrinkToFit="1"/>
    </xf>
    <xf numFmtId="0" fontId="2" fillId="0" borderId="1" xfId="2659" applyNumberFormat="1" applyFont="1" applyBorder="1" applyAlignment="1">
      <alignment horizontal="center" vertical="center"/>
    </xf>
    <xf numFmtId="0" fontId="2" fillId="0" borderId="1" xfId="2659" applyFont="1" applyBorder="1" applyAlignment="1">
      <alignment horizontal="center" vertical="center"/>
    </xf>
    <xf numFmtId="0" fontId="3" fillId="0" borderId="1" xfId="2659" applyFont="1" applyBorder="1" applyAlignment="1">
      <alignment horizontal="center" vertical="center" shrinkToFit="1"/>
    </xf>
    <xf numFmtId="220" fontId="3" fillId="0" borderId="1" xfId="2659" applyNumberFormat="1" applyFont="1" applyBorder="1" applyAlignment="1">
      <alignment horizontal="right" vertical="center" shrinkToFit="1"/>
    </xf>
    <xf numFmtId="0" fontId="3" fillId="0" borderId="1" xfId="2659" applyFont="1" applyBorder="1" applyAlignment="1">
      <alignment horizontal="center" vertical="center"/>
    </xf>
    <xf numFmtId="220" fontId="3" fillId="0" borderId="1" xfId="2659" applyNumberFormat="1" applyFont="1" applyBorder="1" applyAlignment="1">
      <alignment vertical="center" shrinkToFit="1"/>
    </xf>
    <xf numFmtId="41" fontId="3" fillId="0" borderId="1" xfId="2659" applyNumberFormat="1" applyFont="1" applyBorder="1" applyAlignment="1">
      <alignment horizontal="center" vertical="center" shrinkToFit="1"/>
    </xf>
    <xf numFmtId="220" fontId="3" fillId="0" borderId="1" xfId="2659" quotePrefix="1" applyNumberFormat="1" applyFont="1" applyBorder="1" applyAlignment="1">
      <alignment horizontal="right" vertical="center" shrinkToFit="1"/>
    </xf>
    <xf numFmtId="0" fontId="2" fillId="0" borderId="1" xfId="2659" applyFont="1" applyBorder="1" applyAlignment="1">
      <alignment horizontal="left" vertical="center" indent="2"/>
    </xf>
    <xf numFmtId="220" fontId="2" fillId="0" borderId="1" xfId="2659" applyNumberFormat="1" applyFont="1" applyBorder="1" applyAlignment="1">
      <alignment horizontal="center" vertical="center"/>
    </xf>
    <xf numFmtId="0" fontId="2" fillId="0" borderId="1" xfId="2659" applyFont="1" applyBorder="1" applyAlignment="1">
      <alignment horizontal="left" vertical="center" wrapText="1" shrinkToFit="1"/>
    </xf>
    <xf numFmtId="0" fontId="2" fillId="0" borderId="1" xfId="2659" applyFont="1" applyBorder="1" applyAlignment="1">
      <alignment horizontal="left" vertical="center" shrinkToFit="1"/>
    </xf>
    <xf numFmtId="0" fontId="3" fillId="0" borderId="1" xfId="2659" applyNumberFormat="1" applyFont="1" applyBorder="1" applyAlignment="1">
      <alignment horizontal="center" vertical="center"/>
    </xf>
    <xf numFmtId="41" fontId="3" fillId="0" borderId="1" xfId="4366" applyFont="1" applyBorder="1" applyAlignment="1">
      <alignment vertical="center" shrinkToFit="1"/>
    </xf>
    <xf numFmtId="220" fontId="2" fillId="0" borderId="1" xfId="2659" applyNumberFormat="1" applyFont="1" applyFill="1" applyBorder="1" applyAlignment="1">
      <alignment horizontal="center" vertical="center"/>
    </xf>
    <xf numFmtId="220" fontId="2" fillId="0" borderId="1" xfId="2659" applyNumberFormat="1" applyFont="1" applyFill="1" applyBorder="1" applyAlignment="1">
      <alignment horizontal="right" vertical="center" shrinkToFit="1"/>
    </xf>
    <xf numFmtId="41" fontId="5" fillId="0" borderId="1" xfId="4366" applyFont="1" applyFill="1" applyBorder="1" applyAlignment="1">
      <alignment horizontal="right" vertical="center" shrinkToFit="1"/>
    </xf>
    <xf numFmtId="220" fontId="67" fillId="0" borderId="1" xfId="2659" applyNumberFormat="1" applyFont="1" applyFill="1" applyBorder="1" applyAlignment="1">
      <alignment horizontal="center" vertical="center"/>
    </xf>
    <xf numFmtId="220" fontId="3" fillId="0" borderId="1" xfId="2659" applyNumberFormat="1" applyFont="1" applyFill="1" applyBorder="1" applyAlignment="1">
      <alignment horizontal="center" vertical="center"/>
    </xf>
    <xf numFmtId="220" fontId="67" fillId="0" borderId="1" xfId="2659" applyNumberFormat="1" applyFont="1" applyBorder="1" applyAlignment="1">
      <alignment horizontal="center" vertical="center"/>
    </xf>
    <xf numFmtId="220" fontId="5" fillId="0" borderId="1" xfId="2659" applyNumberFormat="1" applyFont="1" applyFill="1" applyBorder="1" applyAlignment="1">
      <alignment horizontal="right" vertical="center" shrinkToFit="1"/>
    </xf>
    <xf numFmtId="0" fontId="73" fillId="0" borderId="1" xfId="5217" applyFont="1" applyBorder="1" applyAlignment="1">
      <alignment horizontal="center" vertical="center"/>
    </xf>
    <xf numFmtId="41" fontId="73" fillId="0" borderId="1" xfId="5218" applyFont="1" applyBorder="1" applyAlignment="1">
      <alignment horizontal="center" vertical="center"/>
    </xf>
    <xf numFmtId="41" fontId="73" fillId="0" borderId="1" xfId="5218" applyNumberFormat="1" applyFont="1" applyBorder="1" applyAlignment="1">
      <alignment horizontal="center" vertical="center"/>
    </xf>
    <xf numFmtId="0" fontId="104" fillId="0" borderId="1" xfId="5209" quotePrefix="1" applyFont="1" applyFill="1" applyBorder="1" applyAlignment="1">
      <alignment horizontal="left" vertical="center"/>
    </xf>
    <xf numFmtId="37" fontId="104" fillId="0" borderId="1" xfId="5209" quotePrefix="1" applyNumberFormat="1" applyFont="1" applyFill="1" applyBorder="1" applyAlignment="1">
      <alignment horizontal="center" vertical="center" shrinkToFit="1"/>
    </xf>
    <xf numFmtId="37" fontId="104" fillId="0" borderId="1" xfId="5209" applyNumberFormat="1" applyFont="1" applyFill="1" applyBorder="1" applyAlignment="1">
      <alignment horizontal="center" vertical="center"/>
    </xf>
    <xf numFmtId="220" fontId="104" fillId="0" borderId="1" xfId="5208" applyNumberFormat="1" applyFont="1" applyFill="1" applyBorder="1" applyAlignment="1">
      <alignment horizontal="right" vertical="center"/>
    </xf>
    <xf numFmtId="220" fontId="104" fillId="0" borderId="1" xfId="5209" applyNumberFormat="1" applyFont="1" applyFill="1" applyBorder="1" applyAlignment="1">
      <alignment horizontal="right" vertical="center"/>
    </xf>
    <xf numFmtId="176" fontId="8" fillId="0" borderId="1" xfId="5208" quotePrefix="1" applyNumberFormat="1" applyFont="1" applyFill="1" applyBorder="1" applyAlignment="1">
      <alignment horizontal="center" vertical="center"/>
    </xf>
    <xf numFmtId="37" fontId="8" fillId="0" borderId="1" xfId="5209" applyNumberFormat="1" applyFont="1" applyFill="1" applyBorder="1" applyAlignment="1">
      <alignment horizontal="left" vertical="center"/>
    </xf>
    <xf numFmtId="37" fontId="8" fillId="0" borderId="1" xfId="5209" quotePrefix="1" applyNumberFormat="1" applyFont="1" applyFill="1" applyBorder="1" applyAlignment="1">
      <alignment horizontal="center" vertical="center" shrinkToFit="1"/>
    </xf>
    <xf numFmtId="298" fontId="8" fillId="0" borderId="1" xfId="5209" applyNumberFormat="1" applyFont="1" applyFill="1" applyBorder="1" applyAlignment="1">
      <alignment horizontal="center" vertical="center"/>
    </xf>
    <xf numFmtId="37" fontId="8" fillId="0" borderId="1" xfId="5209" applyNumberFormat="1" applyFont="1" applyFill="1" applyBorder="1" applyAlignment="1">
      <alignment horizontal="center" vertical="center"/>
    </xf>
    <xf numFmtId="220" fontId="8" fillId="0" borderId="1" xfId="5208" applyNumberFormat="1" applyFont="1" applyFill="1" applyBorder="1" applyAlignment="1">
      <alignment horizontal="right" vertical="center"/>
    </xf>
    <xf numFmtId="220" fontId="8" fillId="0" borderId="1" xfId="5209" applyNumberFormat="1" applyFont="1" applyFill="1" applyBorder="1" applyAlignment="1">
      <alignment horizontal="right" vertical="center"/>
    </xf>
    <xf numFmtId="176" fontId="8" fillId="0" borderId="1" xfId="5208" applyNumberFormat="1" applyFont="1" applyFill="1" applyBorder="1" applyAlignment="1">
      <alignment vertical="center"/>
    </xf>
    <xf numFmtId="37" fontId="8" fillId="0" borderId="1" xfId="5209" applyNumberFormat="1" applyFont="1" applyFill="1" applyBorder="1" applyAlignment="1">
      <alignment horizontal="center" vertical="center" shrinkToFit="1"/>
    </xf>
    <xf numFmtId="0" fontId="104" fillId="0" borderId="1" xfId="5209" quotePrefix="1" applyFont="1" applyFill="1" applyBorder="1" applyAlignment="1">
      <alignment horizontal="center" vertical="center" shrinkToFit="1"/>
    </xf>
    <xf numFmtId="0" fontId="104" fillId="0" borderId="1" xfId="5209" applyFont="1" applyFill="1" applyBorder="1" applyAlignment="1">
      <alignment horizontal="center" vertical="center"/>
    </xf>
    <xf numFmtId="0" fontId="104" fillId="0" borderId="1" xfId="5209" applyFont="1" applyFill="1" applyBorder="1" applyAlignment="1">
      <alignment horizontal="center" vertical="center" shrinkToFit="1"/>
    </xf>
    <xf numFmtId="0" fontId="8" fillId="0" borderId="1" xfId="5209" applyFont="1" applyFill="1" applyBorder="1" applyAlignment="1">
      <alignment horizontal="left" vertical="center"/>
    </xf>
    <xf numFmtId="0" fontId="8" fillId="0" borderId="1" xfId="5209" applyFont="1" applyFill="1" applyBorder="1" applyAlignment="1">
      <alignment horizontal="center" vertical="center" shrinkToFit="1"/>
    </xf>
    <xf numFmtId="0" fontId="8" fillId="0" borderId="1" xfId="5209" quotePrefix="1" applyFont="1" applyFill="1" applyBorder="1" applyAlignment="1">
      <alignment horizontal="left" vertical="center"/>
    </xf>
    <xf numFmtId="0" fontId="8" fillId="0" borderId="1" xfId="5209" applyFont="1" applyFill="1" applyBorder="1" applyAlignment="1">
      <alignment horizontal="center" vertical="center"/>
    </xf>
    <xf numFmtId="39" fontId="8" fillId="0" borderId="1" xfId="5209" applyNumberFormat="1" applyFont="1" applyFill="1" applyBorder="1" applyAlignment="1">
      <alignment horizontal="center" vertical="center"/>
    </xf>
    <xf numFmtId="0" fontId="8" fillId="0" borderId="1" xfId="5209" quotePrefix="1" applyFont="1" applyFill="1" applyBorder="1" applyAlignment="1">
      <alignment horizontal="center" vertical="center" shrinkToFit="1"/>
    </xf>
    <xf numFmtId="37" fontId="222" fillId="0" borderId="1" xfId="5209" applyNumberFormat="1" applyFont="1" applyFill="1" applyBorder="1" applyAlignment="1">
      <alignment horizontal="center" vertical="center"/>
    </xf>
    <xf numFmtId="176" fontId="133" fillId="0" borderId="1" xfId="5208" quotePrefix="1" applyNumberFormat="1" applyFont="1" applyFill="1" applyBorder="1" applyAlignment="1">
      <alignment horizontal="center" vertical="center"/>
    </xf>
    <xf numFmtId="39" fontId="222" fillId="0" borderId="1" xfId="5209" applyNumberFormat="1" applyFont="1" applyFill="1" applyBorder="1" applyAlignment="1">
      <alignment horizontal="center" vertical="center"/>
    </xf>
    <xf numFmtId="0" fontId="104" fillId="0" borderId="1" xfId="5209" applyFont="1" applyFill="1" applyBorder="1" applyAlignment="1">
      <alignment horizontal="left" vertical="center" shrinkToFit="1"/>
    </xf>
    <xf numFmtId="299" fontId="8" fillId="0" borderId="1" xfId="5209" applyNumberFormat="1" applyFont="1" applyFill="1" applyBorder="1" applyAlignment="1">
      <alignment horizontal="center" vertical="center"/>
    </xf>
    <xf numFmtId="176" fontId="8" fillId="0" borderId="1" xfId="5208" quotePrefix="1" applyNumberFormat="1" applyFont="1" applyFill="1" applyBorder="1" applyAlignment="1">
      <alignment horizontal="center" vertical="center" shrinkToFit="1"/>
    </xf>
    <xf numFmtId="176" fontId="9" fillId="0" borderId="1" xfId="5208" quotePrefix="1" applyNumberFormat="1" applyFont="1" applyFill="1" applyBorder="1" applyAlignment="1">
      <alignment horizontal="center" vertical="center" shrinkToFit="1"/>
    </xf>
    <xf numFmtId="0" fontId="104" fillId="0" borderId="1" xfId="5209" applyFont="1" applyFill="1" applyBorder="1" applyAlignment="1">
      <alignment horizontal="center" vertical="center" wrapText="1" shrinkToFit="1"/>
    </xf>
    <xf numFmtId="0" fontId="104" fillId="0" borderId="1" xfId="5215" quotePrefix="1" applyFont="1" applyBorder="1" applyAlignment="1">
      <alignment horizontal="left" vertical="center"/>
    </xf>
    <xf numFmtId="0" fontId="104" fillId="0" borderId="1" xfId="5215" applyFont="1" applyFill="1" applyBorder="1" applyAlignment="1">
      <alignment horizontal="center" vertical="center" wrapText="1"/>
    </xf>
    <xf numFmtId="0" fontId="104" fillId="0" borderId="1" xfId="5215" applyFont="1" applyFill="1" applyBorder="1" applyAlignment="1">
      <alignment horizontal="center" vertical="center"/>
    </xf>
    <xf numFmtId="41" fontId="104" fillId="0" borderId="1" xfId="5216" applyFont="1" applyFill="1" applyBorder="1" applyAlignment="1">
      <alignment vertical="center"/>
    </xf>
    <xf numFmtId="41" fontId="104" fillId="0" borderId="1" xfId="5216" applyFont="1" applyFill="1" applyBorder="1" applyAlignment="1">
      <alignment horizontal="center" vertical="center"/>
    </xf>
    <xf numFmtId="0" fontId="8" fillId="0" borderId="1" xfId="5215" applyFont="1" applyFill="1" applyBorder="1" applyAlignment="1">
      <alignment horizontal="left" vertical="center"/>
    </xf>
    <xf numFmtId="0" fontId="8" fillId="0" borderId="1" xfId="5215" applyFont="1" applyFill="1" applyBorder="1" applyAlignment="1">
      <alignment horizontal="center" vertical="center"/>
    </xf>
    <xf numFmtId="41" fontId="8" fillId="0" borderId="1" xfId="5216" applyFont="1" applyFill="1" applyBorder="1" applyAlignment="1">
      <alignment vertical="center"/>
    </xf>
    <xf numFmtId="41" fontId="8" fillId="0" borderId="1" xfId="5216" applyFont="1" applyFill="1" applyBorder="1" applyAlignment="1">
      <alignment horizontal="center" vertical="center"/>
    </xf>
    <xf numFmtId="41" fontId="8" fillId="0" borderId="1" xfId="5216" applyNumberFormat="1" applyFont="1" applyFill="1" applyBorder="1" applyAlignment="1">
      <alignment vertical="center"/>
    </xf>
    <xf numFmtId="0" fontId="8" fillId="0" borderId="1" xfId="5215" applyNumberFormat="1" applyFont="1" applyFill="1" applyBorder="1" applyAlignment="1">
      <alignment horizontal="center" vertical="center"/>
    </xf>
    <xf numFmtId="287" fontId="8" fillId="0" borderId="1" xfId="5215" applyNumberFormat="1" applyFont="1" applyFill="1" applyBorder="1" applyAlignment="1">
      <alignment horizontal="center" vertical="center"/>
    </xf>
    <xf numFmtId="0" fontId="54" fillId="0" borderId="1" xfId="5215" applyFont="1" applyFill="1" applyBorder="1" applyAlignment="1">
      <alignment horizontal="center" vertical="center"/>
    </xf>
    <xf numFmtId="0" fontId="54" fillId="0" borderId="1" xfId="5215" applyFont="1" applyFill="1" applyBorder="1" applyAlignment="1">
      <alignment horizontal="center" vertical="center" wrapText="1"/>
    </xf>
    <xf numFmtId="0" fontId="8" fillId="0" borderId="1" xfId="5215" applyFont="1" applyFill="1" applyBorder="1" applyAlignment="1">
      <alignment horizontal="left" vertical="center" wrapText="1"/>
    </xf>
    <xf numFmtId="41" fontId="8" fillId="0" borderId="1" xfId="5216" applyFont="1" applyFill="1" applyBorder="1" applyAlignment="1">
      <alignment horizontal="left" vertical="center"/>
    </xf>
    <xf numFmtId="176" fontId="8" fillId="0" borderId="1" xfId="5216" applyNumberFormat="1" applyFont="1" applyFill="1" applyBorder="1" applyAlignment="1">
      <alignment horizontal="left" vertical="center"/>
    </xf>
    <xf numFmtId="0" fontId="8" fillId="32" borderId="1" xfId="5215" applyFont="1" applyFill="1" applyBorder="1" applyAlignment="1" applyProtection="1">
      <alignment vertical="center"/>
    </xf>
    <xf numFmtId="0" fontId="192" fillId="0" borderId="1" xfId="5215" quotePrefix="1" applyFont="1" applyFill="1" applyBorder="1" applyAlignment="1">
      <alignment horizontal="center" vertical="center"/>
    </xf>
    <xf numFmtId="41" fontId="8" fillId="0" borderId="1" xfId="5216" applyFont="1" applyBorder="1" applyAlignment="1">
      <alignment horizontal="center" vertical="center"/>
    </xf>
    <xf numFmtId="0" fontId="8" fillId="0" borderId="1" xfId="5215" applyNumberFormat="1" applyFont="1" applyFill="1" applyBorder="1" applyAlignment="1">
      <alignment horizontal="center" vertical="center" shrinkToFit="1"/>
    </xf>
    <xf numFmtId="0" fontId="2" fillId="0" borderId="1" xfId="5221" applyFont="1" applyFill="1" applyBorder="1" applyAlignment="1">
      <alignment horizontal="right" vertical="center"/>
    </xf>
    <xf numFmtId="43" fontId="2" fillId="0" borderId="1" xfId="5221" applyNumberFormat="1" applyFont="1" applyFill="1" applyBorder="1" applyAlignment="1">
      <alignment horizontal="center" vertical="center"/>
    </xf>
    <xf numFmtId="43" fontId="2" fillId="0" borderId="1" xfId="5221" applyNumberFormat="1" applyFont="1" applyBorder="1" applyAlignment="1">
      <alignment horizontal="center" vertical="center"/>
    </xf>
    <xf numFmtId="0" fontId="3" fillId="0" borderId="1" xfId="5221" applyFill="1" applyBorder="1" applyAlignment="1">
      <alignment horizontal="center" vertical="center"/>
    </xf>
    <xf numFmtId="304" fontId="2" fillId="0" borderId="1" xfId="5222" applyNumberFormat="1" applyFont="1" applyBorder="1" applyAlignment="1">
      <alignment horizontal="right" vertical="center"/>
    </xf>
    <xf numFmtId="182" fontId="2" fillId="0" borderId="1" xfId="5221" applyNumberFormat="1" applyFont="1" applyBorder="1" applyAlignment="1">
      <alignment horizontal="center" vertical="center"/>
    </xf>
    <xf numFmtId="0" fontId="3" fillId="0" borderId="1" xfId="5221" applyBorder="1" applyAlignment="1">
      <alignment horizontal="center" vertical="center"/>
    </xf>
    <xf numFmtId="3" fontId="3" fillId="0" borderId="1" xfId="5221" applyNumberFormat="1" applyFont="1" applyBorder="1" applyAlignment="1">
      <alignment horizontal="center" vertical="center"/>
    </xf>
    <xf numFmtId="3" fontId="3" fillId="0" borderId="1" xfId="5221" applyNumberFormat="1" applyBorder="1" applyAlignment="1">
      <alignment horizontal="center" vertical="center"/>
    </xf>
    <xf numFmtId="0" fontId="252" fillId="36" borderId="1" xfId="5221" applyFont="1" applyFill="1" applyBorder="1" applyAlignment="1">
      <alignment horizontal="center" vertical="center"/>
    </xf>
    <xf numFmtId="182" fontId="255" fillId="36" borderId="1" xfId="5221" applyNumberFormat="1" applyFont="1" applyFill="1" applyBorder="1" applyAlignment="1">
      <alignment horizontal="center" vertical="center"/>
    </xf>
    <xf numFmtId="182" fontId="3" fillId="0" borderId="1" xfId="5221" applyNumberFormat="1" applyBorder="1" applyAlignment="1">
      <alignment horizontal="center" vertical="center"/>
    </xf>
    <xf numFmtId="0" fontId="183" fillId="0" borderId="0" xfId="4375" applyFont="1" applyBorder="1"/>
    <xf numFmtId="0" fontId="183" fillId="0" borderId="1" xfId="4375" applyFont="1" applyBorder="1" applyAlignment="1">
      <alignment horizontal="center" vertical="center"/>
    </xf>
    <xf numFmtId="0" fontId="183" fillId="0" borderId="1" xfId="4376" applyFont="1" applyBorder="1" applyAlignment="1">
      <alignment horizontal="left" vertical="center"/>
    </xf>
    <xf numFmtId="265" fontId="183" fillId="0" borderId="1" xfId="4376" applyNumberFormat="1" applyFont="1" applyBorder="1" applyAlignment="1">
      <alignment vertical="center"/>
    </xf>
    <xf numFmtId="0" fontId="183" fillId="0" borderId="1" xfId="4376" applyFont="1" applyBorder="1" applyAlignment="1">
      <alignment vertical="center"/>
    </xf>
    <xf numFmtId="0" fontId="183" fillId="0" borderId="1" xfId="4375" applyFont="1" applyBorder="1"/>
    <xf numFmtId="0" fontId="183" fillId="0" borderId="1" xfId="4375" applyFont="1" applyBorder="1" applyAlignment="1">
      <alignment horizontal="center"/>
    </xf>
    <xf numFmtId="0" fontId="179" fillId="0" borderId="1" xfId="4375" applyFont="1" applyBorder="1" applyAlignment="1">
      <alignment horizontal="left" vertical="center"/>
    </xf>
    <xf numFmtId="0" fontId="183" fillId="0" borderId="1" xfId="4375" applyFont="1" applyBorder="1" applyAlignment="1">
      <alignment horizontal="left" vertical="center"/>
    </xf>
    <xf numFmtId="3" fontId="183" fillId="0" borderId="1" xfId="4375" applyNumberFormat="1" applyFont="1" applyBorder="1" applyAlignment="1">
      <alignment horizontal="right"/>
    </xf>
    <xf numFmtId="266" fontId="183" fillId="0" borderId="1" xfId="4375" applyNumberFormat="1" applyFont="1" applyBorder="1"/>
    <xf numFmtId="0" fontId="183" fillId="0" borderId="58" xfId="4375" applyFont="1" applyBorder="1" applyAlignment="1">
      <alignment horizontal="center" vertical="center"/>
    </xf>
    <xf numFmtId="0" fontId="183" fillId="0" borderId="52" xfId="4375" applyFont="1" applyBorder="1" applyAlignment="1">
      <alignment horizontal="center" vertical="center"/>
    </xf>
    <xf numFmtId="0" fontId="183" fillId="0" borderId="59" xfId="4375" applyFont="1" applyBorder="1" applyAlignment="1">
      <alignment horizontal="center" vertical="center"/>
    </xf>
    <xf numFmtId="0" fontId="183" fillId="0" borderId="104" xfId="4375" applyFont="1" applyBorder="1" applyAlignment="1">
      <alignment horizontal="center" vertical="center"/>
    </xf>
    <xf numFmtId="0" fontId="183" fillId="0" borderId="0" xfId="4375" applyFont="1" applyBorder="1" applyAlignment="1">
      <alignment horizontal="center" vertical="center"/>
    </xf>
    <xf numFmtId="0" fontId="183" fillId="0" borderId="18" xfId="4375" applyFont="1" applyBorder="1" applyAlignment="1">
      <alignment horizontal="center" vertical="center"/>
    </xf>
    <xf numFmtId="0" fontId="183" fillId="0" borderId="29" xfId="4375" applyFont="1" applyBorder="1" applyAlignment="1">
      <alignment horizontal="center" vertical="center"/>
    </xf>
    <xf numFmtId="0" fontId="183" fillId="0" borderId="60" xfId="4375" applyFont="1" applyBorder="1" applyAlignment="1">
      <alignment horizontal="center" vertical="center"/>
    </xf>
    <xf numFmtId="0" fontId="183" fillId="0" borderId="30" xfId="4375" applyFont="1" applyBorder="1" applyAlignment="1">
      <alignment horizontal="center" vertical="center"/>
    </xf>
    <xf numFmtId="3" fontId="214" fillId="0" borderId="1" xfId="4375" applyNumberFormat="1" applyFont="1" applyBorder="1" applyAlignment="1">
      <alignment horizontal="left" vertical="center"/>
    </xf>
    <xf numFmtId="3" fontId="214" fillId="0" borderId="1" xfId="4375" applyNumberFormat="1" applyFont="1" applyBorder="1" applyAlignment="1">
      <alignment vertical="center"/>
    </xf>
    <xf numFmtId="3" fontId="214" fillId="0" borderId="1" xfId="4375" applyNumberFormat="1" applyFont="1" applyBorder="1" applyAlignment="1">
      <alignment horizontal="right" vertical="center"/>
    </xf>
    <xf numFmtId="41" fontId="214" fillId="0" borderId="1" xfId="4366" applyFont="1" applyBorder="1" applyAlignment="1">
      <alignment horizontal="right" vertical="center"/>
    </xf>
    <xf numFmtId="3" fontId="215" fillId="0" borderId="1" xfId="4375" applyNumberFormat="1" applyFont="1" applyBorder="1" applyAlignment="1">
      <alignment horizontal="left" vertical="center"/>
    </xf>
    <xf numFmtId="3" fontId="215" fillId="0" borderId="1" xfId="4375" applyNumberFormat="1" applyFont="1" applyBorder="1" applyAlignment="1">
      <alignment vertical="center" shrinkToFit="1"/>
    </xf>
    <xf numFmtId="3" fontId="215" fillId="0" borderId="1" xfId="4375" applyNumberFormat="1" applyFont="1" applyBorder="1" applyAlignment="1">
      <alignment vertical="center"/>
    </xf>
    <xf numFmtId="3" fontId="215" fillId="0" borderId="1" xfId="4375" applyNumberFormat="1" applyFont="1" applyBorder="1" applyAlignment="1">
      <alignment horizontal="center" vertical="center"/>
    </xf>
    <xf numFmtId="263" fontId="215" fillId="0" borderId="1" xfId="4375" applyNumberFormat="1" applyFont="1" applyBorder="1" applyAlignment="1">
      <alignment vertical="center"/>
    </xf>
    <xf numFmtId="264" fontId="215" fillId="0" borderId="1" xfId="4375" applyNumberFormat="1" applyFont="1" applyBorder="1" applyAlignment="1">
      <alignment vertical="center"/>
    </xf>
    <xf numFmtId="3" fontId="215" fillId="34" borderId="1" xfId="4375" applyNumberFormat="1" applyFont="1" applyFill="1" applyBorder="1" applyAlignment="1">
      <alignment vertical="center"/>
    </xf>
    <xf numFmtId="3" fontId="186" fillId="0" borderId="1" xfId="4375" applyNumberFormat="1" applyFont="1" applyBorder="1" applyAlignment="1">
      <alignment horizontal="center" vertical="center"/>
    </xf>
    <xf numFmtId="41" fontId="186" fillId="0" borderId="1" xfId="4297" applyFont="1" applyBorder="1" applyAlignment="1">
      <alignment horizontal="center" vertical="center"/>
    </xf>
    <xf numFmtId="3" fontId="183" fillId="0" borderId="1" xfId="4375" applyNumberFormat="1" applyFont="1" applyBorder="1" applyAlignment="1">
      <alignment horizontal="center" vertical="center"/>
    </xf>
    <xf numFmtId="3" fontId="183" fillId="0" borderId="1" xfId="4375" applyNumberFormat="1" applyFont="1" applyBorder="1" applyAlignment="1">
      <alignment horizontal="left" vertical="center"/>
    </xf>
    <xf numFmtId="41" fontId="183" fillId="0" borderId="1" xfId="4297" applyFont="1" applyBorder="1" applyAlignment="1">
      <alignment horizontal="right" vertical="center"/>
    </xf>
    <xf numFmtId="41" fontId="217" fillId="0" borderId="1" xfId="4297" applyFont="1" applyBorder="1" applyAlignment="1">
      <alignment horizontal="right" vertical="center"/>
    </xf>
    <xf numFmtId="0" fontId="73" fillId="0" borderId="1" xfId="5217" applyFont="1" applyBorder="1" applyAlignment="1">
      <alignment horizontal="left" vertical="center" wrapText="1"/>
    </xf>
    <xf numFmtId="0" fontId="73" fillId="0" borderId="1" xfId="5217" applyFont="1" applyBorder="1" applyAlignment="1">
      <alignment horizontal="center" vertical="center" wrapText="1"/>
    </xf>
    <xf numFmtId="41" fontId="73" fillId="0" borderId="1" xfId="5218" applyNumberFormat="1" applyFont="1" applyBorder="1" applyAlignment="1">
      <alignment horizontal="left" vertical="center"/>
    </xf>
    <xf numFmtId="41" fontId="73" fillId="0" borderId="1" xfId="5218" applyFont="1" applyBorder="1" applyAlignment="1">
      <alignment horizontal="left" vertical="center"/>
    </xf>
    <xf numFmtId="0" fontId="67" fillId="0" borderId="1" xfId="5217" applyFont="1" applyBorder="1" applyAlignment="1">
      <alignment horizontal="left" vertical="center" wrapText="1" indent="1"/>
    </xf>
    <xf numFmtId="0" fontId="67" fillId="0" borderId="1" xfId="5217" applyFont="1" applyBorder="1" applyAlignment="1">
      <alignment horizontal="center" vertical="center"/>
    </xf>
    <xf numFmtId="41" fontId="67" fillId="0" borderId="1" xfId="5218" applyFont="1" applyBorder="1" applyAlignment="1">
      <alignment horizontal="left" vertical="center"/>
    </xf>
    <xf numFmtId="0" fontId="67" fillId="0" borderId="1" xfId="5217" applyFont="1" applyBorder="1" applyAlignment="1">
      <alignment horizontal="left" vertical="center" indent="1"/>
    </xf>
    <xf numFmtId="0" fontId="67" fillId="0" borderId="1" xfId="5217" applyFont="1" applyBorder="1" applyAlignment="1">
      <alignment horizontal="center" vertical="center" wrapText="1"/>
    </xf>
    <xf numFmtId="0" fontId="81" fillId="0" borderId="0" xfId="5223" applyFont="1">
      <alignment vertical="center"/>
    </xf>
    <xf numFmtId="0" fontId="1" fillId="0" borderId="0" xfId="5223">
      <alignment vertical="center"/>
    </xf>
    <xf numFmtId="0" fontId="1" fillId="16" borderId="1" xfId="5223" applyFill="1" applyBorder="1" applyAlignment="1">
      <alignment horizontal="center" vertical="center"/>
    </xf>
    <xf numFmtId="0" fontId="1" fillId="0" borderId="0" xfId="5223" applyAlignment="1">
      <alignment horizontal="center" vertical="center"/>
    </xf>
    <xf numFmtId="0" fontId="1" fillId="0" borderId="1" xfId="5223" applyBorder="1" applyAlignment="1">
      <alignment horizontal="center" vertical="center"/>
    </xf>
    <xf numFmtId="309" fontId="1" fillId="0" borderId="1" xfId="5223" applyNumberFormat="1" applyBorder="1" applyAlignment="1">
      <alignment horizontal="center" vertical="center"/>
    </xf>
    <xf numFmtId="227" fontId="1" fillId="0" borderId="1" xfId="5223" applyNumberFormat="1" applyBorder="1" applyAlignment="1">
      <alignment horizontal="center" vertical="center"/>
    </xf>
    <xf numFmtId="0" fontId="1" fillId="0" borderId="1" xfId="5223" applyNumberFormat="1" applyBorder="1" applyAlignment="1">
      <alignment horizontal="center" vertical="center"/>
    </xf>
    <xf numFmtId="0" fontId="1" fillId="16" borderId="16" xfId="5223" applyFill="1" applyBorder="1" applyAlignment="1">
      <alignment horizontal="center" vertical="center"/>
    </xf>
    <xf numFmtId="310" fontId="1" fillId="0" borderId="1" xfId="5223" applyNumberFormat="1" applyBorder="1" applyAlignment="1">
      <alignment horizontal="center" vertical="center"/>
    </xf>
    <xf numFmtId="0" fontId="44" fillId="0" borderId="0" xfId="5223" applyFont="1" applyAlignment="1">
      <alignment horizontal="left" vertical="center"/>
    </xf>
    <xf numFmtId="0" fontId="1" fillId="0" borderId="0" xfId="5223" applyAlignment="1">
      <alignment horizontal="left" vertical="center"/>
    </xf>
    <xf numFmtId="311" fontId="1" fillId="0" borderId="1" xfId="5223" applyNumberFormat="1" applyBorder="1" applyAlignment="1">
      <alignment horizontal="center" vertical="center"/>
    </xf>
    <xf numFmtId="0" fontId="1" fillId="0" borderId="0" xfId="5223" applyBorder="1" applyAlignment="1">
      <alignment horizontal="center" vertical="center"/>
    </xf>
    <xf numFmtId="0" fontId="44" fillId="0" borderId="1" xfId="5223" applyFont="1" applyBorder="1" applyAlignment="1">
      <alignment horizontal="center" vertical="center"/>
    </xf>
    <xf numFmtId="0" fontId="44" fillId="16" borderId="1" xfId="5223" applyFont="1" applyFill="1" applyBorder="1" applyAlignment="1">
      <alignment horizontal="center" vertical="center"/>
    </xf>
    <xf numFmtId="0" fontId="1" fillId="0" borderId="0" xfId="5223" applyFont="1" applyAlignment="1">
      <alignment horizontal="center" vertical="center"/>
    </xf>
    <xf numFmtId="287" fontId="44" fillId="0" borderId="0" xfId="5223" applyNumberFormat="1" applyFont="1" applyAlignment="1">
      <alignment horizontal="center" vertical="center"/>
    </xf>
    <xf numFmtId="287" fontId="1" fillId="16" borderId="1" xfId="5223" applyNumberFormat="1" applyFill="1" applyBorder="1" applyAlignment="1">
      <alignment horizontal="center" vertical="center"/>
    </xf>
    <xf numFmtId="287" fontId="1" fillId="0" borderId="0" xfId="5223" applyNumberFormat="1" applyBorder="1" applyAlignment="1">
      <alignment horizontal="center" vertical="center"/>
    </xf>
    <xf numFmtId="227" fontId="44" fillId="0" borderId="0" xfId="5223" applyNumberFormat="1" applyFont="1" applyAlignment="1">
      <alignment horizontal="center" vertical="center"/>
    </xf>
    <xf numFmtId="0" fontId="44" fillId="35" borderId="1" xfId="5223" applyFont="1" applyFill="1" applyBorder="1" applyAlignment="1">
      <alignment horizontal="center" vertical="center"/>
    </xf>
    <xf numFmtId="0" fontId="44" fillId="34" borderId="1" xfId="5223" applyFont="1" applyFill="1" applyBorder="1" applyAlignment="1">
      <alignment horizontal="center" vertical="center"/>
    </xf>
    <xf numFmtId="313" fontId="44" fillId="0" borderId="0" xfId="5223" applyNumberFormat="1" applyFont="1" applyAlignment="1">
      <alignment horizontal="center" vertical="center"/>
    </xf>
    <xf numFmtId="0" fontId="1" fillId="35" borderId="1" xfId="5223" applyFill="1" applyBorder="1" applyAlignment="1">
      <alignment horizontal="center" vertical="center"/>
    </xf>
    <xf numFmtId="287" fontId="1" fillId="35" borderId="1" xfId="5223" applyNumberFormat="1" applyFill="1" applyBorder="1" applyAlignment="1">
      <alignment horizontal="center" vertical="center"/>
    </xf>
    <xf numFmtId="227" fontId="1" fillId="34" borderId="1" xfId="5223" applyNumberFormat="1" applyFill="1" applyBorder="1" applyAlignment="1">
      <alignment horizontal="center" vertical="center"/>
    </xf>
    <xf numFmtId="227" fontId="257" fillId="0" borderId="0" xfId="5223" applyNumberFormat="1" applyFont="1" applyAlignment="1">
      <alignment horizontal="center" vertical="center"/>
    </xf>
    <xf numFmtId="287" fontId="1" fillId="0" borderId="0" xfId="5223" applyNumberFormat="1" applyAlignment="1">
      <alignment horizontal="center" vertical="center"/>
    </xf>
    <xf numFmtId="0" fontId="1" fillId="37" borderId="0" xfId="5223" applyFill="1" applyBorder="1" applyAlignment="1">
      <alignment horizontal="left" vertical="center"/>
    </xf>
    <xf numFmtId="0" fontId="1" fillId="37" borderId="0" xfId="5223" applyFill="1" applyAlignment="1">
      <alignment horizontal="center" vertical="center"/>
    </xf>
    <xf numFmtId="3" fontId="1" fillId="0" borderId="1" xfId="5223" applyNumberFormat="1" applyBorder="1" applyAlignment="1">
      <alignment horizontal="center" vertical="center"/>
    </xf>
    <xf numFmtId="3" fontId="1" fillId="16" borderId="1" xfId="5223" applyNumberFormat="1" applyFill="1" applyBorder="1" applyAlignment="1">
      <alignment horizontal="center" vertical="center"/>
    </xf>
    <xf numFmtId="0" fontId="1" fillId="0" borderId="0" xfId="5223" applyBorder="1" applyAlignment="1">
      <alignment vertical="center"/>
    </xf>
    <xf numFmtId="227" fontId="1" fillId="16" borderId="1" xfId="5223" applyNumberFormat="1" applyFill="1" applyBorder="1" applyAlignment="1">
      <alignment horizontal="center" vertical="center"/>
    </xf>
    <xf numFmtId="227" fontId="250" fillId="0" borderId="0" xfId="5223" applyNumberFormat="1" applyFont="1" applyAlignment="1">
      <alignment horizontal="center" vertical="center"/>
    </xf>
    <xf numFmtId="312" fontId="9" fillId="0" borderId="9" xfId="5224" applyNumberFormat="1" applyFont="1" applyBorder="1" applyAlignment="1">
      <alignment vertical="center"/>
    </xf>
    <xf numFmtId="312" fontId="9" fillId="0" borderId="5" xfId="5224" applyNumberFormat="1" applyFont="1" applyBorder="1" applyAlignment="1">
      <alignment vertical="center"/>
    </xf>
    <xf numFmtId="312" fontId="9" fillId="0" borderId="31" xfId="5224" applyNumberFormat="1" applyFont="1" applyBorder="1" applyAlignment="1">
      <alignment vertical="center"/>
    </xf>
    <xf numFmtId="0" fontId="190" fillId="0" borderId="0" xfId="5016"/>
    <xf numFmtId="0" fontId="190" fillId="0" borderId="0" xfId="5016"/>
    <xf numFmtId="3" fontId="190" fillId="0" borderId="0" xfId="5016" applyNumberFormat="1"/>
    <xf numFmtId="3" fontId="262" fillId="0" borderId="1" xfId="5016" applyNumberFormat="1" applyFont="1" applyBorder="1" applyAlignment="1">
      <alignment horizontal="center" vertical="center"/>
    </xf>
    <xf numFmtId="3" fontId="263" fillId="0" borderId="1" xfId="5016" applyNumberFormat="1" applyFont="1" applyBorder="1" applyAlignment="1">
      <alignment horizontal="center" vertical="center"/>
    </xf>
    <xf numFmtId="3" fontId="263" fillId="0" borderId="1" xfId="5016" applyNumberFormat="1" applyFont="1" applyBorder="1" applyAlignment="1">
      <alignment horizontal="left" vertical="center"/>
    </xf>
    <xf numFmtId="3" fontId="263" fillId="0" borderId="1" xfId="5016" applyNumberFormat="1" applyFont="1" applyBorder="1" applyAlignment="1">
      <alignment horizontal="right" vertical="center"/>
    </xf>
    <xf numFmtId="3" fontId="262" fillId="0" borderId="54" xfId="5016" applyNumberFormat="1" applyFont="1" applyBorder="1" applyAlignment="1">
      <alignment horizontal="left" vertical="center"/>
    </xf>
    <xf numFmtId="3" fontId="263" fillId="0" borderId="54" xfId="5016" applyNumberFormat="1" applyFont="1" applyBorder="1" applyAlignment="1">
      <alignment vertical="center"/>
    </xf>
    <xf numFmtId="3" fontId="263" fillId="0" borderId="53" xfId="5016" applyNumberFormat="1" applyFont="1" applyBorder="1" applyAlignment="1">
      <alignment vertical="center"/>
    </xf>
    <xf numFmtId="3" fontId="263" fillId="0" borderId="54" xfId="5016" applyNumberFormat="1" applyFont="1" applyBorder="1" applyAlignment="1">
      <alignment horizontal="right" vertical="center"/>
    </xf>
    <xf numFmtId="3" fontId="263" fillId="0" borderId="54" xfId="5016" applyNumberFormat="1" applyFont="1" applyBorder="1" applyAlignment="1">
      <alignment horizontal="left" vertical="center"/>
    </xf>
    <xf numFmtId="3" fontId="263" fillId="0" borderId="53" xfId="5016" applyNumberFormat="1" applyFont="1" applyBorder="1" applyAlignment="1">
      <alignment horizontal="right" vertical="center"/>
    </xf>
    <xf numFmtId="3" fontId="263" fillId="0" borderId="266" xfId="5016" applyNumberFormat="1" applyFont="1" applyBorder="1" applyAlignment="1">
      <alignment horizontal="left" vertical="center"/>
    </xf>
    <xf numFmtId="3" fontId="263" fillId="0" borderId="268" xfId="5016" applyNumberFormat="1" applyFont="1" applyBorder="1" applyAlignment="1">
      <alignment horizontal="left" vertical="center"/>
    </xf>
    <xf numFmtId="3" fontId="263" fillId="0" borderId="268" xfId="5016" applyNumberFormat="1" applyFont="1" applyBorder="1" applyAlignment="1">
      <alignment vertical="center"/>
    </xf>
    <xf numFmtId="3" fontId="263" fillId="0" borderId="269" xfId="5016" applyNumberFormat="1" applyFont="1" applyBorder="1" applyAlignment="1">
      <alignment vertical="center"/>
    </xf>
    <xf numFmtId="3" fontId="263" fillId="0" borderId="30" xfId="5016" applyNumberFormat="1" applyFont="1" applyBorder="1" applyAlignment="1">
      <alignment horizontal="left" vertical="center"/>
    </xf>
    <xf numFmtId="0" fontId="190" fillId="0" borderId="0" xfId="5016" applyAlignment="1">
      <alignment vertical="center"/>
    </xf>
    <xf numFmtId="183" fontId="263" fillId="0" borderId="1" xfId="5016" applyNumberFormat="1" applyFont="1" applyBorder="1" applyAlignment="1">
      <alignment horizontal="center" vertical="center"/>
    </xf>
    <xf numFmtId="3" fontId="265" fillId="0" borderId="1" xfId="5016" applyNumberFormat="1" applyFont="1" applyBorder="1" applyAlignment="1">
      <alignment horizontal="center" vertical="center"/>
    </xf>
    <xf numFmtId="3" fontId="262" fillId="0" borderId="1" xfId="5016" applyNumberFormat="1" applyFont="1" applyBorder="1" applyAlignment="1">
      <alignment horizontal="left" vertical="center"/>
    </xf>
    <xf numFmtId="3" fontId="262" fillId="0" borderId="1" xfId="5016" applyNumberFormat="1" applyFont="1" applyBorder="1" applyAlignment="1">
      <alignment horizontal="right" vertical="center"/>
    </xf>
    <xf numFmtId="3" fontId="265" fillId="0" borderId="1" xfId="5016" applyNumberFormat="1" applyFont="1" applyBorder="1" applyAlignment="1">
      <alignment horizontal="left" vertical="center"/>
    </xf>
    <xf numFmtId="3" fontId="262" fillId="0" borderId="184" xfId="5016" applyNumberFormat="1" applyFont="1" applyBorder="1" applyAlignment="1">
      <alignment horizontal="center" vertical="center"/>
    </xf>
    <xf numFmtId="3" fontId="262" fillId="0" borderId="185" xfId="5016" applyNumberFormat="1" applyFont="1" applyBorder="1" applyAlignment="1">
      <alignment horizontal="center" vertical="center"/>
    </xf>
    <xf numFmtId="3" fontId="262" fillId="0" borderId="186" xfId="5016" applyNumberFormat="1" applyFont="1" applyBorder="1" applyAlignment="1">
      <alignment horizontal="center" vertical="center"/>
    </xf>
    <xf numFmtId="3" fontId="262" fillId="0" borderId="31" xfId="5016" applyNumberFormat="1" applyFont="1" applyBorder="1" applyAlignment="1">
      <alignment horizontal="center" vertical="center"/>
    </xf>
    <xf numFmtId="3" fontId="262" fillId="0" borderId="265" xfId="5016" applyNumberFormat="1" applyFont="1" applyBorder="1" applyAlignment="1">
      <alignment horizontal="left" vertical="center"/>
    </xf>
    <xf numFmtId="3" fontId="263" fillId="0" borderId="21" xfId="5016" applyNumberFormat="1" applyFont="1" applyBorder="1" applyAlignment="1">
      <alignment vertical="center"/>
    </xf>
    <xf numFmtId="3" fontId="263" fillId="0" borderId="266" xfId="5016" applyNumberFormat="1" applyFont="1" applyBorder="1" applyAlignment="1">
      <alignment vertical="center"/>
    </xf>
    <xf numFmtId="3" fontId="263" fillId="0" borderId="265" xfId="5016" applyNumberFormat="1" applyFont="1" applyBorder="1" applyAlignment="1">
      <alignment horizontal="left" vertical="center"/>
    </xf>
    <xf numFmtId="263" fontId="263" fillId="0" borderId="54" xfId="5016" applyNumberFormat="1" applyFont="1" applyBorder="1" applyAlignment="1">
      <alignment vertical="center"/>
    </xf>
    <xf numFmtId="3" fontId="263" fillId="0" borderId="267" xfId="5016" applyNumberFormat="1" applyFont="1" applyBorder="1" applyAlignment="1">
      <alignment horizontal="left" vertical="center"/>
    </xf>
    <xf numFmtId="3" fontId="263" fillId="0" borderId="60" xfId="5016" applyNumberFormat="1" applyFont="1" applyBorder="1" applyAlignment="1">
      <alignment vertical="center"/>
    </xf>
    <xf numFmtId="3" fontId="263" fillId="0" borderId="1" xfId="5016" applyNumberFormat="1" applyFont="1" applyBorder="1" applyAlignment="1">
      <alignment vertical="center"/>
    </xf>
    <xf numFmtId="265" fontId="263" fillId="34" borderId="1" xfId="5016" applyNumberFormat="1" applyFont="1" applyFill="1" applyBorder="1" applyAlignment="1">
      <alignment vertical="center"/>
    </xf>
    <xf numFmtId="3" fontId="263" fillId="34" borderId="1" xfId="5016" applyNumberFormat="1" applyFont="1" applyFill="1" applyBorder="1" applyAlignment="1">
      <alignment vertical="center"/>
    </xf>
    <xf numFmtId="3" fontId="262" fillId="34" borderId="1" xfId="5016" applyNumberFormat="1" applyFont="1" applyFill="1" applyBorder="1" applyAlignment="1">
      <alignment horizontal="left" vertical="center"/>
    </xf>
    <xf numFmtId="265" fontId="263" fillId="0" borderId="1" xfId="5016" applyNumberFormat="1" applyFont="1" applyBorder="1" applyAlignment="1">
      <alignment vertical="center"/>
    </xf>
    <xf numFmtId="3" fontId="262" fillId="33" borderId="1" xfId="5016" applyNumberFormat="1" applyFont="1" applyFill="1" applyBorder="1" applyAlignment="1">
      <alignment horizontal="center" vertical="center"/>
    </xf>
    <xf numFmtId="0" fontId="144" fillId="0" borderId="213" xfId="5219" applyFont="1" applyBorder="1">
      <alignment vertical="center"/>
    </xf>
    <xf numFmtId="301" fontId="144" fillId="0" borderId="213" xfId="5219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160" fillId="0" borderId="0" xfId="0" applyFont="1" applyBorder="1" applyAlignment="1">
      <alignment horizontal="center" vertical="center" wrapText="1"/>
    </xf>
    <xf numFmtId="0" fontId="161" fillId="30" borderId="68" xfId="0" applyFont="1" applyFill="1" applyBorder="1" applyAlignment="1">
      <alignment horizontal="center" vertical="center" shrinkToFit="1"/>
    </xf>
    <xf numFmtId="0" fontId="165" fillId="30" borderId="63" xfId="0" applyFont="1" applyFill="1" applyBorder="1" applyAlignment="1">
      <alignment horizontal="center" vertical="center" shrinkToFit="1"/>
    </xf>
    <xf numFmtId="0" fontId="0" fillId="0" borderId="273" xfId="0" applyFill="1" applyBorder="1">
      <alignment vertical="center"/>
    </xf>
    <xf numFmtId="41" fontId="0" fillId="0" borderId="273" xfId="4366" applyFont="1" applyFill="1" applyBorder="1" applyAlignment="1">
      <alignment horizontal="center" vertical="center" shrinkToFit="1"/>
    </xf>
    <xf numFmtId="0" fontId="0" fillId="0" borderId="273" xfId="0" applyFill="1" applyBorder="1" applyAlignment="1">
      <alignment horizontal="center" vertical="center"/>
    </xf>
    <xf numFmtId="0" fontId="162" fillId="0" borderId="273" xfId="0" applyFont="1" applyFill="1" applyBorder="1" applyAlignment="1">
      <alignment horizontal="center" vertical="center" wrapText="1"/>
    </xf>
    <xf numFmtId="0" fontId="0" fillId="0" borderId="274" xfId="0" applyFill="1" applyBorder="1">
      <alignment vertical="center"/>
    </xf>
    <xf numFmtId="0" fontId="165" fillId="30" borderId="275" xfId="0" applyFont="1" applyFill="1" applyBorder="1" applyAlignment="1">
      <alignment horizontal="center" vertical="center" shrinkToFit="1"/>
    </xf>
    <xf numFmtId="0" fontId="165" fillId="30" borderId="276" xfId="0" applyFont="1" applyFill="1" applyBorder="1" applyAlignment="1">
      <alignment horizontal="center" vertical="center" shrinkToFit="1"/>
    </xf>
    <xf numFmtId="0" fontId="164" fillId="30" borderId="275" xfId="0" applyFont="1" applyFill="1" applyBorder="1" applyAlignment="1">
      <alignment horizontal="center" vertical="center"/>
    </xf>
    <xf numFmtId="0" fontId="161" fillId="30" borderId="289" xfId="0" applyFont="1" applyFill="1" applyBorder="1" applyAlignment="1">
      <alignment horizontal="center" vertical="center" shrinkToFit="1"/>
    </xf>
    <xf numFmtId="0" fontId="161" fillId="0" borderId="288" xfId="0" applyFont="1" applyBorder="1" applyAlignment="1">
      <alignment horizontal="center" vertical="center" shrinkToFit="1"/>
    </xf>
    <xf numFmtId="0" fontId="161" fillId="0" borderId="287" xfId="0" applyFont="1" applyBorder="1" applyAlignment="1">
      <alignment horizontal="center" vertical="center" shrinkToFit="1"/>
    </xf>
    <xf numFmtId="0" fontId="171" fillId="0" borderId="286" xfId="0" applyFont="1" applyBorder="1" applyAlignment="1">
      <alignment horizontal="center" vertical="center" shrinkToFit="1"/>
    </xf>
    <xf numFmtId="0" fontId="171" fillId="0" borderId="0" xfId="0" applyFont="1" applyBorder="1" applyAlignment="1">
      <alignment horizontal="center" vertical="center" shrinkToFit="1"/>
    </xf>
    <xf numFmtId="262" fontId="161" fillId="0" borderId="0" xfId="0" applyNumberFormat="1" applyFont="1" applyBorder="1" applyAlignment="1">
      <alignment horizontal="center" vertical="center" shrinkToFit="1"/>
    </xf>
    <xf numFmtId="0" fontId="161" fillId="0" borderId="0" xfId="0" applyFont="1" applyBorder="1" applyAlignment="1">
      <alignment horizontal="center" vertical="center" shrinkToFit="1"/>
    </xf>
    <xf numFmtId="262" fontId="171" fillId="0" borderId="0" xfId="0" applyNumberFormat="1" applyFont="1" applyBorder="1" applyAlignment="1">
      <alignment horizontal="center" vertical="center" shrinkToFit="1"/>
    </xf>
    <xf numFmtId="0" fontId="73" fillId="0" borderId="250" xfId="5217" applyFont="1" applyBorder="1" applyAlignment="1">
      <alignment horizontal="center" vertical="center"/>
    </xf>
    <xf numFmtId="41" fontId="73" fillId="0" borderId="250" xfId="5218" applyFont="1" applyBorder="1" applyAlignment="1">
      <alignment horizontal="center" vertical="center"/>
    </xf>
    <xf numFmtId="0" fontId="245" fillId="35" borderId="243" xfId="5068" applyFont="1" applyFill="1" applyBorder="1" applyAlignment="1">
      <alignment horizontal="center" vertical="center" wrapText="1"/>
    </xf>
    <xf numFmtId="0" fontId="9" fillId="0" borderId="1" xfId="5209" applyFont="1" applyFill="1" applyBorder="1" applyAlignment="1">
      <alignment horizontal="center" vertical="center" shrinkToFit="1"/>
    </xf>
    <xf numFmtId="0" fontId="266" fillId="34" borderId="290" xfId="0" applyFont="1" applyFill="1" applyBorder="1" applyAlignment="1">
      <alignment horizontal="center" vertical="center" wrapText="1" shrinkToFit="1"/>
    </xf>
    <xf numFmtId="41" fontId="73" fillId="0" borderId="290" xfId="5218" applyNumberFormat="1" applyFont="1" applyBorder="1" applyAlignment="1">
      <alignment horizontal="center" vertical="center"/>
    </xf>
    <xf numFmtId="41" fontId="73" fillId="0" borderId="290" xfId="5218" applyFont="1" applyBorder="1" applyAlignment="1">
      <alignment horizontal="center" vertical="center"/>
    </xf>
    <xf numFmtId="0" fontId="267" fillId="0" borderId="290" xfId="5217" applyFont="1" applyBorder="1" applyAlignment="1">
      <alignment horizontal="center" vertical="center"/>
    </xf>
    <xf numFmtId="0" fontId="151" fillId="0" borderId="0" xfId="2671" applyNumberFormat="1" applyFont="1" applyBorder="1" applyAlignment="1">
      <alignment vertical="center"/>
    </xf>
    <xf numFmtId="0" fontId="268" fillId="0" borderId="291" xfId="0" applyFont="1" applyBorder="1" applyAlignment="1">
      <alignment horizontal="center" vertical="center" wrapText="1"/>
    </xf>
    <xf numFmtId="0" fontId="268" fillId="0" borderId="292" xfId="0" applyFont="1" applyBorder="1" applyAlignment="1">
      <alignment horizontal="center" vertical="center" wrapText="1"/>
    </xf>
    <xf numFmtId="0" fontId="268" fillId="0" borderId="293" xfId="0" applyFont="1" applyBorder="1" applyAlignment="1">
      <alignment horizontal="center" vertical="center" wrapText="1"/>
    </xf>
    <xf numFmtId="0" fontId="268" fillId="0" borderId="295" xfId="0" applyFont="1" applyBorder="1" applyAlignment="1">
      <alignment horizontal="center" vertical="center" wrapText="1"/>
    </xf>
    <xf numFmtId="0" fontId="268" fillId="0" borderId="180" xfId="0" applyFont="1" applyBorder="1" applyAlignment="1">
      <alignment horizontal="center" vertical="center" wrapText="1"/>
    </xf>
    <xf numFmtId="0" fontId="159" fillId="0" borderId="298" xfId="0" applyFont="1" applyBorder="1" applyAlignment="1">
      <alignment horizontal="center" vertical="center" wrapText="1"/>
    </xf>
    <xf numFmtId="0" fontId="268" fillId="0" borderId="300" xfId="0" applyFont="1" applyBorder="1" applyAlignment="1">
      <alignment horizontal="center" vertical="center" wrapText="1"/>
    </xf>
    <xf numFmtId="0" fontId="268" fillId="0" borderId="303" xfId="0" applyFont="1" applyBorder="1" applyAlignment="1">
      <alignment horizontal="center" vertical="center" wrapText="1"/>
    </xf>
    <xf numFmtId="0" fontId="268" fillId="0" borderId="304" xfId="0" applyFont="1" applyBorder="1" applyAlignment="1">
      <alignment horizontal="center" vertical="center" wrapText="1"/>
    </xf>
    <xf numFmtId="0" fontId="268" fillId="0" borderId="305" xfId="0" applyFont="1" applyBorder="1" applyAlignment="1">
      <alignment horizontal="center" vertical="center" wrapText="1"/>
    </xf>
    <xf numFmtId="0" fontId="268" fillId="0" borderId="306" xfId="0" applyFont="1" applyBorder="1" applyAlignment="1">
      <alignment horizontal="center" vertical="center" wrapText="1"/>
    </xf>
    <xf numFmtId="0" fontId="268" fillId="0" borderId="307" xfId="0" applyFont="1" applyBorder="1" applyAlignment="1">
      <alignment horizontal="center" vertical="center" wrapText="1"/>
    </xf>
    <xf numFmtId="0" fontId="268" fillId="0" borderId="308" xfId="0" applyFont="1" applyBorder="1" applyAlignment="1">
      <alignment horizontal="center" vertical="center" wrapText="1"/>
    </xf>
    <xf numFmtId="0" fontId="268" fillId="0" borderId="309" xfId="0" applyFont="1" applyBorder="1" applyAlignment="1">
      <alignment horizontal="center" vertical="center" wrapText="1"/>
    </xf>
    <xf numFmtId="0" fontId="268" fillId="0" borderId="310" xfId="0" applyFont="1" applyBorder="1" applyAlignment="1">
      <alignment horizontal="center" vertical="center" wrapText="1"/>
    </xf>
    <xf numFmtId="0" fontId="268" fillId="0" borderId="294" xfId="0" applyFont="1" applyBorder="1" applyAlignment="1">
      <alignment horizontal="justify" vertical="center" wrapText="1"/>
    </xf>
    <xf numFmtId="0" fontId="159" fillId="0" borderId="295" xfId="0" applyFont="1" applyBorder="1" applyAlignment="1">
      <alignment horizontal="center" vertical="center" wrapText="1"/>
    </xf>
    <xf numFmtId="0" fontId="159" fillId="0" borderId="311" xfId="0" applyFont="1" applyBorder="1" applyAlignment="1">
      <alignment horizontal="center" vertical="center" wrapText="1"/>
    </xf>
    <xf numFmtId="0" fontId="268" fillId="0" borderId="312" xfId="0" applyFont="1" applyBorder="1" applyAlignment="1">
      <alignment horizontal="justify" vertical="center" wrapText="1"/>
    </xf>
    <xf numFmtId="0" fontId="159" fillId="0" borderId="296" xfId="0" applyFont="1" applyBorder="1" applyAlignment="1">
      <alignment horizontal="center" vertical="center" wrapText="1"/>
    </xf>
    <xf numFmtId="0" fontId="268" fillId="0" borderId="297" xfId="0" applyFont="1" applyBorder="1" applyAlignment="1">
      <alignment horizontal="justify" vertical="center" wrapText="1"/>
    </xf>
    <xf numFmtId="0" fontId="159" fillId="0" borderId="180" xfId="0" applyFont="1" applyBorder="1" applyAlignment="1">
      <alignment horizontal="center" vertical="center" wrapText="1"/>
    </xf>
    <xf numFmtId="0" fontId="159" fillId="0" borderId="313" xfId="0" applyFont="1" applyBorder="1" applyAlignment="1">
      <alignment horizontal="center" vertical="center" wrapText="1"/>
    </xf>
    <xf numFmtId="0" fontId="268" fillId="0" borderId="314" xfId="0" applyFont="1" applyBorder="1" applyAlignment="1">
      <alignment horizontal="justify" vertical="center" wrapText="1"/>
    </xf>
    <xf numFmtId="0" fontId="268" fillId="0" borderId="313" xfId="0" applyFont="1" applyBorder="1" applyAlignment="1">
      <alignment horizontal="center" vertical="center" wrapText="1"/>
    </xf>
    <xf numFmtId="0" fontId="268" fillId="0" borderId="298" xfId="0" applyFont="1" applyBorder="1" applyAlignment="1">
      <alignment horizontal="center" vertical="center" wrapText="1"/>
    </xf>
    <xf numFmtId="0" fontId="159" fillId="0" borderId="180" xfId="0" applyFont="1" applyBorder="1" applyAlignment="1">
      <alignment vertical="center" wrapText="1"/>
    </xf>
    <xf numFmtId="0" fontId="268" fillId="0" borderId="315" xfId="0" applyFont="1" applyBorder="1" applyAlignment="1">
      <alignment horizontal="justify" vertical="center" wrapText="1"/>
    </xf>
    <xf numFmtId="0" fontId="268" fillId="0" borderId="316" xfId="0" applyFont="1" applyBorder="1" applyAlignment="1">
      <alignment horizontal="justify" vertical="center" wrapText="1"/>
    </xf>
    <xf numFmtId="0" fontId="268" fillId="0" borderId="319" xfId="0" applyFont="1" applyBorder="1" applyAlignment="1">
      <alignment horizontal="justify" vertical="center" wrapText="1"/>
    </xf>
    <xf numFmtId="0" fontId="268" fillId="0" borderId="320" xfId="0" applyFont="1" applyBorder="1" applyAlignment="1">
      <alignment horizontal="justify" vertical="center" wrapText="1"/>
    </xf>
    <xf numFmtId="0" fontId="159" fillId="0" borderId="314" xfId="0" applyFont="1" applyBorder="1" applyAlignment="1">
      <alignment horizontal="justify" vertical="center" wrapText="1"/>
    </xf>
    <xf numFmtId="0" fontId="268" fillId="0" borderId="299" xfId="0" applyFont="1" applyBorder="1" applyAlignment="1">
      <alignment horizontal="justify" vertical="center" wrapText="1"/>
    </xf>
    <xf numFmtId="0" fontId="159" fillId="0" borderId="300" xfId="0" applyFont="1" applyBorder="1" applyAlignment="1">
      <alignment horizontal="center" vertical="center" wrapText="1"/>
    </xf>
    <xf numFmtId="0" fontId="268" fillId="0" borderId="323" xfId="0" applyFont="1" applyBorder="1" applyAlignment="1">
      <alignment horizontal="center" vertical="center" wrapText="1"/>
    </xf>
    <xf numFmtId="0" fontId="159" fillId="0" borderId="324" xfId="0" applyFont="1" applyBorder="1" applyAlignment="1">
      <alignment horizontal="justify" vertical="center" wrapText="1"/>
    </xf>
    <xf numFmtId="0" fontId="159" fillId="0" borderId="301" xfId="0" applyFont="1" applyBorder="1" applyAlignment="1">
      <alignment horizontal="center" vertical="center" wrapText="1"/>
    </xf>
    <xf numFmtId="0" fontId="268" fillId="0" borderId="0" xfId="0" applyFont="1" applyBorder="1" applyAlignment="1">
      <alignment horizontal="center" vertical="center"/>
    </xf>
    <xf numFmtId="0" fontId="268" fillId="0" borderId="0" xfId="0" applyFont="1" applyBorder="1" applyAlignment="1">
      <alignment horizontal="center" vertical="center" wrapText="1"/>
    </xf>
    <xf numFmtId="0" fontId="73" fillId="0" borderId="290" xfId="5217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269" fillId="0" borderId="1" xfId="4376" applyNumberFormat="1" applyFont="1" applyBorder="1" applyAlignment="1">
      <alignment vertical="center"/>
    </xf>
    <xf numFmtId="0" fontId="269" fillId="0" borderId="1" xfId="4376" applyFont="1" applyBorder="1" applyAlignment="1">
      <alignment horizontal="left" vertical="center"/>
    </xf>
    <xf numFmtId="3" fontId="269" fillId="0" borderId="1" xfId="4375" applyNumberFormat="1" applyFont="1" applyBorder="1" applyAlignment="1">
      <alignment horizontal="right"/>
    </xf>
    <xf numFmtId="31" fontId="269" fillId="0" borderId="1" xfId="4375" applyNumberFormat="1" applyFont="1" applyBorder="1" applyAlignment="1">
      <alignment vertical="center" shrinkToFit="1"/>
    </xf>
    <xf numFmtId="0" fontId="271" fillId="0" borderId="57" xfId="0" applyFont="1" applyBorder="1">
      <alignment vertical="center"/>
    </xf>
    <xf numFmtId="0" fontId="272" fillId="0" borderId="0" xfId="0" applyFont="1">
      <alignment vertical="center"/>
    </xf>
    <xf numFmtId="0" fontId="272" fillId="0" borderId="0" xfId="0" applyFont="1" applyBorder="1" applyAlignment="1">
      <alignment horizontal="center" vertical="center"/>
    </xf>
    <xf numFmtId="0" fontId="163" fillId="0" borderId="0" xfId="0" applyFont="1" applyBorder="1" applyAlignment="1">
      <alignment horizontal="center" vertical="center"/>
    </xf>
    <xf numFmtId="0" fontId="163" fillId="0" borderId="0" xfId="0" applyFont="1" applyBorder="1">
      <alignment vertical="center"/>
    </xf>
    <xf numFmtId="0" fontId="163" fillId="0" borderId="0" xfId="0" quotePrefix="1" applyFont="1" applyBorder="1">
      <alignment vertical="center"/>
    </xf>
    <xf numFmtId="0" fontId="272" fillId="0" borderId="0" xfId="0" applyFont="1" applyBorder="1" applyAlignment="1">
      <alignment horizontal="center" vertical="center" wrapText="1"/>
    </xf>
    <xf numFmtId="180" fontId="163" fillId="0" borderId="0" xfId="0" applyNumberFormat="1" applyFont="1" applyBorder="1" applyAlignment="1">
      <alignment horizontal="center" vertical="center"/>
    </xf>
    <xf numFmtId="180" fontId="273" fillId="0" borderId="0" xfId="0" applyNumberFormat="1" applyFont="1" applyBorder="1" applyAlignment="1">
      <alignment vertical="center" wrapText="1"/>
    </xf>
    <xf numFmtId="180" fontId="273" fillId="0" borderId="0" xfId="0" applyNumberFormat="1" applyFont="1" applyBorder="1" applyAlignment="1">
      <alignment vertical="center"/>
    </xf>
    <xf numFmtId="180" fontId="163" fillId="0" borderId="0" xfId="0" applyNumberFormat="1" applyFont="1" applyBorder="1" applyAlignment="1">
      <alignment vertical="center"/>
    </xf>
    <xf numFmtId="301" fontId="274" fillId="0" borderId="213" xfId="5209" applyNumberFormat="1" applyFont="1" applyBorder="1" applyAlignment="1">
      <alignment vertical="center"/>
    </xf>
    <xf numFmtId="301" fontId="274" fillId="0" borderId="213" xfId="5219" applyNumberFormat="1" applyFont="1" applyBorder="1">
      <alignment vertical="center"/>
    </xf>
    <xf numFmtId="0" fontId="275" fillId="0" borderId="213" xfId="5219" applyFont="1" applyBorder="1">
      <alignment vertical="center"/>
    </xf>
    <xf numFmtId="0" fontId="0" fillId="0" borderId="1" xfId="0" applyBorder="1">
      <alignment vertical="center"/>
    </xf>
    <xf numFmtId="0" fontId="165" fillId="0" borderId="329" xfId="0" applyNumberFormat="1" applyFont="1" applyFill="1" applyBorder="1" applyAlignment="1">
      <alignment horizontal="center" vertical="center" shrinkToFit="1"/>
    </xf>
    <xf numFmtId="0" fontId="165" fillId="0" borderId="329" xfId="0" applyFont="1" applyFill="1" applyBorder="1" applyAlignment="1">
      <alignment horizontal="center" vertical="center" shrinkToFit="1"/>
    </xf>
    <xf numFmtId="177" fontId="165" fillId="0" borderId="329" xfId="0" applyNumberFormat="1" applyFont="1" applyFill="1" applyBorder="1" applyAlignment="1">
      <alignment horizontal="center" vertical="center" shrinkToFit="1"/>
    </xf>
    <xf numFmtId="180" fontId="165" fillId="0" borderId="329" xfId="0" applyNumberFormat="1" applyFont="1" applyFill="1" applyBorder="1" applyAlignment="1">
      <alignment horizontal="center" vertical="center" shrinkToFit="1"/>
    </xf>
    <xf numFmtId="261" fontId="164" fillId="0" borderId="329" xfId="4366" applyNumberFormat="1" applyFont="1" applyFill="1" applyBorder="1" applyAlignment="1">
      <alignment horizontal="center" vertical="center"/>
    </xf>
    <xf numFmtId="2" fontId="165" fillId="0" borderId="329" xfId="0" applyNumberFormat="1" applyFont="1" applyFill="1" applyBorder="1" applyAlignment="1">
      <alignment horizontal="center" vertical="center" shrinkToFit="1"/>
    </xf>
    <xf numFmtId="0" fontId="164" fillId="0" borderId="329" xfId="4366" applyNumberFormat="1" applyFont="1" applyFill="1" applyBorder="1" applyAlignment="1">
      <alignment horizontal="center" vertical="center"/>
    </xf>
    <xf numFmtId="0" fontId="165" fillId="34" borderId="329" xfId="0" applyFont="1" applyFill="1" applyBorder="1" applyAlignment="1">
      <alignment horizontal="center" vertical="center" shrinkToFit="1"/>
    </xf>
    <xf numFmtId="226" fontId="164" fillId="34" borderId="329" xfId="0" applyNumberFormat="1" applyFont="1" applyFill="1" applyBorder="1">
      <alignment vertical="center"/>
    </xf>
    <xf numFmtId="0" fontId="164" fillId="34" borderId="329" xfId="0" applyFont="1" applyFill="1" applyBorder="1" applyAlignment="1">
      <alignment horizontal="center" vertical="center"/>
    </xf>
    <xf numFmtId="2" fontId="164" fillId="0" borderId="329" xfId="0" applyNumberFormat="1" applyFont="1" applyFill="1" applyBorder="1" applyAlignment="1">
      <alignment horizontal="center" vertical="center"/>
    </xf>
    <xf numFmtId="43" fontId="164" fillId="0" borderId="329" xfId="0" applyNumberFormat="1" applyFont="1" applyFill="1" applyBorder="1">
      <alignment vertical="center"/>
    </xf>
    <xf numFmtId="204" fontId="164" fillId="0" borderId="329" xfId="0" applyNumberFormat="1" applyFont="1" applyFill="1" applyBorder="1" applyAlignment="1">
      <alignment horizontal="center" vertical="center"/>
    </xf>
    <xf numFmtId="204" fontId="164" fillId="0" borderId="331" xfId="0" applyNumberFormat="1" applyFont="1" applyFill="1" applyBorder="1" applyAlignment="1">
      <alignment horizontal="center" vertical="center"/>
    </xf>
    <xf numFmtId="0" fontId="165" fillId="0" borderId="333" xfId="0" applyNumberFormat="1" applyFont="1" applyFill="1" applyBorder="1" applyAlignment="1">
      <alignment horizontal="center" vertical="center" shrinkToFit="1"/>
    </xf>
    <xf numFmtId="0" fontId="165" fillId="0" borderId="333" xfId="0" applyFont="1" applyFill="1" applyBorder="1" applyAlignment="1">
      <alignment horizontal="center" vertical="center" shrinkToFit="1"/>
    </xf>
    <xf numFmtId="177" fontId="165" fillId="0" borderId="333" xfId="0" applyNumberFormat="1" applyFont="1" applyFill="1" applyBorder="1" applyAlignment="1">
      <alignment horizontal="center" vertical="center" shrinkToFit="1"/>
    </xf>
    <xf numFmtId="180" fontId="165" fillId="0" borderId="333" xfId="0" applyNumberFormat="1" applyFont="1" applyFill="1" applyBorder="1" applyAlignment="1">
      <alignment horizontal="center" vertical="center" shrinkToFit="1"/>
    </xf>
    <xf numFmtId="2" fontId="165" fillId="0" borderId="333" xfId="0" applyNumberFormat="1" applyFont="1" applyFill="1" applyBorder="1" applyAlignment="1">
      <alignment horizontal="center" vertical="center" shrinkToFit="1"/>
    </xf>
    <xf numFmtId="0" fontId="164" fillId="0" borderId="333" xfId="4366" applyNumberFormat="1" applyFont="1" applyFill="1" applyBorder="1" applyAlignment="1">
      <alignment horizontal="center" vertical="center"/>
    </xf>
    <xf numFmtId="0" fontId="165" fillId="34" borderId="333" xfId="0" applyFont="1" applyFill="1" applyBorder="1" applyAlignment="1">
      <alignment horizontal="center" vertical="center" shrinkToFit="1"/>
    </xf>
    <xf numFmtId="226" fontId="164" fillId="34" borderId="334" xfId="0" applyNumberFormat="1" applyFont="1" applyFill="1" applyBorder="1">
      <alignment vertical="center"/>
    </xf>
    <xf numFmtId="0" fontId="164" fillId="34" borderId="333" xfId="0" applyFont="1" applyFill="1" applyBorder="1" applyAlignment="1">
      <alignment horizontal="center" vertical="center"/>
    </xf>
    <xf numFmtId="2" fontId="164" fillId="0" borderId="333" xfId="0" applyNumberFormat="1" applyFont="1" applyFill="1" applyBorder="1" applyAlignment="1">
      <alignment horizontal="center" vertical="center"/>
    </xf>
    <xf numFmtId="43" fontId="164" fillId="0" borderId="333" xfId="0" applyNumberFormat="1" applyFont="1" applyFill="1" applyBorder="1">
      <alignment vertical="center"/>
    </xf>
    <xf numFmtId="204" fontId="164" fillId="0" borderId="333" xfId="0" applyNumberFormat="1" applyFont="1" applyFill="1" applyBorder="1" applyAlignment="1">
      <alignment horizontal="center" vertical="center"/>
    </xf>
    <xf numFmtId="204" fontId="164" fillId="0" borderId="335" xfId="0" applyNumberFormat="1" applyFont="1" applyFill="1" applyBorder="1" applyAlignment="1">
      <alignment horizontal="center" vertical="center"/>
    </xf>
    <xf numFmtId="226" fontId="164" fillId="34" borderId="333" xfId="0" applyNumberFormat="1" applyFont="1" applyFill="1" applyBorder="1">
      <alignment vertical="center"/>
    </xf>
    <xf numFmtId="0" fontId="165" fillId="0" borderId="333" xfId="0" applyFont="1" applyFill="1" applyBorder="1" applyAlignment="1">
      <alignment horizontal="center" vertical="center" wrapText="1" shrinkToFit="1"/>
    </xf>
    <xf numFmtId="2" fontId="171" fillId="0" borderId="0" xfId="0" applyNumberFormat="1" applyFont="1" applyBorder="1" applyAlignment="1">
      <alignment horizontal="center" vertical="center" shrinkToFit="1"/>
    </xf>
    <xf numFmtId="0" fontId="222" fillId="0" borderId="1" xfId="5209" quotePrefix="1" applyFont="1" applyFill="1" applyBorder="1" applyAlignment="1">
      <alignment horizontal="left" vertical="center"/>
    </xf>
    <xf numFmtId="0" fontId="222" fillId="0" borderId="1" xfId="5209" applyFont="1" applyFill="1" applyBorder="1" applyAlignment="1">
      <alignment horizontal="center" vertical="center"/>
    </xf>
    <xf numFmtId="220" fontId="222" fillId="0" borderId="1" xfId="5208" applyNumberFormat="1" applyFont="1" applyFill="1" applyBorder="1" applyAlignment="1">
      <alignment horizontal="right" vertical="center"/>
    </xf>
    <xf numFmtId="220" fontId="222" fillId="0" borderId="1" xfId="5209" applyNumberFormat="1" applyFont="1" applyFill="1" applyBorder="1" applyAlignment="1">
      <alignment horizontal="right" vertical="center"/>
    </xf>
    <xf numFmtId="176" fontId="222" fillId="0" borderId="1" xfId="5208" quotePrefix="1" applyNumberFormat="1" applyFont="1" applyFill="1" applyBorder="1" applyAlignment="1">
      <alignment horizontal="center" vertical="center"/>
    </xf>
    <xf numFmtId="176" fontId="222" fillId="0" borderId="0" xfId="5208" applyFont="1" applyFill="1" applyAlignment="1">
      <alignment vertical="center"/>
    </xf>
    <xf numFmtId="0" fontId="222" fillId="0" borderId="0" xfId="5209" applyFont="1" applyFill="1" applyAlignment="1">
      <alignment vertical="center"/>
    </xf>
    <xf numFmtId="0" fontId="165" fillId="0" borderId="329" xfId="0" applyFont="1" applyFill="1" applyBorder="1" applyAlignment="1">
      <alignment horizontal="center" vertical="center" wrapText="1" shrinkToFit="1"/>
    </xf>
    <xf numFmtId="0" fontId="165" fillId="0" borderId="334" xfId="0" applyFont="1" applyFill="1" applyBorder="1" applyAlignment="1">
      <alignment horizontal="center" vertical="center" wrapText="1" shrinkToFit="1"/>
    </xf>
    <xf numFmtId="0" fontId="165" fillId="38" borderId="329" xfId="0" applyFont="1" applyFill="1" applyBorder="1" applyAlignment="1">
      <alignment horizontal="center" vertical="center" wrapText="1" shrinkToFit="1"/>
    </xf>
    <xf numFmtId="0" fontId="67" fillId="0" borderId="1" xfId="5217" applyFont="1" applyBorder="1"/>
    <xf numFmtId="0" fontId="222" fillId="0" borderId="1" xfId="5209" applyFont="1" applyFill="1" applyBorder="1" applyAlignment="1">
      <alignment horizontal="left" vertical="center"/>
    </xf>
    <xf numFmtId="0" fontId="222" fillId="0" borderId="1" xfId="5209" quotePrefix="1" applyFont="1" applyFill="1" applyBorder="1" applyAlignment="1">
      <alignment horizontal="center" vertical="center" shrinkToFit="1"/>
    </xf>
    <xf numFmtId="176" fontId="222" fillId="0" borderId="0" xfId="5209" applyNumberFormat="1" applyFont="1" applyFill="1" applyAlignment="1">
      <alignment vertical="center"/>
    </xf>
    <xf numFmtId="288" fontId="222" fillId="0" borderId="1" xfId="5208" applyNumberFormat="1" applyFont="1" applyFill="1" applyBorder="1" applyAlignment="1">
      <alignment horizontal="center" vertical="center"/>
    </xf>
    <xf numFmtId="220" fontId="222" fillId="34" borderId="1" xfId="5208" applyNumberFormat="1" applyFont="1" applyFill="1" applyBorder="1" applyAlignment="1">
      <alignment horizontal="right" vertical="center"/>
    </xf>
    <xf numFmtId="0" fontId="222" fillId="0" borderId="1" xfId="5209" applyFont="1" applyFill="1" applyBorder="1" applyAlignment="1">
      <alignment horizontal="center" vertical="center" shrinkToFit="1"/>
    </xf>
    <xf numFmtId="0" fontId="276" fillId="0" borderId="1" xfId="5209" applyFont="1" applyFill="1" applyBorder="1" applyAlignment="1">
      <alignment horizontal="center" vertical="center"/>
    </xf>
    <xf numFmtId="176" fontId="278" fillId="0" borderId="1" xfId="5208" quotePrefix="1" applyNumberFormat="1" applyFont="1" applyFill="1" applyBorder="1" applyAlignment="1">
      <alignment horizontal="center" vertical="center"/>
    </xf>
    <xf numFmtId="0" fontId="73" fillId="0" borderId="0" xfId="5212" applyFont="1" applyAlignment="1">
      <alignment vertical="center"/>
    </xf>
    <xf numFmtId="0" fontId="73" fillId="0" borderId="0" xfId="5212" applyFont="1" applyBorder="1" applyAlignment="1">
      <alignment horizontal="left" vertical="center"/>
    </xf>
    <xf numFmtId="0" fontId="73" fillId="0" borderId="0" xfId="5212" applyFont="1" applyBorder="1" applyAlignment="1">
      <alignment vertical="center" shrinkToFit="1"/>
    </xf>
    <xf numFmtId="0" fontId="73" fillId="0" borderId="0" xfId="5212" applyFont="1" applyBorder="1" applyAlignment="1">
      <alignment vertical="center"/>
    </xf>
    <xf numFmtId="0" fontId="5" fillId="0" borderId="0" xfId="5212" applyFont="1" applyAlignment="1">
      <alignment vertical="center"/>
    </xf>
    <xf numFmtId="0" fontId="74" fillId="0" borderId="32" xfId="2659" applyFont="1" applyBorder="1" applyAlignment="1">
      <alignment horizontal="center" vertical="center"/>
    </xf>
    <xf numFmtId="0" fontId="74" fillId="0" borderId="0" xfId="2659" applyFont="1" applyBorder="1" applyAlignment="1">
      <alignment horizontal="center" vertical="center"/>
    </xf>
    <xf numFmtId="0" fontId="74" fillId="0" borderId="34" xfId="2659" applyFont="1" applyBorder="1" applyAlignment="1">
      <alignment horizontal="center" vertical="center"/>
    </xf>
    <xf numFmtId="0" fontId="230" fillId="0" borderId="32" xfId="2659" applyFont="1" applyBorder="1" applyAlignment="1">
      <alignment horizontal="center" vertical="center"/>
    </xf>
    <xf numFmtId="0" fontId="230" fillId="0" borderId="0" xfId="2659" applyFont="1" applyBorder="1" applyAlignment="1">
      <alignment horizontal="center" vertical="center"/>
    </xf>
    <xf numFmtId="0" fontId="230" fillId="0" borderId="34" xfId="2659" applyFont="1" applyBorder="1" applyAlignment="1">
      <alignment horizontal="center" vertical="center"/>
    </xf>
    <xf numFmtId="0" fontId="223" fillId="0" borderId="32" xfId="2659" applyNumberFormat="1" applyFont="1" applyBorder="1" applyAlignment="1">
      <alignment horizontal="center" vertical="center"/>
    </xf>
    <xf numFmtId="0" fontId="223" fillId="0" borderId="0" xfId="2659" applyNumberFormat="1" applyFont="1" applyBorder="1" applyAlignment="1">
      <alignment horizontal="center" vertical="center"/>
    </xf>
    <xf numFmtId="0" fontId="223" fillId="0" borderId="34" xfId="2659" applyNumberFormat="1" applyFont="1" applyBorder="1" applyAlignment="1">
      <alignment horizontal="center" vertical="center"/>
    </xf>
    <xf numFmtId="0" fontId="231" fillId="0" borderId="32" xfId="2659" applyFont="1" applyBorder="1" applyAlignment="1">
      <alignment horizontal="center" vertical="center"/>
    </xf>
    <xf numFmtId="0" fontId="231" fillId="0" borderId="0" xfId="2659" applyFont="1" applyBorder="1" applyAlignment="1">
      <alignment horizontal="center" vertical="center"/>
    </xf>
    <xf numFmtId="0" fontId="231" fillId="0" borderId="34" xfId="2659" applyFont="1" applyBorder="1" applyAlignment="1">
      <alignment horizontal="center" vertical="center"/>
    </xf>
    <xf numFmtId="0" fontId="232" fillId="0" borderId="211" xfId="5212" applyFont="1" applyBorder="1" applyAlignment="1">
      <alignment horizontal="center" vertical="center" textRotation="255"/>
    </xf>
    <xf numFmtId="0" fontId="232" fillId="0" borderId="1" xfId="5212" applyFont="1" applyBorder="1" applyAlignment="1">
      <alignment horizontal="center" vertical="center" textRotation="255"/>
    </xf>
    <xf numFmtId="0" fontId="112" fillId="0" borderId="211" xfId="5212" applyFont="1" applyBorder="1" applyAlignment="1">
      <alignment horizontal="center" vertical="center" textRotation="255"/>
    </xf>
    <xf numFmtId="0" fontId="112" fillId="0" borderId="1" xfId="5212" applyFont="1" applyBorder="1" applyAlignment="1">
      <alignment horizontal="center" vertical="center" textRotation="255"/>
    </xf>
    <xf numFmtId="0" fontId="232" fillId="0" borderId="211" xfId="5212" applyFont="1" applyBorder="1" applyAlignment="1">
      <alignment horizontal="center" vertical="center"/>
    </xf>
    <xf numFmtId="0" fontId="232" fillId="0" borderId="208" xfId="5212" applyFont="1" applyBorder="1" applyAlignment="1">
      <alignment horizontal="center" vertical="center"/>
    </xf>
    <xf numFmtId="0" fontId="232" fillId="0" borderId="1" xfId="5212" applyFont="1" applyBorder="1" applyAlignment="1">
      <alignment horizontal="center" vertical="center"/>
    </xf>
    <xf numFmtId="0" fontId="232" fillId="0" borderId="36" xfId="5212" applyFont="1" applyBorder="1" applyAlignment="1">
      <alignment horizontal="center" vertical="center"/>
    </xf>
    <xf numFmtId="0" fontId="235" fillId="0" borderId="32" xfId="5213" applyFont="1" applyBorder="1" applyAlignment="1">
      <alignment horizontal="center" vertical="center"/>
    </xf>
    <xf numFmtId="0" fontId="235" fillId="0" borderId="0" xfId="5213" applyFont="1" applyBorder="1" applyAlignment="1">
      <alignment horizontal="center" vertical="center"/>
    </xf>
    <xf numFmtId="0" fontId="235" fillId="0" borderId="34" xfId="5213" applyFont="1" applyBorder="1" applyAlignment="1">
      <alignment horizontal="center" vertical="center"/>
    </xf>
    <xf numFmtId="0" fontId="236" fillId="0" borderId="32" xfId="5213" applyFont="1" applyBorder="1" applyAlignment="1">
      <alignment horizontal="center" vertical="center"/>
    </xf>
    <xf numFmtId="0" fontId="236" fillId="0" borderId="0" xfId="5213" applyFont="1" applyBorder="1" applyAlignment="1">
      <alignment horizontal="center" vertical="center"/>
    </xf>
    <xf numFmtId="0" fontId="236" fillId="0" borderId="34" xfId="5213" applyFont="1" applyBorder="1" applyAlignment="1">
      <alignment horizontal="center" vertical="center"/>
    </xf>
    <xf numFmtId="0" fontId="112" fillId="0" borderId="7" xfId="5212" applyFont="1" applyBorder="1" applyAlignment="1">
      <alignment horizontal="center" vertical="center"/>
    </xf>
    <xf numFmtId="0" fontId="112" fillId="0" borderId="43" xfId="5212" applyFont="1" applyBorder="1" applyAlignment="1">
      <alignment horizontal="center" vertical="center"/>
    </xf>
    <xf numFmtId="0" fontId="112" fillId="0" borderId="226" xfId="5212" applyFont="1" applyBorder="1" applyAlignment="1">
      <alignment horizontal="center" vertical="center"/>
    </xf>
    <xf numFmtId="0" fontId="112" fillId="0" borderId="228" xfId="5212" applyFont="1" applyBorder="1" applyAlignment="1">
      <alignment horizontal="center" vertical="center"/>
    </xf>
    <xf numFmtId="0" fontId="112" fillId="0" borderId="60" xfId="5212" applyFont="1" applyBorder="1" applyAlignment="1">
      <alignment horizontal="center" vertical="center"/>
    </xf>
    <xf numFmtId="0" fontId="112" fillId="0" borderId="30" xfId="5212" applyFont="1" applyBorder="1" applyAlignment="1">
      <alignment horizontal="center" vertical="center"/>
    </xf>
    <xf numFmtId="0" fontId="112" fillId="0" borderId="227" xfId="5212" applyFont="1" applyBorder="1" applyAlignment="1">
      <alignment horizontal="center" vertical="center" textRotation="255"/>
    </xf>
    <xf numFmtId="0" fontId="112" fillId="0" borderId="31" xfId="5212" applyFont="1" applyBorder="1" applyAlignment="1">
      <alignment horizontal="center" vertical="center" textRotation="255"/>
    </xf>
    <xf numFmtId="0" fontId="73" fillId="0" borderId="0" xfId="5212" applyFont="1" applyBorder="1" applyAlignment="1">
      <alignment horizontal="center" vertical="center" shrinkToFit="1"/>
    </xf>
    <xf numFmtId="41" fontId="73" fillId="0" borderId="0" xfId="5212" applyNumberFormat="1" applyFont="1" applyBorder="1" applyAlignment="1">
      <alignment horizontal="center" vertical="center" shrinkToFit="1"/>
    </xf>
    <xf numFmtId="0" fontId="74" fillId="0" borderId="32" xfId="1" applyFont="1" applyBorder="1" applyAlignment="1">
      <alignment horizontal="center" vertical="center"/>
    </xf>
    <xf numFmtId="0" fontId="74" fillId="0" borderId="0" xfId="1" applyFont="1" applyBorder="1" applyAlignment="1">
      <alignment horizontal="center" vertical="center"/>
    </xf>
    <xf numFmtId="0" fontId="74" fillId="0" borderId="34" xfId="1" applyFont="1" applyBorder="1" applyAlignment="1">
      <alignment horizontal="center" vertical="center"/>
    </xf>
    <xf numFmtId="224" fontId="67" fillId="0" borderId="41" xfId="1" applyNumberFormat="1" applyFont="1" applyBorder="1" applyAlignment="1">
      <alignment horizontal="left" vertical="center" indent="1"/>
    </xf>
    <xf numFmtId="224" fontId="67" fillId="0" borderId="42" xfId="1" applyNumberFormat="1" applyFont="1" applyBorder="1" applyAlignment="1">
      <alignment horizontal="left" vertical="center" indent="1"/>
    </xf>
    <xf numFmtId="0" fontId="67" fillId="0" borderId="0" xfId="1" applyFont="1" applyBorder="1" applyAlignment="1">
      <alignment horizontal="center" vertical="center"/>
    </xf>
    <xf numFmtId="0" fontId="67" fillId="0" borderId="0" xfId="1" applyFont="1" applyBorder="1" applyAlignment="1">
      <alignment horizontal="left" vertical="center" indent="1"/>
    </xf>
    <xf numFmtId="0" fontId="112" fillId="0" borderId="0" xfId="1" applyFont="1" applyBorder="1" applyAlignment="1">
      <alignment horizontal="distributed" vertical="center"/>
    </xf>
    <xf numFmtId="0" fontId="112" fillId="0" borderId="0" xfId="1" applyFont="1" applyBorder="1" applyAlignment="1">
      <alignment horizontal="distributed" vertical="center" wrapText="1"/>
    </xf>
    <xf numFmtId="0" fontId="5" fillId="0" borderId="0" xfId="1" applyFont="1" applyAlignment="1">
      <alignment horizontal="center" vertical="center"/>
    </xf>
    <xf numFmtId="225" fontId="115" fillId="0" borderId="0" xfId="2663" applyNumberFormat="1" applyFont="1" applyAlignment="1">
      <alignment horizontal="right" vertical="center"/>
    </xf>
    <xf numFmtId="0" fontId="111" fillId="0" borderId="7" xfId="1" applyFont="1" applyBorder="1" applyAlignment="1">
      <alignment horizontal="center" vertical="center"/>
    </xf>
    <xf numFmtId="0" fontId="111" fillId="0" borderId="43" xfId="1" applyFont="1" applyBorder="1" applyAlignment="1">
      <alignment horizontal="center" vertical="center"/>
    </xf>
    <xf numFmtId="0" fontId="111" fillId="0" borderId="44" xfId="1" applyFont="1" applyBorder="1" applyAlignment="1">
      <alignment horizontal="center" vertical="center"/>
    </xf>
    <xf numFmtId="0" fontId="111" fillId="0" borderId="32" xfId="1" applyFont="1" applyBorder="1" applyAlignment="1">
      <alignment horizontal="center" vertical="center"/>
    </xf>
    <xf numFmtId="0" fontId="111" fillId="0" borderId="0" xfId="1" applyFont="1" applyBorder="1" applyAlignment="1">
      <alignment horizontal="center" vertical="center"/>
    </xf>
    <xf numFmtId="0" fontId="111" fillId="0" borderId="34" xfId="1" applyFont="1" applyBorder="1" applyAlignment="1">
      <alignment horizontal="center" vertical="center"/>
    </xf>
    <xf numFmtId="0" fontId="112" fillId="0" borderId="32" xfId="1" applyFont="1" applyBorder="1" applyAlignment="1">
      <alignment horizontal="center" vertical="center" wrapText="1"/>
    </xf>
    <xf numFmtId="0" fontId="113" fillId="0" borderId="0" xfId="1" applyFont="1" applyBorder="1" applyAlignment="1">
      <alignment horizontal="center" vertical="center"/>
    </xf>
    <xf numFmtId="0" fontId="113" fillId="0" borderId="34" xfId="1" applyFont="1" applyBorder="1" applyAlignment="1">
      <alignment horizontal="center" vertical="center"/>
    </xf>
    <xf numFmtId="0" fontId="113" fillId="0" borderId="32" xfId="1" applyFont="1" applyBorder="1" applyAlignment="1">
      <alignment horizontal="center" vertical="center"/>
    </xf>
    <xf numFmtId="0" fontId="67" fillId="0" borderId="45" xfId="1" applyFont="1" applyBorder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15" xfId="1" applyFont="1" applyBorder="1" applyAlignment="1">
      <alignment horizontal="center" vertical="center"/>
    </xf>
    <xf numFmtId="0" fontId="67" fillId="0" borderId="51" xfId="1" applyFont="1" applyBorder="1" applyAlignment="1">
      <alignment horizontal="left" vertical="center" indent="1"/>
    </xf>
    <xf numFmtId="0" fontId="67" fillId="0" borderId="62" xfId="1" applyFont="1" applyBorder="1" applyAlignment="1">
      <alignment horizontal="left" vertical="center" indent="1"/>
    </xf>
    <xf numFmtId="224" fontId="67" fillId="0" borderId="30" xfId="1" applyNumberFormat="1" applyFont="1" applyBorder="1" applyAlignment="1">
      <alignment horizontal="left" vertical="center" indent="1"/>
    </xf>
    <xf numFmtId="224" fontId="67" fillId="0" borderId="15" xfId="1" applyNumberFormat="1" applyFont="1" applyBorder="1" applyAlignment="1">
      <alignment horizontal="left" vertical="center" indent="1"/>
    </xf>
    <xf numFmtId="0" fontId="67" fillId="0" borderId="48" xfId="1" applyFont="1" applyBorder="1" applyAlignment="1">
      <alignment horizontal="center" vertical="center"/>
    </xf>
    <xf numFmtId="0" fontId="67" fillId="0" borderId="49" xfId="1" applyFont="1" applyBorder="1" applyAlignment="1">
      <alignment horizontal="center" vertical="center"/>
    </xf>
    <xf numFmtId="0" fontId="67" fillId="0" borderId="50" xfId="1" applyFont="1" applyBorder="1" applyAlignment="1">
      <alignment horizontal="center" vertical="center"/>
    </xf>
    <xf numFmtId="0" fontId="114" fillId="0" borderId="6" xfId="1" applyFont="1" applyBorder="1" applyAlignment="1">
      <alignment horizontal="center" vertical="center" shrinkToFit="1"/>
    </xf>
    <xf numFmtId="0" fontId="108" fillId="0" borderId="6" xfId="1" applyFont="1" applyBorder="1" applyAlignment="1">
      <alignment horizontal="center" vertical="center" shrinkToFit="1"/>
    </xf>
    <xf numFmtId="0" fontId="73" fillId="28" borderId="15" xfId="1" applyFont="1" applyFill="1" applyBorder="1" applyAlignment="1">
      <alignment horizontal="left" vertical="center" indent="1"/>
    </xf>
    <xf numFmtId="0" fontId="73" fillId="28" borderId="29" xfId="1" applyFont="1" applyFill="1" applyBorder="1" applyAlignment="1">
      <alignment horizontal="left" vertical="center" indent="1"/>
    </xf>
    <xf numFmtId="224" fontId="73" fillId="28" borderId="31" xfId="1" applyNumberFormat="1" applyFont="1" applyFill="1" applyBorder="1" applyAlignment="1">
      <alignment horizontal="left" vertical="center" indent="1"/>
    </xf>
    <xf numFmtId="224" fontId="73" fillId="28" borderId="1" xfId="1" applyNumberFormat="1" applyFont="1" applyFill="1" applyBorder="1" applyAlignment="1">
      <alignment horizontal="left" vertical="center" indent="1"/>
    </xf>
    <xf numFmtId="0" fontId="67" fillId="0" borderId="9" xfId="1" applyFont="1" applyBorder="1" applyAlignment="1">
      <alignment horizontal="left" vertical="center" indent="1"/>
    </xf>
    <xf numFmtId="0" fontId="67" fillId="0" borderId="5" xfId="1" applyFont="1" applyBorder="1" applyAlignment="1">
      <alignment horizontal="left" vertical="center" indent="1"/>
    </xf>
    <xf numFmtId="224" fontId="67" fillId="0" borderId="31" xfId="1" applyNumberFormat="1" applyFont="1" applyBorder="1" applyAlignment="1">
      <alignment horizontal="left" vertical="center" indent="1"/>
    </xf>
    <xf numFmtId="224" fontId="67" fillId="0" borderId="1" xfId="1" applyNumberFormat="1" applyFont="1" applyBorder="1" applyAlignment="1">
      <alignment horizontal="left" vertical="center" indent="1"/>
    </xf>
    <xf numFmtId="0" fontId="67" fillId="0" borderId="61" xfId="1" applyFont="1" applyBorder="1" applyAlignment="1">
      <alignment horizontal="left" vertical="center" indent="1"/>
    </xf>
    <xf numFmtId="0" fontId="67" fillId="0" borderId="41" xfId="1" applyFont="1" applyBorder="1" applyAlignment="1">
      <alignment horizontal="left" vertical="center" indent="1"/>
    </xf>
    <xf numFmtId="220" fontId="5" fillId="0" borderId="1" xfId="2659" applyNumberFormat="1" applyFont="1" applyFill="1" applyBorder="1" applyAlignment="1">
      <alignment horizontal="center" vertical="center"/>
    </xf>
    <xf numFmtId="0" fontId="5" fillId="0" borderId="1" xfId="2659" applyFont="1" applyBorder="1" applyAlignment="1">
      <alignment horizontal="left" vertical="center"/>
    </xf>
    <xf numFmtId="220" fontId="67" fillId="0" borderId="1" xfId="2659" applyNumberFormat="1" applyFont="1" applyBorder="1" applyAlignment="1">
      <alignment horizontal="center" vertical="center"/>
    </xf>
    <xf numFmtId="0" fontId="2" fillId="0" borderId="1" xfId="2659" applyFont="1" applyBorder="1" applyAlignment="1">
      <alignment horizontal="left" vertical="center" wrapText="1" shrinkToFit="1"/>
    </xf>
    <xf numFmtId="0" fontId="5" fillId="0" borderId="1" xfId="2659" applyFont="1" applyBorder="1" applyAlignment="1">
      <alignment horizontal="left" vertical="center" wrapText="1" shrinkToFit="1"/>
    </xf>
    <xf numFmtId="0" fontId="67" fillId="0" borderId="204" xfId="2659" applyFont="1" applyBorder="1" applyAlignment="1">
      <alignment horizontal="center" vertical="center"/>
    </xf>
    <xf numFmtId="0" fontId="67" fillId="0" borderId="206" xfId="2659" applyFont="1" applyBorder="1" applyAlignment="1">
      <alignment horizontal="center" vertical="center"/>
    </xf>
    <xf numFmtId="0" fontId="5" fillId="0" borderId="1" xfId="2659" applyFont="1" applyBorder="1" applyAlignment="1">
      <alignment horizontal="left" vertical="center" shrinkToFit="1"/>
    </xf>
    <xf numFmtId="0" fontId="67" fillId="0" borderId="16" xfId="2659" applyFont="1" applyBorder="1" applyAlignment="1">
      <alignment horizontal="center" vertical="center"/>
    </xf>
    <xf numFmtId="0" fontId="67" fillId="0" borderId="15" xfId="2659" applyFont="1" applyBorder="1" applyAlignment="1">
      <alignment horizontal="center" vertical="center"/>
    </xf>
    <xf numFmtId="0" fontId="73" fillId="0" borderId="0" xfId="2659" applyFont="1" applyBorder="1" applyAlignment="1">
      <alignment horizontal="left" vertical="center"/>
    </xf>
    <xf numFmtId="0" fontId="151" fillId="0" borderId="0" xfId="5217" applyFont="1" applyBorder="1" applyAlignment="1">
      <alignment horizontal="center" vertical="center"/>
    </xf>
    <xf numFmtId="0" fontId="151" fillId="0" borderId="60" xfId="5217" applyFon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/>
    </xf>
    <xf numFmtId="0" fontId="167" fillId="0" borderId="9" xfId="0" applyFont="1" applyBorder="1" applyAlignment="1">
      <alignment horizontal="left" vertical="center" wrapText="1"/>
    </xf>
    <xf numFmtId="0" fontId="167" fillId="0" borderId="5" xfId="0" applyFont="1" applyBorder="1" applyAlignment="1">
      <alignment horizontal="left" vertical="center"/>
    </xf>
    <xf numFmtId="0" fontId="167" fillId="0" borderId="31" xfId="0" applyFont="1" applyBorder="1" applyAlignment="1">
      <alignment horizontal="left" vertical="center"/>
    </xf>
    <xf numFmtId="0" fontId="167" fillId="0" borderId="1" xfId="0" applyFont="1" applyBorder="1" applyAlignment="1">
      <alignment horizontal="left" vertical="center"/>
    </xf>
    <xf numFmtId="0" fontId="16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104" fillId="0" borderId="16" xfId="5208" applyNumberFormat="1" applyFont="1" applyFill="1" applyBorder="1" applyAlignment="1">
      <alignment horizontal="center" vertical="center" wrapText="1"/>
    </xf>
    <xf numFmtId="176" fontId="104" fillId="0" borderId="15" xfId="5208" applyNumberFormat="1" applyFont="1" applyFill="1" applyBorder="1" applyAlignment="1">
      <alignment horizontal="center" vertical="center"/>
    </xf>
    <xf numFmtId="0" fontId="8" fillId="0" borderId="16" xfId="5209" applyFont="1" applyFill="1" applyBorder="1" applyAlignment="1">
      <alignment horizontal="center" vertical="center" wrapText="1" shrinkToFit="1"/>
    </xf>
    <xf numFmtId="0" fontId="8" fillId="0" borderId="11" xfId="5209" applyFont="1" applyFill="1" applyBorder="1" applyAlignment="1">
      <alignment horizontal="center" vertical="center" shrinkToFit="1"/>
    </xf>
    <xf numFmtId="0" fontId="8" fillId="0" borderId="15" xfId="5209" applyFont="1" applyFill="1" applyBorder="1" applyAlignment="1">
      <alignment horizontal="center" vertical="center" shrinkToFit="1"/>
    </xf>
    <xf numFmtId="0" fontId="8" fillId="33" borderId="16" xfId="5209" quotePrefix="1" applyFont="1" applyFill="1" applyBorder="1" applyAlignment="1">
      <alignment horizontal="center" vertical="center"/>
    </xf>
    <xf numFmtId="0" fontId="8" fillId="33" borderId="15" xfId="5209" applyFont="1" applyFill="1" applyBorder="1" applyAlignment="1">
      <alignment horizontal="center" vertical="center"/>
    </xf>
    <xf numFmtId="0" fontId="8" fillId="33" borderId="9" xfId="5209" applyFont="1" applyFill="1" applyBorder="1" applyAlignment="1">
      <alignment horizontal="center" vertical="center"/>
    </xf>
    <xf numFmtId="0" fontId="8" fillId="33" borderId="31" xfId="5209" applyFont="1" applyFill="1" applyBorder="1" applyAlignment="1">
      <alignment horizontal="center" vertical="center"/>
    </xf>
    <xf numFmtId="0" fontId="165" fillId="34" borderId="330" xfId="0" applyFont="1" applyFill="1" applyBorder="1" applyAlignment="1">
      <alignment horizontal="center" vertical="center" wrapText="1" shrinkToFit="1"/>
    </xf>
    <xf numFmtId="0" fontId="165" fillId="34" borderId="332" xfId="0" applyFont="1" applyFill="1" applyBorder="1" applyAlignment="1">
      <alignment horizontal="center" vertical="center" wrapText="1" shrinkToFit="1"/>
    </xf>
    <xf numFmtId="0" fontId="165" fillId="34" borderId="336" xfId="0" applyFont="1" applyFill="1" applyBorder="1" applyAlignment="1">
      <alignment horizontal="center" vertical="center" wrapText="1" shrinkToFit="1"/>
    </xf>
    <xf numFmtId="0" fontId="161" fillId="30" borderId="90" xfId="0" applyFont="1" applyFill="1" applyBorder="1" applyAlignment="1">
      <alignment horizontal="center" vertical="center" wrapText="1"/>
    </xf>
    <xf numFmtId="0" fontId="161" fillId="30" borderId="91" xfId="0" applyFont="1" applyFill="1" applyBorder="1" applyAlignment="1">
      <alignment horizontal="center" vertical="center" wrapText="1"/>
    </xf>
    <xf numFmtId="0" fontId="161" fillId="30" borderId="92" xfId="0" applyFont="1" applyFill="1" applyBorder="1" applyAlignment="1">
      <alignment horizontal="center" vertical="center" wrapText="1"/>
    </xf>
    <xf numFmtId="0" fontId="161" fillId="30" borderId="219" xfId="0" applyFont="1" applyFill="1" applyBorder="1" applyAlignment="1">
      <alignment horizontal="center" vertical="center" wrapText="1"/>
    </xf>
    <xf numFmtId="0" fontId="161" fillId="30" borderId="218" xfId="0" applyFont="1" applyFill="1" applyBorder="1" applyAlignment="1">
      <alignment horizontal="center" vertical="center" wrapText="1"/>
    </xf>
    <xf numFmtId="0" fontId="161" fillId="0" borderId="105" xfId="0" applyFont="1" applyBorder="1" applyAlignment="1">
      <alignment horizontal="center" vertical="center" wrapText="1"/>
    </xf>
    <xf numFmtId="0" fontId="161" fillId="0" borderId="97" xfId="0" applyFont="1" applyBorder="1" applyAlignment="1">
      <alignment horizontal="center" vertical="center" wrapText="1"/>
    </xf>
    <xf numFmtId="0" fontId="161" fillId="30" borderId="223" xfId="0" applyFont="1" applyFill="1" applyBorder="1" applyAlignment="1">
      <alignment horizontal="center" vertical="center" wrapText="1"/>
    </xf>
    <xf numFmtId="0" fontId="161" fillId="30" borderId="105" xfId="0" applyFont="1" applyFill="1" applyBorder="1" applyAlignment="1">
      <alignment horizontal="center" vertical="center" wrapText="1"/>
    </xf>
    <xf numFmtId="0" fontId="161" fillId="30" borderId="131" xfId="0" applyFont="1" applyFill="1" applyBorder="1" applyAlignment="1">
      <alignment horizontal="center" vertical="center" wrapText="1"/>
    </xf>
    <xf numFmtId="0" fontId="161" fillId="30" borderId="132" xfId="0" applyFont="1" applyFill="1" applyBorder="1" applyAlignment="1">
      <alignment horizontal="center" vertical="center" wrapText="1"/>
    </xf>
    <xf numFmtId="0" fontId="161" fillId="30" borderId="135" xfId="0" applyFont="1" applyFill="1" applyBorder="1" applyAlignment="1">
      <alignment horizontal="center" vertical="center" wrapText="1"/>
    </xf>
    <xf numFmtId="0" fontId="161" fillId="30" borderId="224" xfId="0" applyFont="1" applyFill="1" applyBorder="1" applyAlignment="1">
      <alignment horizontal="center" vertical="center" wrapText="1"/>
    </xf>
    <xf numFmtId="0" fontId="161" fillId="30" borderId="0" xfId="0" applyFont="1" applyFill="1" applyBorder="1" applyAlignment="1">
      <alignment horizontal="center" vertical="center" wrapText="1"/>
    </xf>
    <xf numFmtId="0" fontId="161" fillId="30" borderId="225" xfId="0" applyFont="1" applyFill="1" applyBorder="1" applyAlignment="1">
      <alignment horizontal="center" vertical="center" wrapText="1"/>
    </xf>
    <xf numFmtId="0" fontId="161" fillId="30" borderId="133" xfId="0" applyFont="1" applyFill="1" applyBorder="1" applyAlignment="1">
      <alignment horizontal="center" vertical="center" wrapText="1"/>
    </xf>
    <xf numFmtId="0" fontId="161" fillId="30" borderId="134" xfId="0" applyFont="1" applyFill="1" applyBorder="1" applyAlignment="1">
      <alignment horizontal="center" vertical="center" wrapText="1"/>
    </xf>
    <xf numFmtId="0" fontId="161" fillId="30" borderId="136" xfId="0" applyFont="1" applyFill="1" applyBorder="1" applyAlignment="1">
      <alignment horizontal="center" vertical="center" wrapText="1"/>
    </xf>
    <xf numFmtId="0" fontId="161" fillId="0" borderId="83" xfId="0" applyFont="1" applyBorder="1" applyAlignment="1">
      <alignment horizontal="center" vertical="center" shrinkToFit="1"/>
    </xf>
    <xf numFmtId="0" fontId="161" fillId="0" borderId="106" xfId="0" applyFont="1" applyBorder="1" applyAlignment="1">
      <alignment horizontal="center" vertical="center" shrinkToFit="1"/>
    </xf>
    <xf numFmtId="0" fontId="161" fillId="30" borderId="217" xfId="0" applyFont="1" applyFill="1" applyBorder="1" applyAlignment="1">
      <alignment horizontal="center" vertical="center" wrapText="1"/>
    </xf>
    <xf numFmtId="0" fontId="161" fillId="30" borderId="220" xfId="0" applyFont="1" applyFill="1" applyBorder="1" applyAlignment="1">
      <alignment horizontal="center" vertical="center" wrapText="1"/>
    </xf>
    <xf numFmtId="0" fontId="161" fillId="30" borderId="221" xfId="0" applyFont="1" applyFill="1" applyBorder="1" applyAlignment="1">
      <alignment horizontal="center" vertical="center" wrapText="1"/>
    </xf>
    <xf numFmtId="0" fontId="161" fillId="30" borderId="222" xfId="0" applyFont="1" applyFill="1" applyBorder="1" applyAlignment="1">
      <alignment horizontal="center" vertical="center" wrapText="1"/>
    </xf>
    <xf numFmtId="0" fontId="161" fillId="30" borderId="216" xfId="0" applyFont="1" applyFill="1" applyBorder="1" applyAlignment="1">
      <alignment horizontal="center" vertical="center" wrapText="1"/>
    </xf>
    <xf numFmtId="0" fontId="161" fillId="0" borderId="93" xfId="0" applyFont="1" applyBorder="1" applyAlignment="1">
      <alignment horizontal="center" vertical="center" shrinkToFit="1"/>
    </xf>
    <xf numFmtId="0" fontId="161" fillId="0" borderId="108" xfId="0" applyFont="1" applyBorder="1" applyAlignment="1">
      <alignment horizontal="center" vertical="center" shrinkToFit="1"/>
    </xf>
    <xf numFmtId="0" fontId="165" fillId="30" borderId="82" xfId="0" applyFont="1" applyFill="1" applyBorder="1" applyAlignment="1">
      <alignment horizontal="center" vertical="center" shrinkToFit="1"/>
    </xf>
    <xf numFmtId="0" fontId="165" fillId="30" borderId="103" xfId="0" applyFont="1" applyFill="1" applyBorder="1" applyAlignment="1">
      <alignment horizontal="center" vertical="center" shrinkToFit="1"/>
    </xf>
    <xf numFmtId="0" fontId="165" fillId="30" borderId="84" xfId="0" applyFont="1" applyFill="1" applyBorder="1" applyAlignment="1">
      <alignment horizontal="center" vertical="center" shrinkToFit="1"/>
    </xf>
    <xf numFmtId="0" fontId="164" fillId="30" borderId="82" xfId="0" applyFont="1" applyFill="1" applyBorder="1" applyAlignment="1">
      <alignment horizontal="center" vertical="center"/>
    </xf>
    <xf numFmtId="0" fontId="164" fillId="30" borderId="84" xfId="0" applyFont="1" applyFill="1" applyBorder="1" applyAlignment="1">
      <alignment horizontal="center" vertical="center"/>
    </xf>
    <xf numFmtId="0" fontId="161" fillId="0" borderId="110" xfId="0" applyFont="1" applyBorder="1" applyAlignment="1">
      <alignment horizontal="center" vertical="center" wrapText="1" shrinkToFit="1"/>
    </xf>
    <xf numFmtId="0" fontId="161" fillId="0" borderId="111" xfId="0" applyFont="1" applyBorder="1" applyAlignment="1">
      <alignment horizontal="center" vertical="center" wrapText="1" shrinkToFit="1"/>
    </xf>
    <xf numFmtId="0" fontId="161" fillId="0" borderId="98" xfId="0" applyFont="1" applyBorder="1" applyAlignment="1">
      <alignment horizontal="center" vertical="center" wrapText="1" shrinkToFit="1"/>
    </xf>
    <xf numFmtId="0" fontId="161" fillId="0" borderId="99" xfId="0" applyFont="1" applyBorder="1" applyAlignment="1">
      <alignment horizontal="center" vertical="center" wrapText="1" shrinkToFit="1"/>
    </xf>
    <xf numFmtId="0" fontId="223" fillId="0" borderId="0" xfId="26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4" fillId="30" borderId="129" xfId="0" applyFont="1" applyFill="1" applyBorder="1" applyAlignment="1">
      <alignment horizontal="center" vertical="center"/>
    </xf>
    <xf numFmtId="0" fontId="164" fillId="30" borderId="277" xfId="0" applyFont="1" applyFill="1" applyBorder="1" applyAlignment="1">
      <alignment horizontal="center" vertical="center"/>
    </xf>
    <xf numFmtId="0" fontId="164" fillId="30" borderId="103" xfId="0" applyFont="1" applyFill="1" applyBorder="1" applyAlignment="1">
      <alignment horizontal="center" vertical="center"/>
    </xf>
    <xf numFmtId="0" fontId="164" fillId="30" borderId="63" xfId="0" applyFont="1" applyFill="1" applyBorder="1" applyAlignment="1">
      <alignment horizontal="center" vertical="center"/>
    </xf>
    <xf numFmtId="0" fontId="165" fillId="30" borderId="129" xfId="0" applyFont="1" applyFill="1" applyBorder="1" applyAlignment="1">
      <alignment horizontal="center" vertical="center" shrinkToFit="1"/>
    </xf>
    <xf numFmtId="0" fontId="165" fillId="30" borderId="277" xfId="0" applyFont="1" applyFill="1" applyBorder="1" applyAlignment="1">
      <alignment horizontal="center" vertical="center" shrinkToFit="1"/>
    </xf>
    <xf numFmtId="0" fontId="160" fillId="0" borderId="0" xfId="0" applyFont="1" applyBorder="1" applyAlignment="1">
      <alignment horizontal="center" vertical="center" wrapText="1"/>
    </xf>
    <xf numFmtId="0" fontId="161" fillId="30" borderId="64" xfId="0" applyFont="1" applyFill="1" applyBorder="1" applyAlignment="1">
      <alignment horizontal="center" vertical="center" wrapText="1" shrinkToFit="1"/>
    </xf>
    <xf numFmtId="0" fontId="161" fillId="30" borderId="65" xfId="0" applyFont="1" applyFill="1" applyBorder="1" applyAlignment="1">
      <alignment horizontal="center" vertical="center" shrinkToFit="1"/>
    </xf>
    <xf numFmtId="0" fontId="161" fillId="30" borderId="66" xfId="0" applyFont="1" applyFill="1" applyBorder="1" applyAlignment="1">
      <alignment horizontal="center" vertical="center" shrinkToFit="1"/>
    </xf>
    <xf numFmtId="0" fontId="161" fillId="30" borderId="67" xfId="0" applyFont="1" applyFill="1" applyBorder="1" applyAlignment="1">
      <alignment horizontal="center" vertical="center" shrinkToFit="1"/>
    </xf>
    <xf numFmtId="0" fontId="161" fillId="30" borderId="114" xfId="0" applyFont="1" applyFill="1" applyBorder="1" applyAlignment="1">
      <alignment horizontal="center" vertical="center" shrinkToFit="1"/>
    </xf>
    <xf numFmtId="0" fontId="161" fillId="30" borderId="113" xfId="0" applyFont="1" applyFill="1" applyBorder="1" applyAlignment="1">
      <alignment horizontal="center" vertical="center" shrinkToFit="1"/>
    </xf>
    <xf numFmtId="0" fontId="161" fillId="30" borderId="68" xfId="0" applyFont="1" applyFill="1" applyBorder="1" applyAlignment="1">
      <alignment horizontal="center" vertical="center" shrinkToFit="1"/>
    </xf>
    <xf numFmtId="0" fontId="161" fillId="30" borderId="119" xfId="0" applyFont="1" applyFill="1" applyBorder="1" applyAlignment="1">
      <alignment horizontal="center" vertical="center" shrinkToFit="1"/>
    </xf>
    <xf numFmtId="0" fontId="161" fillId="30" borderId="100" xfId="0" applyFont="1" applyFill="1" applyBorder="1" applyAlignment="1">
      <alignment horizontal="center" vertical="center" shrinkToFit="1"/>
    </xf>
    <xf numFmtId="0" fontId="161" fillId="30" borderId="102" xfId="0" applyFont="1" applyFill="1" applyBorder="1" applyAlignment="1">
      <alignment horizontal="center" vertical="center" shrinkToFit="1"/>
    </xf>
    <xf numFmtId="0" fontId="161" fillId="30" borderId="101" xfId="0" applyFont="1" applyFill="1" applyBorder="1" applyAlignment="1">
      <alignment horizontal="center" vertical="center" shrinkToFit="1"/>
    </xf>
    <xf numFmtId="0" fontId="161" fillId="30" borderId="117" xfId="0" applyFont="1" applyFill="1" applyBorder="1" applyAlignment="1">
      <alignment horizontal="center" vertical="center" wrapText="1"/>
    </xf>
    <xf numFmtId="0" fontId="161" fillId="30" borderId="118" xfId="0" applyFont="1" applyFill="1" applyBorder="1" applyAlignment="1">
      <alignment horizontal="center" vertical="center" wrapText="1"/>
    </xf>
    <xf numFmtId="0" fontId="161" fillId="30" borderId="115" xfId="0" applyFont="1" applyFill="1" applyBorder="1" applyAlignment="1">
      <alignment horizontal="center" vertical="center" wrapText="1"/>
    </xf>
    <xf numFmtId="0" fontId="161" fillId="30" borderId="116" xfId="0" applyFont="1" applyFill="1" applyBorder="1" applyAlignment="1">
      <alignment horizontal="center" vertical="center" wrapText="1"/>
    </xf>
    <xf numFmtId="0" fontId="164" fillId="30" borderId="0" xfId="0" applyFont="1" applyFill="1" applyBorder="1" applyAlignment="1">
      <alignment horizontal="center" vertical="center"/>
    </xf>
    <xf numFmtId="0" fontId="165" fillId="30" borderId="63" xfId="0" applyFont="1" applyFill="1" applyBorder="1" applyAlignment="1">
      <alignment horizontal="center" vertical="center" shrinkToFit="1"/>
    </xf>
    <xf numFmtId="0" fontId="165" fillId="30" borderId="275" xfId="0" applyFont="1" applyFill="1" applyBorder="1" applyAlignment="1">
      <alignment horizontal="center" vertical="center" shrinkToFit="1"/>
    </xf>
    <xf numFmtId="0" fontId="161" fillId="30" borderId="278" xfId="0" applyFont="1" applyFill="1" applyBorder="1" applyAlignment="1">
      <alignment horizontal="center" vertical="center" wrapText="1"/>
    </xf>
    <xf numFmtId="0" fontId="161" fillId="30" borderId="279" xfId="0" applyFont="1" applyFill="1" applyBorder="1" applyAlignment="1">
      <alignment horizontal="center" vertical="center" wrapText="1"/>
    </xf>
    <xf numFmtId="0" fontId="161" fillId="0" borderId="280" xfId="0" applyFont="1" applyBorder="1" applyAlignment="1">
      <alignment horizontal="center" vertical="center" wrapText="1"/>
    </xf>
    <xf numFmtId="0" fontId="161" fillId="0" borderId="281" xfId="0" applyFont="1" applyBorder="1" applyAlignment="1">
      <alignment horizontal="center" vertical="center" wrapText="1"/>
    </xf>
    <xf numFmtId="0" fontId="161" fillId="0" borderId="282" xfId="0" applyFont="1" applyBorder="1" applyAlignment="1">
      <alignment horizontal="center" vertical="center" wrapText="1"/>
    </xf>
    <xf numFmtId="0" fontId="161" fillId="0" borderId="283" xfId="0" applyFont="1" applyBorder="1" applyAlignment="1">
      <alignment horizontal="center" vertical="center" wrapText="1"/>
    </xf>
    <xf numFmtId="0" fontId="161" fillId="0" borderId="284" xfId="0" applyFont="1" applyBorder="1" applyAlignment="1">
      <alignment horizontal="center" vertical="center" wrapText="1"/>
    </xf>
    <xf numFmtId="0" fontId="161" fillId="0" borderId="285" xfId="0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163" fillId="0" borderId="0" xfId="0" applyFont="1" applyBorder="1" applyAlignment="1">
      <alignment horizontal="center" vertical="center"/>
    </xf>
    <xf numFmtId="0" fontId="165" fillId="30" borderId="252" xfId="0" applyFont="1" applyFill="1" applyBorder="1" applyAlignment="1">
      <alignment horizontal="center" vertical="center" wrapText="1" shrinkToFit="1"/>
    </xf>
    <xf numFmtId="0" fontId="165" fillId="30" borderId="130" xfId="0" applyFont="1" applyFill="1" applyBorder="1" applyAlignment="1">
      <alignment horizontal="center" vertical="center" shrinkToFit="1"/>
    </xf>
    <xf numFmtId="0" fontId="165" fillId="30" borderId="256" xfId="0" applyFont="1" applyFill="1" applyBorder="1" applyAlignment="1">
      <alignment horizontal="center" vertical="center" shrinkToFit="1"/>
    </xf>
    <xf numFmtId="0" fontId="165" fillId="30" borderId="258" xfId="0" applyFont="1" applyFill="1" applyBorder="1" applyAlignment="1">
      <alignment horizontal="center" vertical="center" shrinkToFit="1"/>
    </xf>
    <xf numFmtId="0" fontId="165" fillId="30" borderId="251" xfId="0" applyFont="1" applyFill="1" applyBorder="1" applyAlignment="1">
      <alignment horizontal="center" vertical="center" shrinkToFit="1"/>
    </xf>
    <xf numFmtId="0" fontId="165" fillId="30" borderId="257" xfId="0" applyFont="1" applyFill="1" applyBorder="1" applyAlignment="1">
      <alignment horizontal="center" vertical="center" shrinkToFit="1"/>
    </xf>
    <xf numFmtId="0" fontId="165" fillId="30" borderId="253" xfId="0" applyFont="1" applyFill="1" applyBorder="1" applyAlignment="1">
      <alignment horizontal="center" vertical="center" shrinkToFit="1"/>
    </xf>
    <xf numFmtId="0" fontId="165" fillId="30" borderId="254" xfId="0" applyFont="1" applyFill="1" applyBorder="1" applyAlignment="1">
      <alignment horizontal="center" vertical="center" shrinkToFit="1"/>
    </xf>
    <xf numFmtId="0" fontId="165" fillId="30" borderId="255" xfId="0" applyFont="1" applyFill="1" applyBorder="1" applyAlignment="1">
      <alignment horizontal="center" vertical="center" shrinkToFit="1"/>
    </xf>
    <xf numFmtId="0" fontId="165" fillId="30" borderId="252" xfId="0" applyFont="1" applyFill="1" applyBorder="1" applyAlignment="1">
      <alignment horizontal="center" vertical="center" shrinkToFit="1"/>
    </xf>
    <xf numFmtId="0" fontId="260" fillId="0" borderId="0" xfId="5016" applyFont="1" applyAlignment="1">
      <alignment horizontal="center" vertical="center"/>
    </xf>
    <xf numFmtId="0" fontId="261" fillId="0" borderId="0" xfId="5016" applyFont="1" applyAlignment="1">
      <alignment horizontal="center" vertical="center"/>
    </xf>
    <xf numFmtId="0" fontId="190" fillId="0" borderId="0" xfId="5016"/>
    <xf numFmtId="3" fontId="262" fillId="33" borderId="1" xfId="5016" applyNumberFormat="1" applyFont="1" applyFill="1" applyBorder="1" applyAlignment="1">
      <alignment horizontal="center" vertical="center"/>
    </xf>
    <xf numFmtId="0" fontId="1" fillId="0" borderId="0" xfId="5223" applyAlignment="1">
      <alignment horizontal="center" vertical="center"/>
    </xf>
    <xf numFmtId="227" fontId="250" fillId="0" borderId="263" xfId="5223" applyNumberFormat="1" applyFont="1" applyBorder="1" applyAlignment="1">
      <alignment horizontal="center" vertical="center"/>
    </xf>
    <xf numFmtId="227" fontId="250" fillId="0" borderId="264" xfId="5223" applyNumberFormat="1" applyFont="1" applyBorder="1" applyAlignment="1">
      <alignment horizontal="center" vertical="center"/>
    </xf>
    <xf numFmtId="227" fontId="250" fillId="0" borderId="29" xfId="5223" applyNumberFormat="1" applyFont="1" applyBorder="1" applyAlignment="1">
      <alignment horizontal="center" vertical="center"/>
    </xf>
    <xf numFmtId="227" fontId="250" fillId="0" borderId="30" xfId="5223" applyNumberFormat="1" applyFont="1" applyBorder="1" applyAlignment="1">
      <alignment horizontal="center" vertical="center"/>
    </xf>
    <xf numFmtId="312" fontId="44" fillId="0" borderId="0" xfId="5224" applyNumberFormat="1" applyFont="1" applyBorder="1" applyAlignment="1">
      <alignment horizontal="right" vertical="center"/>
    </xf>
    <xf numFmtId="312" fontId="259" fillId="0" borderId="0" xfId="5224" applyNumberFormat="1" applyFont="1" applyBorder="1" applyAlignment="1">
      <alignment horizontal="right" vertical="center"/>
    </xf>
    <xf numFmtId="0" fontId="1" fillId="0" borderId="1" xfId="5223" applyBorder="1" applyAlignment="1">
      <alignment horizontal="center" vertical="center"/>
    </xf>
    <xf numFmtId="0" fontId="1" fillId="0" borderId="9" xfId="5223" applyBorder="1" applyAlignment="1">
      <alignment horizontal="center" vertical="center"/>
    </xf>
    <xf numFmtId="0" fontId="1" fillId="0" borderId="31" xfId="5223" applyBorder="1" applyAlignment="1">
      <alignment horizontal="center" vertical="center"/>
    </xf>
    <xf numFmtId="0" fontId="1" fillId="16" borderId="1" xfId="5223" applyFill="1" applyBorder="1" applyAlignment="1">
      <alignment horizontal="center" vertical="center"/>
    </xf>
    <xf numFmtId="0" fontId="250" fillId="0" borderId="263" xfId="5223" applyFont="1" applyBorder="1" applyAlignment="1">
      <alignment horizontal="center" vertical="center"/>
    </xf>
    <xf numFmtId="0" fontId="250" fillId="0" borderId="264" xfId="5223" applyFont="1" applyBorder="1" applyAlignment="1">
      <alignment horizontal="center" vertical="center"/>
    </xf>
    <xf numFmtId="0" fontId="250" fillId="0" borderId="29" xfId="5223" applyFont="1" applyBorder="1" applyAlignment="1">
      <alignment horizontal="center" vertical="center"/>
    </xf>
    <xf numFmtId="0" fontId="250" fillId="0" borderId="30" xfId="5223" applyFont="1" applyBorder="1" applyAlignment="1">
      <alignment horizontal="center" vertical="center"/>
    </xf>
    <xf numFmtId="43" fontId="257" fillId="0" borderId="9" xfId="5223" applyNumberFormat="1" applyFont="1" applyBorder="1" applyAlignment="1">
      <alignment horizontal="center" vertical="center"/>
    </xf>
    <xf numFmtId="43" fontId="257" fillId="0" borderId="31" xfId="5223" applyNumberFormat="1" applyFont="1" applyBorder="1" applyAlignment="1">
      <alignment horizontal="center" vertical="center"/>
    </xf>
    <xf numFmtId="43" fontId="258" fillId="0" borderId="9" xfId="5223" applyNumberFormat="1" applyFont="1" applyBorder="1" applyAlignment="1">
      <alignment horizontal="center" vertical="center"/>
    </xf>
    <xf numFmtId="43" fontId="258" fillId="0" borderId="31" xfId="5223" applyNumberFormat="1" applyFont="1" applyBorder="1" applyAlignment="1">
      <alignment horizontal="center" vertical="center"/>
    </xf>
    <xf numFmtId="227" fontId="258" fillId="0" borderId="9" xfId="5223" applyNumberFormat="1" applyFont="1" applyBorder="1" applyAlignment="1">
      <alignment horizontal="center" vertical="center"/>
    </xf>
    <xf numFmtId="227" fontId="258" fillId="0" borderId="31" xfId="5223" applyNumberFormat="1" applyFont="1" applyBorder="1" applyAlignment="1">
      <alignment horizontal="center" vertical="center"/>
    </xf>
    <xf numFmtId="0" fontId="257" fillId="0" borderId="9" xfId="5223" applyFont="1" applyBorder="1" applyAlignment="1">
      <alignment horizontal="center" vertical="center"/>
    </xf>
    <xf numFmtId="0" fontId="257" fillId="0" borderId="31" xfId="5223" applyFont="1" applyBorder="1" applyAlignment="1">
      <alignment horizontal="center" vertical="center"/>
    </xf>
    <xf numFmtId="287" fontId="257" fillId="0" borderId="9" xfId="5223" applyNumberFormat="1" applyFont="1" applyBorder="1" applyAlignment="1">
      <alignment horizontal="center" vertical="center"/>
    </xf>
    <xf numFmtId="287" fontId="257" fillId="0" borderId="31" xfId="5223" applyNumberFormat="1" applyFont="1" applyBorder="1" applyAlignment="1">
      <alignment horizontal="center" vertical="center"/>
    </xf>
    <xf numFmtId="199" fontId="257" fillId="0" borderId="9" xfId="5223" applyNumberFormat="1" applyFont="1" applyBorder="1" applyAlignment="1">
      <alignment horizontal="center" vertical="center"/>
    </xf>
    <xf numFmtId="199" fontId="257" fillId="0" borderId="31" xfId="5223" applyNumberFormat="1" applyFont="1" applyBorder="1" applyAlignment="1">
      <alignment horizontal="center" vertical="center"/>
    </xf>
    <xf numFmtId="0" fontId="1" fillId="16" borderId="9" xfId="5223" applyFill="1" applyBorder="1" applyAlignment="1">
      <alignment horizontal="center" vertical="center"/>
    </xf>
    <xf numFmtId="0" fontId="1" fillId="16" borderId="31" xfId="5223" applyFill="1" applyBorder="1" applyAlignment="1">
      <alignment horizontal="center" vertical="center"/>
    </xf>
    <xf numFmtId="41" fontId="254" fillId="36" borderId="1" xfId="5222" applyFont="1" applyFill="1" applyBorder="1" applyAlignment="1">
      <alignment horizontal="center" vertical="center" shrinkToFit="1"/>
    </xf>
    <xf numFmtId="41" fontId="4" fillId="0" borderId="1" xfId="5222" applyFont="1" applyBorder="1" applyAlignment="1">
      <alignment horizontal="center" vertical="center"/>
    </xf>
    <xf numFmtId="0" fontId="3" fillId="0" borderId="9" xfId="5221" applyBorder="1" applyAlignment="1">
      <alignment horizontal="center" vertical="center"/>
    </xf>
    <xf numFmtId="0" fontId="3" fillId="0" borderId="5" xfId="5221" applyBorder="1" applyAlignment="1">
      <alignment horizontal="center" vertical="center"/>
    </xf>
    <xf numFmtId="0" fontId="3" fillId="0" borderId="31" xfId="5221" applyBorder="1" applyAlignment="1">
      <alignment horizontal="center" vertical="center"/>
    </xf>
    <xf numFmtId="0" fontId="2" fillId="0" borderId="189" xfId="5221" applyFont="1" applyFill="1" applyBorder="1" applyAlignment="1">
      <alignment horizontal="center" vertical="center"/>
    </xf>
    <xf numFmtId="0" fontId="3" fillId="0" borderId="212" xfId="5221" applyFont="1" applyFill="1" applyBorder="1" applyAlignment="1">
      <alignment horizontal="center" vertical="center"/>
    </xf>
    <xf numFmtId="0" fontId="3" fillId="0" borderId="249" xfId="5221" applyFill="1" applyBorder="1" applyAlignment="1">
      <alignment horizontal="center" vertical="center"/>
    </xf>
    <xf numFmtId="0" fontId="3" fillId="0" borderId="244" xfId="5221" applyFill="1" applyBorder="1" applyAlignment="1">
      <alignment horizontal="center" vertical="center"/>
    </xf>
    <xf numFmtId="0" fontId="3" fillId="0" borderId="185" xfId="5221" applyFill="1" applyBorder="1" applyAlignment="1">
      <alignment horizontal="center" vertical="center"/>
    </xf>
    <xf numFmtId="0" fontId="1" fillId="0" borderId="248" xfId="5220" applyFont="1" applyBorder="1" applyAlignment="1">
      <alignment horizontal="center" vertical="center"/>
    </xf>
    <xf numFmtId="0" fontId="1" fillId="0" borderId="207" xfId="5220" applyFont="1" applyBorder="1" applyAlignment="1">
      <alignment horizontal="center" vertical="center"/>
    </xf>
    <xf numFmtId="0" fontId="44" fillId="0" borderId="0" xfId="5220" applyFont="1" applyAlignment="1">
      <alignment horizontal="left" vertical="center"/>
    </xf>
    <xf numFmtId="0" fontId="1" fillId="0" borderId="9" xfId="5220" applyFont="1" applyBorder="1" applyAlignment="1">
      <alignment horizontal="center" vertical="center"/>
    </xf>
    <xf numFmtId="0" fontId="1" fillId="0" borderId="185" xfId="5220" applyFont="1" applyBorder="1" applyAlignment="1">
      <alignment horizontal="center" vertical="center"/>
    </xf>
    <xf numFmtId="0" fontId="1" fillId="0" borderId="244" xfId="5220" applyFont="1" applyBorder="1" applyAlignment="1">
      <alignment horizontal="center" vertical="center"/>
    </xf>
    <xf numFmtId="0" fontId="1" fillId="0" borderId="246" xfId="5220" applyFont="1" applyBorder="1" applyAlignment="1">
      <alignment horizontal="center" vertical="center"/>
    </xf>
    <xf numFmtId="0" fontId="1" fillId="0" borderId="188" xfId="5220" applyFont="1" applyBorder="1" applyAlignment="1">
      <alignment horizontal="center" vertical="center"/>
    </xf>
    <xf numFmtId="0" fontId="1" fillId="0" borderId="203" xfId="5220" applyFont="1" applyBorder="1" applyAlignment="1">
      <alignment horizontal="center" vertical="center"/>
    </xf>
    <xf numFmtId="0" fontId="67" fillId="0" borderId="9" xfId="5217" applyFont="1" applyBorder="1" applyAlignment="1">
      <alignment horizontal="left" vertical="center"/>
    </xf>
    <xf numFmtId="0" fontId="67" fillId="0" borderId="5" xfId="5217" applyFont="1" applyBorder="1" applyAlignment="1">
      <alignment horizontal="left" vertical="center"/>
    </xf>
    <xf numFmtId="0" fontId="67" fillId="0" borderId="31" xfId="5217" applyFont="1" applyBorder="1" applyAlignment="1">
      <alignment horizontal="left" vertical="center"/>
    </xf>
    <xf numFmtId="0" fontId="151" fillId="0" borderId="1" xfId="5217" applyFont="1" applyBorder="1" applyAlignment="1">
      <alignment horizontal="center" vertical="center"/>
    </xf>
    <xf numFmtId="0" fontId="73" fillId="0" borderId="9" xfId="5217" applyFont="1" applyBorder="1" applyAlignment="1">
      <alignment horizontal="left" vertical="center"/>
    </xf>
    <xf numFmtId="0" fontId="256" fillId="0" borderId="5" xfId="5217" applyFont="1" applyBorder="1" applyAlignment="1">
      <alignment horizontal="left" vertical="center"/>
    </xf>
    <xf numFmtId="0" fontId="256" fillId="0" borderId="31" xfId="5217" applyFont="1" applyBorder="1" applyAlignment="1">
      <alignment horizontal="left" vertical="center"/>
    </xf>
    <xf numFmtId="0" fontId="8" fillId="33" borderId="16" xfId="5215" quotePrefix="1" applyFont="1" applyFill="1" applyBorder="1" applyAlignment="1">
      <alignment horizontal="center" vertical="center"/>
    </xf>
    <xf numFmtId="0" fontId="8" fillId="33" borderId="15" xfId="5215" applyFont="1" applyFill="1" applyBorder="1" applyAlignment="1">
      <alignment horizontal="center" vertical="center"/>
    </xf>
    <xf numFmtId="0" fontId="239" fillId="0" borderId="0" xfId="5215" quotePrefix="1" applyFont="1" applyFill="1" applyAlignment="1">
      <alignment horizontal="center" vertical="center"/>
    </xf>
    <xf numFmtId="0" fontId="8" fillId="33" borderId="9" xfId="5215" applyFont="1" applyFill="1" applyBorder="1" applyAlignment="1">
      <alignment horizontal="center" vertical="center"/>
    </xf>
    <xf numFmtId="0" fontId="8" fillId="33" borderId="31" xfId="5215" applyFont="1" applyFill="1" applyBorder="1" applyAlignment="1">
      <alignment horizontal="center" vertical="center"/>
    </xf>
    <xf numFmtId="0" fontId="268" fillId="0" borderId="315" xfId="0" applyFont="1" applyBorder="1" applyAlignment="1">
      <alignment horizontal="center" vertical="center" wrapText="1"/>
    </xf>
    <xf numFmtId="0" fontId="268" fillId="0" borderId="316" xfId="0" applyFont="1" applyBorder="1" applyAlignment="1">
      <alignment horizontal="center" vertical="center" wrapText="1"/>
    </xf>
    <xf numFmtId="0" fontId="268" fillId="0" borderId="304" xfId="0" applyFont="1" applyBorder="1" applyAlignment="1">
      <alignment horizontal="center" vertical="center" wrapText="1"/>
    </xf>
    <xf numFmtId="0" fontId="268" fillId="0" borderId="305" xfId="0" applyFont="1" applyBorder="1" applyAlignment="1">
      <alignment horizontal="center" vertical="center" wrapText="1"/>
    </xf>
    <xf numFmtId="0" fontId="268" fillId="0" borderId="302" xfId="0" applyFont="1" applyBorder="1" applyAlignment="1">
      <alignment horizontal="center" vertical="center"/>
    </xf>
    <xf numFmtId="0" fontId="159" fillId="0" borderId="192" xfId="0" applyFont="1" applyBorder="1" applyAlignment="1">
      <alignment horizontal="center" vertical="center" wrapText="1"/>
    </xf>
    <xf numFmtId="0" fontId="159" fillId="0" borderId="195" xfId="0" applyFont="1" applyBorder="1" applyAlignment="1">
      <alignment horizontal="center" vertical="center" wrapText="1"/>
    </xf>
    <xf numFmtId="0" fontId="268" fillId="0" borderId="315" xfId="0" applyFont="1" applyBorder="1" applyAlignment="1">
      <alignment horizontal="justify" vertical="center" wrapText="1"/>
    </xf>
    <xf numFmtId="0" fontId="268" fillId="0" borderId="316" xfId="0" applyFont="1" applyBorder="1" applyAlignment="1">
      <alignment horizontal="justify" vertical="center" wrapText="1"/>
    </xf>
    <xf numFmtId="0" fontId="268" fillId="0" borderId="192" xfId="0" applyFont="1" applyBorder="1" applyAlignment="1">
      <alignment horizontal="center" vertical="center" wrapText="1"/>
    </xf>
    <xf numFmtId="0" fontId="268" fillId="0" borderId="195" xfId="0" applyFont="1" applyBorder="1" applyAlignment="1">
      <alignment horizontal="center" vertical="center" wrapText="1"/>
    </xf>
    <xf numFmtId="0" fontId="268" fillId="0" borderId="317" xfId="0" applyFont="1" applyBorder="1" applyAlignment="1">
      <alignment horizontal="center" vertical="center" wrapText="1"/>
    </xf>
    <xf numFmtId="0" fontId="268" fillId="0" borderId="318" xfId="0" applyFont="1" applyBorder="1" applyAlignment="1">
      <alignment horizontal="center" vertical="center" wrapText="1"/>
    </xf>
    <xf numFmtId="0" fontId="268" fillId="0" borderId="321" xfId="0" applyFont="1" applyBorder="1" applyAlignment="1">
      <alignment horizontal="center" vertical="center" wrapText="1"/>
    </xf>
    <xf numFmtId="0" fontId="268" fillId="0" borderId="322" xfId="0" applyFont="1" applyBorder="1" applyAlignment="1">
      <alignment horizontal="center" vertical="center" wrapText="1"/>
    </xf>
    <xf numFmtId="0" fontId="74" fillId="0" borderId="0" xfId="2671" applyNumberFormat="1" applyFont="1" applyBorder="1" applyAlignment="1">
      <alignment horizontal="center" vertical="center"/>
    </xf>
    <xf numFmtId="0" fontId="268" fillId="0" borderId="325" xfId="0" applyFont="1" applyBorder="1" applyAlignment="1">
      <alignment horizontal="center" vertical="center" wrapText="1"/>
    </xf>
    <xf numFmtId="0" fontId="268" fillId="0" borderId="326" xfId="0" applyFont="1" applyBorder="1" applyAlignment="1">
      <alignment horizontal="center" vertical="center" wrapText="1"/>
    </xf>
    <xf numFmtId="0" fontId="268" fillId="0" borderId="327" xfId="0" applyFont="1" applyBorder="1" applyAlignment="1">
      <alignment horizontal="center" vertical="center" wrapText="1"/>
    </xf>
    <xf numFmtId="0" fontId="268" fillId="0" borderId="328" xfId="0" applyFont="1" applyBorder="1" applyAlignment="1">
      <alignment horizontal="center" vertical="center" wrapText="1"/>
    </xf>
    <xf numFmtId="0" fontId="159" fillId="0" borderId="321" xfId="0" applyFont="1" applyBorder="1" applyAlignment="1">
      <alignment horizontal="center" vertical="center" wrapText="1"/>
    </xf>
    <xf numFmtId="0" fontId="159" fillId="0" borderId="322" xfId="0" applyFont="1" applyBorder="1" applyAlignment="1">
      <alignment horizontal="center" vertical="center" wrapText="1"/>
    </xf>
    <xf numFmtId="0" fontId="159" fillId="0" borderId="317" xfId="0" applyFont="1" applyBorder="1" applyAlignment="1">
      <alignment horizontal="center" vertical="center" wrapText="1"/>
    </xf>
    <xf numFmtId="0" fontId="159" fillId="0" borderId="318" xfId="0" applyFont="1" applyBorder="1" applyAlignment="1">
      <alignment horizontal="center" vertical="center" wrapText="1"/>
    </xf>
    <xf numFmtId="0" fontId="268" fillId="0" borderId="319" xfId="0" applyFont="1" applyBorder="1" applyAlignment="1">
      <alignment horizontal="justify" vertical="center" wrapText="1"/>
    </xf>
    <xf numFmtId="0" fontId="268" fillId="0" borderId="320" xfId="0" applyFont="1" applyBorder="1" applyAlignment="1">
      <alignment horizontal="justify" vertical="center" wrapText="1"/>
    </xf>
    <xf numFmtId="0" fontId="181" fillId="0" borderId="0" xfId="0" applyNumberFormat="1" applyFont="1" applyBorder="1" applyAlignment="1">
      <alignment horizontal="center" vertical="center"/>
    </xf>
    <xf numFmtId="0" fontId="182" fillId="31" borderId="137" xfId="2660" applyFont="1" applyFill="1" applyBorder="1" applyAlignment="1">
      <alignment horizontal="center" vertical="center"/>
    </xf>
    <xf numFmtId="0" fontId="182" fillId="31" borderId="157" xfId="2660" applyFont="1" applyFill="1" applyBorder="1" applyAlignment="1">
      <alignment horizontal="center" vertical="center"/>
    </xf>
    <xf numFmtId="0" fontId="182" fillId="31" borderId="138" xfId="2660" applyFont="1" applyFill="1" applyBorder="1" applyAlignment="1">
      <alignment horizontal="center" vertical="center"/>
    </xf>
    <xf numFmtId="0" fontId="182" fillId="31" borderId="158" xfId="2660" applyFont="1" applyFill="1" applyBorder="1" applyAlignment="1">
      <alignment horizontal="center" vertical="center"/>
    </xf>
    <xf numFmtId="0" fontId="182" fillId="31" borderId="142" xfId="2660" applyFont="1" applyFill="1" applyBorder="1" applyAlignment="1">
      <alignment horizontal="center" vertical="center"/>
    </xf>
    <xf numFmtId="0" fontId="182" fillId="31" borderId="159" xfId="2660" applyFont="1" applyFill="1" applyBorder="1" applyAlignment="1">
      <alignment horizontal="center" vertical="center"/>
    </xf>
    <xf numFmtId="0" fontId="182" fillId="31" borderId="215" xfId="2660" applyFont="1" applyFill="1" applyBorder="1" applyAlignment="1">
      <alignment horizontal="center" vertical="center"/>
    </xf>
    <xf numFmtId="0" fontId="182" fillId="31" borderId="214" xfId="2660" applyFont="1" applyFill="1" applyBorder="1" applyAlignment="1">
      <alignment horizontal="center" vertical="center"/>
    </xf>
    <xf numFmtId="41" fontId="179" fillId="0" borderId="148" xfId="4366" applyFont="1" applyBorder="1" applyAlignment="1">
      <alignment horizontal="right" vertical="center" indent="3"/>
    </xf>
    <xf numFmtId="41" fontId="179" fillId="0" borderId="149" xfId="4366" applyFont="1" applyBorder="1" applyAlignment="1">
      <alignment horizontal="right" vertical="center" indent="3"/>
    </xf>
    <xf numFmtId="41" fontId="179" fillId="0" borderId="163" xfId="4366" applyFont="1" applyBorder="1" applyAlignment="1">
      <alignment horizontal="right" vertical="center" indent="3"/>
    </xf>
    <xf numFmtId="41" fontId="179" fillId="0" borderId="164" xfId="4366" applyFont="1" applyBorder="1" applyAlignment="1">
      <alignment horizontal="right" vertical="center" indent="3"/>
    </xf>
    <xf numFmtId="0" fontId="182" fillId="31" borderId="139" xfId="2660" applyFont="1" applyFill="1" applyBorder="1" applyAlignment="1">
      <alignment horizontal="center" vertical="center"/>
    </xf>
    <xf numFmtId="0" fontId="182" fillId="31" borderId="140" xfId="2660" applyFont="1" applyFill="1" applyBorder="1" applyAlignment="1">
      <alignment horizontal="center" vertical="center"/>
    </xf>
    <xf numFmtId="0" fontId="182" fillId="31" borderId="141" xfId="2660" applyFont="1" applyFill="1" applyBorder="1" applyAlignment="1">
      <alignment horizontal="center" vertical="center"/>
    </xf>
    <xf numFmtId="41" fontId="185" fillId="0" borderId="56" xfId="4366" applyNumberFormat="1" applyFont="1" applyFill="1" applyBorder="1" applyAlignment="1" applyProtection="1">
      <alignment horizontal="center" vertical="center" wrapText="1"/>
    </xf>
    <xf numFmtId="41" fontId="184" fillId="16" borderId="137" xfId="4366" applyNumberFormat="1" applyFont="1" applyFill="1" applyBorder="1" applyAlignment="1" applyProtection="1">
      <alignment horizontal="center" vertical="center"/>
    </xf>
    <xf numFmtId="41" fontId="184" fillId="16" borderId="157" xfId="4366" applyNumberFormat="1" applyFont="1" applyFill="1" applyBorder="1" applyAlignment="1" applyProtection="1">
      <alignment horizontal="center" vertical="center"/>
    </xf>
    <xf numFmtId="41" fontId="184" fillId="16" borderId="233" xfId="4366" applyNumberFormat="1" applyFont="1" applyFill="1" applyBorder="1" applyAlignment="1" applyProtection="1">
      <alignment horizontal="center" vertical="center"/>
    </xf>
    <xf numFmtId="41" fontId="184" fillId="16" borderId="234" xfId="4366" applyNumberFormat="1" applyFont="1" applyFill="1" applyBorder="1" applyAlignment="1" applyProtection="1">
      <alignment horizontal="center" vertical="center"/>
    </xf>
    <xf numFmtId="41" fontId="184" fillId="16" borderId="165" xfId="4366" applyNumberFormat="1" applyFont="1" applyFill="1" applyBorder="1" applyAlignment="1" applyProtection="1">
      <alignment horizontal="center" vertical="center"/>
    </xf>
    <xf numFmtId="41" fontId="184" fillId="16" borderId="166" xfId="4366" applyNumberFormat="1" applyFont="1" applyFill="1" applyBorder="1" applyAlignment="1" applyProtection="1">
      <alignment horizontal="center" vertical="center"/>
    </xf>
    <xf numFmtId="41" fontId="184" fillId="16" borderId="138" xfId="4366" applyNumberFormat="1" applyFont="1" applyFill="1" applyBorder="1" applyAlignment="1" applyProtection="1">
      <alignment horizontal="center" vertical="center"/>
    </xf>
    <xf numFmtId="41" fontId="184" fillId="16" borderId="158" xfId="4366" applyNumberFormat="1" applyFont="1" applyFill="1" applyBorder="1" applyAlignment="1" applyProtection="1">
      <alignment horizontal="center" vertical="center"/>
    </xf>
    <xf numFmtId="41" fontId="184" fillId="16" borderId="139" xfId="4366" applyNumberFormat="1" applyFont="1" applyFill="1" applyBorder="1" applyAlignment="1" applyProtection="1">
      <alignment horizontal="center" vertical="center"/>
    </xf>
    <xf numFmtId="41" fontId="184" fillId="16" borderId="140" xfId="4366" applyNumberFormat="1" applyFont="1" applyFill="1" applyBorder="1" applyAlignment="1" applyProtection="1">
      <alignment horizontal="center" vertical="center"/>
    </xf>
    <xf numFmtId="41" fontId="184" fillId="16" borderId="141" xfId="4366" applyNumberFormat="1" applyFont="1" applyFill="1" applyBorder="1" applyAlignment="1" applyProtection="1">
      <alignment horizontal="center" vertical="center"/>
    </xf>
    <xf numFmtId="41" fontId="184" fillId="16" borderId="142" xfId="4366" applyNumberFormat="1" applyFont="1" applyFill="1" applyBorder="1" applyAlignment="1" applyProtection="1">
      <alignment horizontal="center" vertical="center"/>
    </xf>
    <xf numFmtId="41" fontId="184" fillId="16" borderId="159" xfId="4366" applyNumberFormat="1" applyFont="1" applyFill="1" applyBorder="1" applyAlignment="1" applyProtection="1">
      <alignment horizontal="center" vertical="center"/>
    </xf>
    <xf numFmtId="41" fontId="184" fillId="0" borderId="232" xfId="4366" applyNumberFormat="1" applyFont="1" applyFill="1" applyBorder="1" applyAlignment="1" applyProtection="1">
      <alignment horizontal="left" vertical="center"/>
    </xf>
    <xf numFmtId="41" fontId="184" fillId="0" borderId="28" xfId="4366" applyNumberFormat="1" applyFont="1" applyFill="1" applyBorder="1" applyAlignment="1" applyProtection="1">
      <alignment horizontal="left" vertical="center"/>
    </xf>
    <xf numFmtId="41" fontId="184" fillId="0" borderId="164" xfId="4366" applyNumberFormat="1" applyFont="1" applyFill="1" applyBorder="1" applyAlignment="1" applyProtection="1">
      <alignment horizontal="left" vertical="center"/>
    </xf>
    <xf numFmtId="41" fontId="185" fillId="0" borderId="148" xfId="4366" applyNumberFormat="1" applyFont="1" applyFill="1" applyBorder="1" applyAlignment="1" applyProtection="1">
      <alignment horizontal="center" vertical="center"/>
    </xf>
    <xf numFmtId="41" fontId="185" fillId="0" borderId="149" xfId="4366" applyNumberFormat="1" applyFont="1" applyFill="1" applyBorder="1" applyAlignment="1" applyProtection="1">
      <alignment horizontal="center" vertical="center"/>
    </xf>
    <xf numFmtId="41" fontId="185" fillId="0" borderId="56" xfId="4366" applyNumberFormat="1" applyFont="1" applyFill="1" applyBorder="1" applyAlignment="1" applyProtection="1">
      <alignment horizontal="center" vertical="center"/>
    </xf>
    <xf numFmtId="41" fontId="179" fillId="0" borderId="151" xfId="4366" applyFont="1" applyBorder="1" applyAlignment="1">
      <alignment horizontal="right" vertical="center" indent="3"/>
    </xf>
    <xf numFmtId="41" fontId="179" fillId="0" borderId="231" xfId="4366" applyFont="1" applyBorder="1" applyAlignment="1">
      <alignment horizontal="right" vertical="center" indent="3"/>
    </xf>
    <xf numFmtId="0" fontId="181" fillId="0" borderId="32" xfId="0" applyNumberFormat="1" applyFont="1" applyBorder="1" applyAlignment="1">
      <alignment horizontal="center" vertical="center"/>
    </xf>
    <xf numFmtId="0" fontId="181" fillId="0" borderId="7" xfId="0" applyNumberFormat="1" applyFont="1" applyBorder="1" applyAlignment="1">
      <alignment horizontal="center" vertical="center"/>
    </xf>
    <xf numFmtId="0" fontId="181" fillId="0" borderId="43" xfId="0" applyNumberFormat="1" applyFont="1" applyBorder="1" applyAlignment="1">
      <alignment horizontal="center" vertical="center"/>
    </xf>
    <xf numFmtId="0" fontId="181" fillId="0" borderId="44" xfId="0" applyNumberFormat="1" applyFont="1" applyBorder="1" applyAlignment="1">
      <alignment horizontal="center" vertical="center"/>
    </xf>
    <xf numFmtId="41" fontId="184" fillId="16" borderId="168" xfId="4366" applyNumberFormat="1" applyFont="1" applyFill="1" applyBorder="1" applyAlignment="1" applyProtection="1">
      <alignment horizontal="center" vertical="center"/>
    </xf>
    <xf numFmtId="41" fontId="184" fillId="16" borderId="171" xfId="4366" applyNumberFormat="1" applyFont="1" applyFill="1" applyBorder="1" applyAlignment="1" applyProtection="1">
      <alignment horizontal="center" vertical="center"/>
    </xf>
    <xf numFmtId="41" fontId="184" fillId="16" borderId="169" xfId="4366" applyNumberFormat="1" applyFont="1" applyFill="1" applyBorder="1" applyAlignment="1" applyProtection="1">
      <alignment horizontal="center" vertical="center"/>
    </xf>
    <xf numFmtId="41" fontId="184" fillId="16" borderId="172" xfId="4366" applyNumberFormat="1" applyFont="1" applyFill="1" applyBorder="1" applyAlignment="1" applyProtection="1">
      <alignment horizontal="center" vertical="center"/>
    </xf>
    <xf numFmtId="41" fontId="184" fillId="16" borderId="156" xfId="4366" applyNumberFormat="1" applyFont="1" applyFill="1" applyBorder="1" applyAlignment="1" applyProtection="1">
      <alignment horizontal="center" vertical="center"/>
    </xf>
    <xf numFmtId="41" fontId="184" fillId="16" borderId="170" xfId="4366" applyNumberFormat="1" applyFont="1" applyFill="1" applyBorder="1" applyAlignment="1" applyProtection="1">
      <alignment horizontal="center" vertical="center"/>
    </xf>
    <xf numFmtId="41" fontId="184" fillId="16" borderId="173" xfId="4366" applyNumberFormat="1" applyFont="1" applyFill="1" applyBorder="1" applyAlignment="1" applyProtection="1">
      <alignment horizontal="center" vertical="center"/>
    </xf>
    <xf numFmtId="41" fontId="184" fillId="16" borderId="161" xfId="4366" applyNumberFormat="1" applyFont="1" applyFill="1" applyBorder="1" applyAlignment="1" applyProtection="1">
      <alignment horizontal="center" vertical="center"/>
    </xf>
    <xf numFmtId="3" fontId="262" fillId="0" borderId="5" xfId="5016" applyNumberFormat="1" applyFont="1" applyBorder="1" applyAlignment="1">
      <alignment horizontal="center" vertical="center"/>
    </xf>
    <xf numFmtId="3" fontId="263" fillId="0" borderId="21" xfId="5016" applyNumberFormat="1" applyFont="1" applyBorder="1" applyAlignment="1">
      <alignment vertical="center"/>
    </xf>
    <xf numFmtId="314" fontId="263" fillId="0" borderId="21" xfId="5016" applyNumberFormat="1" applyFont="1" applyBorder="1" applyAlignment="1">
      <alignment vertical="center"/>
    </xf>
    <xf numFmtId="264" fontId="263" fillId="0" borderId="21" xfId="5016" applyNumberFormat="1" applyFont="1" applyBorder="1" applyAlignment="1">
      <alignment vertical="center"/>
    </xf>
    <xf numFmtId="263" fontId="263" fillId="0" borderId="21" xfId="5016" applyNumberFormat="1" applyFont="1" applyBorder="1" applyAlignment="1">
      <alignment vertical="center"/>
    </xf>
    <xf numFmtId="0" fontId="210" fillId="0" borderId="0" xfId="4375" applyFont="1" applyAlignment="1">
      <alignment horizontal="center" vertical="center"/>
    </xf>
    <xf numFmtId="0" fontId="183" fillId="0" borderId="0" xfId="4375" applyFont="1"/>
    <xf numFmtId="0" fontId="211" fillId="0" borderId="0" xfId="4375" applyFont="1" applyAlignment="1">
      <alignment vertical="center"/>
    </xf>
    <xf numFmtId="0" fontId="183" fillId="0" borderId="9" xfId="4375" applyFont="1" applyBorder="1" applyAlignment="1">
      <alignment horizontal="center" vertical="center"/>
    </xf>
    <xf numFmtId="0" fontId="183" fillId="0" borderId="31" xfId="4375" applyFont="1" applyBorder="1" applyAlignment="1">
      <alignment horizontal="center" vertical="center"/>
    </xf>
    <xf numFmtId="0" fontId="200" fillId="0" borderId="32" xfId="4377" applyFont="1" applyFill="1" applyBorder="1" applyAlignment="1">
      <alignment horizontal="left" vertical="center"/>
    </xf>
    <xf numFmtId="0" fontId="200" fillId="0" borderId="0" xfId="4377" applyFont="1" applyFill="1" applyBorder="1" applyAlignment="1">
      <alignment horizontal="left" vertical="center"/>
    </xf>
    <xf numFmtId="0" fontId="9" fillId="0" borderId="199" xfId="4377" applyFont="1" applyFill="1" applyBorder="1" applyAlignment="1">
      <alignment horizontal="right" vertical="center"/>
    </xf>
    <xf numFmtId="0" fontId="9" fillId="0" borderId="191" xfId="4377" applyFont="1" applyFill="1" applyBorder="1" applyAlignment="1">
      <alignment horizontal="right" vertical="center"/>
    </xf>
    <xf numFmtId="3" fontId="215" fillId="0" borderId="1" xfId="4375" applyNumberFormat="1" applyFont="1" applyFill="1" applyBorder="1" applyAlignment="1">
      <alignment vertical="center"/>
    </xf>
    <xf numFmtId="0" fontId="183" fillId="0" borderId="104" xfId="4375" applyFont="1" applyBorder="1" applyAlignment="1">
      <alignment horizontal="center" vertical="center"/>
    </xf>
    <xf numFmtId="0" fontId="183" fillId="0" borderId="0" xfId="4375" applyFont="1" applyBorder="1" applyAlignment="1">
      <alignment horizontal="center" vertical="center"/>
    </xf>
    <xf numFmtId="0" fontId="183" fillId="0" borderId="18" xfId="4375" applyFont="1" applyBorder="1" applyAlignment="1">
      <alignment horizontal="center" vertical="center"/>
    </xf>
    <xf numFmtId="3" fontId="212" fillId="0" borderId="5" xfId="4375" applyNumberFormat="1" applyFont="1" applyBorder="1" applyAlignment="1">
      <alignment horizontal="center" vertical="center"/>
    </xf>
    <xf numFmtId="0" fontId="192" fillId="0" borderId="196" xfId="4377" applyFont="1" applyFill="1" applyBorder="1" applyAlignment="1">
      <alignment horizontal="right" vertical="center"/>
    </xf>
    <xf numFmtId="0" fontId="192" fillId="0" borderId="197" xfId="4377" applyFont="1" applyFill="1" applyBorder="1" applyAlignment="1">
      <alignment horizontal="right" vertical="center"/>
    </xf>
    <xf numFmtId="0" fontId="193" fillId="0" borderId="198" xfId="4377" applyFont="1" applyFill="1" applyBorder="1" applyAlignment="1">
      <alignment horizontal="left" vertical="center" wrapText="1" indent="1"/>
    </xf>
    <xf numFmtId="0" fontId="193" fillId="0" borderId="190" xfId="4377" applyFont="1" applyFill="1" applyBorder="1" applyAlignment="1">
      <alignment horizontal="left" vertical="center" wrapText="1" indent="1"/>
    </xf>
    <xf numFmtId="0" fontId="195" fillId="0" borderId="190" xfId="4377" applyFont="1" applyFill="1" applyBorder="1" applyAlignment="1">
      <alignment horizontal="center" vertical="center" shrinkToFit="1"/>
    </xf>
    <xf numFmtId="0" fontId="196" fillId="0" borderId="32" xfId="4367" applyFont="1" applyFill="1" applyBorder="1" applyAlignment="1" applyProtection="1">
      <alignment horizontal="left" vertical="center"/>
    </xf>
    <xf numFmtId="0" fontId="196" fillId="0" borderId="0" xfId="4367" applyFont="1" applyFill="1" applyBorder="1" applyAlignment="1" applyProtection="1">
      <alignment horizontal="left" vertical="center"/>
    </xf>
    <xf numFmtId="0" fontId="198" fillId="0" borderId="32" xfId="4377" applyFont="1" applyFill="1" applyBorder="1" applyAlignment="1">
      <alignment vertical="center" shrinkToFit="1"/>
    </xf>
    <xf numFmtId="0" fontId="198" fillId="0" borderId="0" xfId="4377" applyFont="1" applyFill="1" applyBorder="1" applyAlignment="1">
      <alignment vertical="center" shrinkToFit="1"/>
    </xf>
    <xf numFmtId="41" fontId="186" fillId="0" borderId="1" xfId="4297" applyFont="1" applyBorder="1" applyAlignment="1">
      <alignment horizontal="center" vertical="center"/>
    </xf>
    <xf numFmtId="41" fontId="183" fillId="0" borderId="1" xfId="4297" applyFont="1" applyBorder="1" applyAlignment="1">
      <alignment horizontal="center" vertical="center"/>
    </xf>
    <xf numFmtId="0" fontId="157" fillId="0" borderId="32" xfId="4377" applyFont="1" applyFill="1" applyBorder="1" applyAlignment="1">
      <alignment horizontal="left" vertical="center"/>
    </xf>
    <xf numFmtId="0" fontId="157" fillId="0" borderId="0" xfId="4377" applyFont="1" applyFill="1" applyBorder="1" applyAlignment="1">
      <alignment horizontal="left" vertical="center"/>
    </xf>
    <xf numFmtId="3" fontId="215" fillId="0" borderId="1" xfId="4375" applyNumberFormat="1" applyFont="1" applyBorder="1" applyAlignment="1">
      <alignment vertical="center"/>
    </xf>
    <xf numFmtId="0" fontId="243" fillId="0" borderId="263" xfId="5209" applyFont="1" applyBorder="1" applyAlignment="1">
      <alignment horizontal="center" vertical="center"/>
    </xf>
    <xf numFmtId="0" fontId="243" fillId="0" borderId="270" xfId="5209" applyFont="1" applyBorder="1" applyAlignment="1">
      <alignment horizontal="center" vertical="center"/>
    </xf>
    <xf numFmtId="0" fontId="243" fillId="0" borderId="264" xfId="5209" applyFont="1" applyBorder="1" applyAlignment="1">
      <alignment horizontal="center" vertical="center"/>
    </xf>
    <xf numFmtId="0" fontId="275" fillId="0" borderId="271" xfId="5219" applyFont="1" applyBorder="1" applyAlignment="1">
      <alignment horizontal="left" vertical="center"/>
    </xf>
    <xf numFmtId="0" fontId="275" fillId="0" borderId="272" xfId="5219" applyFont="1" applyBorder="1" applyAlignment="1">
      <alignment horizontal="left" vertical="center"/>
    </xf>
    <xf numFmtId="0" fontId="245" fillId="0" borderId="0" xfId="5068" applyFont="1" applyAlignment="1">
      <alignment horizontal="center" vertical="center" wrapText="1"/>
    </xf>
    <xf numFmtId="0" fontId="246" fillId="34" borderId="241" xfId="5068" applyFont="1" applyFill="1" applyBorder="1" applyAlignment="1">
      <alignment horizontal="center" vertical="center" wrapText="1"/>
    </xf>
    <xf numFmtId="0" fontId="246" fillId="34" borderId="242" xfId="5068" applyFont="1" applyFill="1" applyBorder="1" applyAlignment="1">
      <alignment horizontal="center" vertical="center" wrapText="1"/>
    </xf>
    <xf numFmtId="0" fontId="246" fillId="34" borderId="192" xfId="5068" applyFont="1" applyFill="1" applyBorder="1" applyAlignment="1">
      <alignment horizontal="center" vertical="center" wrapText="1"/>
    </xf>
    <xf numFmtId="0" fontId="246" fillId="34" borderId="238" xfId="5068" applyFont="1" applyFill="1" applyBorder="1" applyAlignment="1">
      <alignment horizontal="center" vertical="center" wrapText="1"/>
    </xf>
    <xf numFmtId="0" fontId="246" fillId="34" borderId="195" xfId="5068" applyFont="1" applyFill="1" applyBorder="1" applyAlignment="1">
      <alignment horizontal="center" vertical="center" wrapText="1"/>
    </xf>
    <xf numFmtId="0" fontId="247" fillId="34" borderId="235" xfId="5068" applyFont="1" applyFill="1" applyBorder="1" applyAlignment="1">
      <alignment horizontal="center" vertical="center" wrapText="1"/>
    </xf>
    <xf numFmtId="0" fontId="247" fillId="34" borderId="236" xfId="5068" applyFont="1" applyFill="1" applyBorder="1" applyAlignment="1">
      <alignment horizontal="center" vertical="center" wrapText="1"/>
    </xf>
    <xf numFmtId="0" fontId="247" fillId="34" borderId="237" xfId="5068" applyFont="1" applyFill="1" applyBorder="1" applyAlignment="1">
      <alignment horizontal="center" vertical="center" wrapText="1"/>
    </xf>
    <xf numFmtId="0" fontId="246" fillId="34" borderId="239" xfId="5068" applyFont="1" applyFill="1" applyBorder="1" applyAlignment="1">
      <alignment horizontal="center" vertical="center" wrapText="1"/>
    </xf>
    <xf numFmtId="0" fontId="246" fillId="34" borderId="240" xfId="5068" applyFont="1" applyFill="1" applyBorder="1" applyAlignment="1">
      <alignment horizontal="center" vertical="center" wrapText="1"/>
    </xf>
  </cellXfs>
  <cellStyles count="5226">
    <cellStyle name="_x0001_" xfId="2"/>
    <cellStyle name="' '" xfId="3"/>
    <cellStyle name="          _x000d__x000a_386grabber=vga.3gr_x000d__x000a_" xfId="4"/>
    <cellStyle name="#,##0" xfId="5"/>
    <cellStyle name="#_cost9702 (2)_계통도 (2)_계통도 " xfId="2674"/>
    <cellStyle name="#_cost9702 (2)_공사비예산서 (2)_계통도 " xfId="2675"/>
    <cellStyle name="#_cost9702 (2)_공사비예산서_계통도 " xfId="2676"/>
    <cellStyle name="#_cost9702 (2)_예정공정표 (2)_계통도 " xfId="2677"/>
    <cellStyle name="#_cost9702 (2)_주요자재_계통도 " xfId="2678"/>
    <cellStyle name="#_예정공정표_계통도 " xfId="2679"/>
    <cellStyle name="#_품셈 " xfId="2680"/>
    <cellStyle name="#_품셈_계통도 " xfId="2681"/>
    <cellStyle name="$" xfId="4384"/>
    <cellStyle name="$_db진흥" xfId="4385"/>
    <cellStyle name="$_SE40" xfId="4386"/>
    <cellStyle name="$_견적2" xfId="4387"/>
    <cellStyle name="$_기아" xfId="4388"/>
    <cellStyle name="(##.00)" xfId="6"/>
    <cellStyle name="(△콤마)" xfId="2682"/>
    <cellStyle name="(1)" xfId="4389"/>
    <cellStyle name="(백분율)" xfId="2683"/>
    <cellStyle name="(백분율) 2" xfId="4390"/>
    <cellStyle name="(콤마)" xfId="2684"/>
    <cellStyle name="(표준)" xfId="4391"/>
    <cellStyle name=";;;" xfId="7"/>
    <cellStyle name="??_x000c_둄_x001b__x000d_|?_x0001_?_x0003__x0014__x0007__x0001__x0001_" xfId="8"/>
    <cellStyle name="??&amp;5_x0007_?._x0007_9_x0008_??_x0007__x0001__x0001_" xfId="9"/>
    <cellStyle name="??&amp;6_x0007_?/_x0007_9_x0008_??_x0007__x0001__x0001_" xfId="2685"/>
    <cellStyle name="??&amp;O?&amp;H?_x0008__x000f__x0007_?_x0007__x0001__x0001_" xfId="10"/>
    <cellStyle name="??&amp;O?&amp;H?_x0008_??_x0007__x0001__x0001_" xfId="11"/>
    <cellStyle name="??&amp;O?&amp;H?_x0008_??_x0007__x0001__x0001_ 2" xfId="5149"/>
    <cellStyle name="??&amp;멅?둃9_x0008_??_x0007__x0001__x0001_" xfId="2686"/>
    <cellStyle name="??&amp;쏗?뷐9_x0008__x0011__x0007_?_x0007__x0001__x0001_" xfId="12"/>
    <cellStyle name="???­ [0]_º?¼± ±æ¾?±?º? ¼?·® ??°??? " xfId="2687"/>
    <cellStyle name="???????" xfId="2688"/>
    <cellStyle name="???­_º?¼± ±æ¾?±?º? ¼?·® ??°??? " xfId="2689"/>
    <cellStyle name="??RM?????????(?RM????????" xfId="2690"/>
    <cellStyle name="?Þ¸¶ [0]_º?¼± ±æ¾?±?º? ¼?·® ??°??? " xfId="2691"/>
    <cellStyle name="?Þ¸¶_º?¼± ±æ¾?±?º? ¼?·® ??°??? " xfId="2692"/>
    <cellStyle name="?W?_laroux" xfId="13"/>
    <cellStyle name="?曹%U?&amp;H?_x0008_?s_x000a__x0007__x0001__x0001_" xfId="14"/>
    <cellStyle name="_(2003)설계서-최종" xfId="15"/>
    <cellStyle name="_01 미양2교" xfId="16"/>
    <cellStyle name="_01.고려여주구미간(최종)" xfId="2693"/>
    <cellStyle name="_01.고려여주구미간(최종)_01실정보고_총괄" xfId="2694"/>
    <cellStyle name="_01.고려여주구미간(최종)_101_토공집계" xfId="2695"/>
    <cellStyle name="_01.고려여주구미간(최종)_2.01_유사공종신규단가" xfId="2696"/>
    <cellStyle name="_01.고려여주구미간(최종)_재통보" xfId="2697"/>
    <cellStyle name="_01.고려여주구미간(최종)_재통보_01실정보고_총괄" xfId="2698"/>
    <cellStyle name="_01.고려여주구미간(최종)_재통보_101_토공집계" xfId="2699"/>
    <cellStyle name="_01.고려여주구미간(최종)_재통보_2.01_유사공종신규단가" xfId="2700"/>
    <cellStyle name="_01.고려여주구미간(최종)_재통보_폐기물 및 지장가옥" xfId="2701"/>
    <cellStyle name="_01.고려여주구미간(최종)_폐기물 및 지장가옥" xfId="2702"/>
    <cellStyle name="_01_미양2교 총괄" xfId="17"/>
    <cellStyle name="_01여건보고(부지임대료만)" xfId="2703"/>
    <cellStyle name="_01여건보고(부지임대료만)_R-G0+991 수로암거" xfId="2704"/>
    <cellStyle name="_01여건보고(부지임대료만)_장대교량 전후구간 길어깨 폭원변경" xfId="2705"/>
    <cellStyle name="_01여건보고(부지임대료만)_혼합골재수량오기" xfId="2706"/>
    <cellStyle name="_01여건보고(부지임대료만)_혼합골재수량오기_장대교량 전후구간 길어깨 폭원변경" xfId="2707"/>
    <cellStyle name="_08-신호등산출서" xfId="2708"/>
    <cellStyle name="_1.기성내역서" xfId="18"/>
    <cellStyle name="_1.사전공사&amp;추가원가 제도(요령,각종 품의서 약식) " xfId="2709"/>
    <cellStyle name="_1.점검대가" xfId="2710"/>
    <cellStyle name="_1+218 비계공(강관)단가" xfId="19"/>
    <cellStyle name="_1+500" xfId="20"/>
    <cellStyle name="_2.24받은기성(울산교육청사)(26.91%)" xfId="21"/>
    <cellStyle name="_2+850" xfId="2711"/>
    <cellStyle name="_2000년정산(전체)" xfId="22"/>
    <cellStyle name="_2001년 발주계획" xfId="2712"/>
    <cellStyle name="_2001년 발주설계 수량 내역2()" xfId="23"/>
    <cellStyle name="_2001년 발주설계 수량 내역2()_Book1" xfId="24"/>
    <cellStyle name="_2001년 발주설계 수량 내역2()_Book1_기성 검사조서(2001.11)" xfId="25"/>
    <cellStyle name="_2001포장" xfId="26"/>
    <cellStyle name="_2001포장_2003년k치(4.7일잔여공사량)" xfId="27"/>
    <cellStyle name="_2001포장_2003년k치(4.7일잔여공사량)_국민,건강보험료-8공구" xfId="28"/>
    <cellStyle name="_2001포장_2003년k치(4.7일잔여공사량)_국민,건강보험료-8공구_제잡비전체" xfId="29"/>
    <cellStyle name="_2001포장_공동구기계타설" xfId="30"/>
    <cellStyle name="_2001포장_공동구기계타설_2003년k치(4.7일잔여공사량)" xfId="31"/>
    <cellStyle name="_2001포장_공동구기계타설_2003년k치(4.7일잔여공사량)_국민,건강보험료-8공구" xfId="32"/>
    <cellStyle name="_2001포장_공동구기계타설_2003년k치(4.7일잔여공사량)_국민,건강보험료-8공구_제잡비전체" xfId="33"/>
    <cellStyle name="_2001포장_공동구기계타설_국민,건강보험료-8공구" xfId="34"/>
    <cellStyle name="_2001포장_공동구기계타설_국민,건강보험료-8공구_제잡비전체" xfId="35"/>
    <cellStyle name="_2001포장_공동구기계타설_익장1공구조달청양식2차2003.4.7" xfId="36"/>
    <cellStyle name="_2001포장_공동구기계타설_익장1공구조달청양식2차2003.4.7_국민,건강보험료-8공구" xfId="37"/>
    <cellStyle name="_2001포장_공동구기계타설_익장1공구조달청양식2차2003.4.7_국민,건강보험료-8공구_제잡비전체" xfId="38"/>
    <cellStyle name="_2001포장_공동구기계타설_익장1공구조달청양식k3(03(1).4.7-04.09.01)(수정)" xfId="39"/>
    <cellStyle name="_2001포장_공동구기계타설_익장1공구조달청양식k3(03(1).4.7-04.09.01)(수정)_국민,건강보험료-8공구" xfId="40"/>
    <cellStyle name="_2001포장_공동구기계타설_익장1공구조달청양식k3(03(1).4.7-04.09.01)(수정)_국민,건강보험료-8공구_제잡비전체" xfId="41"/>
    <cellStyle name="_2001포장_국민,건강보험료-8공구" xfId="42"/>
    <cellStyle name="_2001포장_국민,건강보험료-8공구_제잡비전체" xfId="43"/>
    <cellStyle name="_2001포장_뒷채움재변경" xfId="44"/>
    <cellStyle name="_2001포장_뒷채움재변경_2003년k치(4.7일잔여공사량)" xfId="45"/>
    <cellStyle name="_2001포장_뒷채움재변경_2003년k치(4.7일잔여공사량)_국민,건강보험료-8공구" xfId="46"/>
    <cellStyle name="_2001포장_뒷채움재변경_2003년k치(4.7일잔여공사량)_국민,건강보험료-8공구_제잡비전체" xfId="47"/>
    <cellStyle name="_2001포장_뒷채움재변경_국민,건강보험료-8공구" xfId="48"/>
    <cellStyle name="_2001포장_뒷채움재변경_국민,건강보험료-8공구_제잡비전체" xfId="49"/>
    <cellStyle name="_2001포장_뒷채움재변경_익장1공구조달청양식2차2003.4.7" xfId="50"/>
    <cellStyle name="_2001포장_뒷채움재변경_익장1공구조달청양식2차2003.4.7_국민,건강보험료-8공구" xfId="51"/>
    <cellStyle name="_2001포장_뒷채움재변경_익장1공구조달청양식2차2003.4.7_국민,건강보험료-8공구_제잡비전체" xfId="52"/>
    <cellStyle name="_2001포장_뒷채움재변경_익장1공구조달청양식k3(03(1).4.7-04.09.01)(수정)" xfId="53"/>
    <cellStyle name="_2001포장_뒷채움재변경_익장1공구조달청양식k3(03(1).4.7-04.09.01)(수정)_국민,건강보험료-8공구" xfId="54"/>
    <cellStyle name="_2001포장_뒷채움재변경_익장1공구조달청양식k3(03(1).4.7-04.09.01)(수정)_국민,건강보험료-8공구_제잡비전체" xfId="55"/>
    <cellStyle name="_2001포장_익장1공구조달청양식2차2003.4.7" xfId="56"/>
    <cellStyle name="_2001포장_익장1공구조달청양식2차2003.4.7_국민,건강보험료-8공구" xfId="57"/>
    <cellStyle name="_2001포장_익장1공구조달청양식2차2003.4.7_국민,건강보험료-8공구_제잡비전체" xfId="58"/>
    <cellStyle name="_2001포장_익장1공구조달청양식k3(03(1).4.7-04.09.01)(수정)" xfId="59"/>
    <cellStyle name="_2001포장_익장1공구조달청양식k3(03(1).4.7-04.09.01)(수정)_국민,건강보험료-8공구" xfId="60"/>
    <cellStyle name="_2001포장_익장1공구조달청양식k3(03(1).4.7-04.09.01)(수정)_국민,건강보험료-8공구_제잡비전체" xfId="61"/>
    <cellStyle name="_2002년 설계변경 내역서" xfId="2713"/>
    <cellStyle name="_2002년 설계변경 내역서_공동구뚜껑단가" xfId="2714"/>
    <cellStyle name="_2002년 설계변경 내역서_공동구뚜껑단가_공동구뚜껑단가" xfId="2715"/>
    <cellStyle name="_2-4.상반기실적부문별요약" xfId="2716"/>
    <cellStyle name="_2-4.상반기실적부문별요약(표지및목차포함)" xfId="2717"/>
    <cellStyle name="_2-4.상반기실적부문별요약(표지및목차포함)_1" xfId="2718"/>
    <cellStyle name="_2-4.상반기실적부문별요약_1" xfId="2719"/>
    <cellStyle name="_2차3회(검사원)" xfId="62"/>
    <cellStyle name="_2차준공내역서" xfId="2720"/>
    <cellStyle name="_63.남광건설(구암주유소)" xfId="2721"/>
    <cellStyle name="_6월5회" xfId="2722"/>
    <cellStyle name="_6월5회_설계변경내역서" xfId="2723"/>
    <cellStyle name="_6월5회_설계변경내역서_내역서제경비제외123" xfId="2724"/>
    <cellStyle name="_6월5회_설계변경내역서_설계변경내역서(2006년)" xfId="2725"/>
    <cellStyle name="_6월5회_설계변경내역서_설계변경내역서(물가변동)" xfId="2726"/>
    <cellStyle name="_6월5회_설계변경내역서_실정보고내역집계(2006)" xfId="2727"/>
    <cellStyle name="_6월5회_설계변경산출" xfId="2728"/>
    <cellStyle name="_6월5회_설계변경산출_9공구대우통신관로" xfId="2729"/>
    <cellStyle name="_6월5회_설계변경산출_9공구대우통신관로_설계변경내역서" xfId="2730"/>
    <cellStyle name="_6월5회_설계변경산출_9공구대우통신관로_설계변경내역서_내역서제경비제외123" xfId="2731"/>
    <cellStyle name="_6월5회_설계변경산출_9공구대우통신관로_설계변경내역서_설계변경내역서(2006년)" xfId="2732"/>
    <cellStyle name="_6월5회_설계변경산출_9공구대우통신관로_설계변경내역서_설계변경내역서(물가변동)" xfId="2733"/>
    <cellStyle name="_6월5회_설계변경산출_9공구대우통신관로_설계변경내역서_실정보고내역집계(2006)" xfId="2734"/>
    <cellStyle name="_6월5회_설계변경산출_설계변경내역서" xfId="2735"/>
    <cellStyle name="_6월5회_설계변경산출_설계변경내역서_내역서제경비제외123" xfId="2736"/>
    <cellStyle name="_6월5회_설계변경산출_설계변경내역서_설계변경내역서(2006년)" xfId="2737"/>
    <cellStyle name="_6월5회_설계변경산출_설계변경내역서_설계변경내역서(물가변동)" xfId="2738"/>
    <cellStyle name="_6월5회_설계변경산출_설계변경내역서_실정보고내역집계(2006)" xfId="2739"/>
    <cellStyle name="_6월5회_설계변경산출_통신관로(9공구)" xfId="2740"/>
    <cellStyle name="_6월5회_설계변경산출_통신관로(9공구)_설계변경내역서" xfId="2741"/>
    <cellStyle name="_6월5회_설계변경산출_통신관로(9공구)_설계변경내역서_내역서제경비제외123" xfId="2742"/>
    <cellStyle name="_6월5회_설계변경산출_통신관로(9공구)_설계변경내역서_설계변경내역서(2006년)" xfId="2743"/>
    <cellStyle name="_6월5회_설계변경산출_통신관로(9공구)_설계변경내역서_설계변경내역서(물가변동)" xfId="2744"/>
    <cellStyle name="_6월5회_설계변경산출_통신관로(9공구)_설계변경내역서_실정보고내역집계(2006)" xfId="2745"/>
    <cellStyle name="_9+500 횡배수관여건보고(22.10)" xfId="2746"/>
    <cellStyle name="_9+500 횡배수관여건보고(22.10)_장대교량 전후구간 길어깨 폭원변경" xfId="2747"/>
    <cellStyle name="_'99상반기경영개선활동결과(게시용)" xfId="2748"/>
    <cellStyle name="_99현황" xfId="63"/>
    <cellStyle name="_Book1" xfId="64"/>
    <cellStyle name="_Book1 2" xfId="5150"/>
    <cellStyle name="_Book1_1" xfId="65"/>
    <cellStyle name="_Book1_1_기성 검사조서(2001.11)" xfId="66"/>
    <cellStyle name="_Book2" xfId="2749"/>
    <cellStyle name="_BOX1" xfId="67"/>
    <cellStyle name="_BP &amp; CR 계약의뢰(2002.5.15)" xfId="68"/>
    <cellStyle name="_buip (2)" xfId="69"/>
    <cellStyle name="_ES2001-1" xfId="70"/>
    <cellStyle name="_ES9801공정" xfId="71"/>
    <cellStyle name="_ESC(확장3방법)" xfId="2750"/>
    <cellStyle name="_esc용공정" xfId="2751"/>
    <cellStyle name="_ESC적용실공정 1차준공분" xfId="2752"/>
    <cellStyle name="_fcr-02-084A-이동식점검차(수정)" xfId="72"/>
    <cellStyle name="_FCST (2)" xfId="73"/>
    <cellStyle name="_ip (2)" xfId="74"/>
    <cellStyle name="_jipbun (2)" xfId="75"/>
    <cellStyle name="_K치" xfId="2753"/>
    <cellStyle name="_K치(20020331)" xfId="76"/>
    <cellStyle name="_K치(20020331)_K치(2002-8월)" xfId="77"/>
    <cellStyle name="_K치(200208)_3공구" xfId="2754"/>
    <cellStyle name="_K치(200208)_3공구_공동구뚜껑단가" xfId="2755"/>
    <cellStyle name="_K치(200208)_3공구_공동구뚜껑단가_공동구뚜껑단가" xfId="2756"/>
    <cellStyle name="_K치(200208)_5공구" xfId="2757"/>
    <cellStyle name="_K치(200208)_5공구_공동구뚜껑단가" xfId="2758"/>
    <cellStyle name="_K치(200208)_5공구_공동구뚜껑단가_공동구뚜껑단가" xfId="2759"/>
    <cellStyle name="_k치(5공구)" xfId="78"/>
    <cellStyle name="_k치(5공구)_2003년k치(4.7일잔여공사량)" xfId="79"/>
    <cellStyle name="_k치(5공구)_2003년k치(4.7일잔여공사량)_국민,건강보험료-8공구" xfId="80"/>
    <cellStyle name="_k치(5공구)_2003년k치(4.7일잔여공사량)_국민,건강보험료-8공구_제잡비전체" xfId="81"/>
    <cellStyle name="_k치(5공구)_국민,건강보험료-8공구" xfId="82"/>
    <cellStyle name="_k치(5공구)_국민,건강보험료-8공구_제잡비전체" xfId="83"/>
    <cellStyle name="_k치(5공구)_익장1공구조달청양식2차2003.4.7" xfId="84"/>
    <cellStyle name="_k치(5공구)_익장1공구조달청양식2차2003.4.7_국민,건강보험료-8공구" xfId="85"/>
    <cellStyle name="_k치(5공구)_익장1공구조달청양식2차2003.4.7_국민,건강보험료-8공구_제잡비전체" xfId="86"/>
    <cellStyle name="_k치(5공구)_익장1공구조달청양식k3(03(1).4.7-04.09.01)(수정)" xfId="87"/>
    <cellStyle name="_k치(5공구)_익장1공구조달청양식k3(03(1).4.7-04.09.01)(수정)_국민,건강보험료-8공구" xfId="88"/>
    <cellStyle name="_k치(5공구)_익장1공구조달청양식k3(03(1).4.7-04.09.01)(수정)_국민,건강보험료-8공구_제잡비전체" xfId="89"/>
    <cellStyle name="_K치_공동구뚜껑단가" xfId="2760"/>
    <cellStyle name="_K치_공동구뚜껑단가_공동구뚜껑단가" xfId="2761"/>
    <cellStyle name="_k치_양식" xfId="90"/>
    <cellStyle name="_k치_양식_2003년k치(4.7일잔여공사량)" xfId="91"/>
    <cellStyle name="_k치_양식_2003년k치(4.7일잔여공사량)_국민,건강보험료-8공구" xfId="92"/>
    <cellStyle name="_k치_양식_2003년k치(4.7일잔여공사량)_국민,건강보험료-8공구_제잡비전체" xfId="93"/>
    <cellStyle name="_k치_양식_국민,건강보험료-8공구" xfId="94"/>
    <cellStyle name="_k치_양식_국민,건강보험료-8공구_제잡비전체" xfId="95"/>
    <cellStyle name="_k치_양식_익장1공구조달청양식2차2003.4.7" xfId="96"/>
    <cellStyle name="_k치_양식_익장1공구조달청양식2차2003.4.7_국민,건강보험료-8공구" xfId="97"/>
    <cellStyle name="_k치_양식_익장1공구조달청양식2차2003.4.7_국민,건강보험료-8공구_제잡비전체" xfId="98"/>
    <cellStyle name="_k치산출" xfId="99"/>
    <cellStyle name="_K치산출(익장5공구)" xfId="100"/>
    <cellStyle name="_L2측구단가" xfId="101"/>
    <cellStyle name="_L3측구단가" xfId="102"/>
    <cellStyle name="_NEGS_1화 [0]_nh_x0010_통화 [0]_OCT-Price" xfId="103"/>
    <cellStyle name="_NO15.교면물빼기공" xfId="2762"/>
    <cellStyle name="_PC방호벽 활용측구" xfId="104"/>
    <cellStyle name="_pc방호벽운반거리" xfId="105"/>
    <cellStyle name="_pc방호벽운반거리 (2)" xfId="106"/>
    <cellStyle name="_PC방호벽유용운반" xfId="107"/>
    <cellStyle name="_PC방호벽유용운반 (2)" xfId="108"/>
    <cellStyle name="_port" xfId="2763"/>
    <cellStyle name="_PQ평가양식_001" xfId="109"/>
    <cellStyle name="_PQ평가양식_003" xfId="110"/>
    <cellStyle name="_PRICE" xfId="111"/>
    <cellStyle name="_RAMP-E교-최종000" xfId="4392"/>
    <cellStyle name="_RAMP-E교-최종000_시방서" xfId="4393"/>
    <cellStyle name="_RAMP-E교-최종000_파도 - 모항선 횡배수관 확장" xfId="4394"/>
    <cellStyle name="_RAMP-E교-최종000_파도 - 모항선 횡배수관 확장_시방서" xfId="4395"/>
    <cellStyle name="_R-G0+991 수로암거" xfId="2764"/>
    <cellStyle name="_R-G0+992 수로암거" xfId="2765"/>
    <cellStyle name="_R-G0+992 수로암거_장대교량 전후구간 길어깨 폭원변경" xfId="2766"/>
    <cellStyle name="_R-G0+992 수로암거_혼합골재수량오기" xfId="2767"/>
    <cellStyle name="_R-G0+992 수로암거_혼합골재수량오기_장대교량 전후구간 길어깨 폭원변경" xfId="2768"/>
    <cellStyle name="_Sheet2" xfId="112"/>
    <cellStyle name="_SK건설추정견적" xfId="2769"/>
    <cellStyle name="_v3-1단가 산출서" xfId="113"/>
    <cellStyle name="_가도로 실정보고(2002.9)" xfId="2770"/>
    <cellStyle name="_가로등+점검등산출" xfId="2771"/>
    <cellStyle name="_가벤트설치용 성토수량 누락" xfId="2772"/>
    <cellStyle name="_가설방음벽(수점농장)" xfId="2773"/>
    <cellStyle name="_가설방음벽(수점농장)_장대교량 전후구간 길어깨 폭원변경" xfId="2774"/>
    <cellStyle name="_가이식공사(2002.4)" xfId="114"/>
    <cellStyle name="_간접부대공+공통" xfId="2775"/>
    <cellStyle name="_간접부대공+공통_견적 방문 제출시-SAMPLE" xfId="2776"/>
    <cellStyle name="_간접부대공+공통_견적 방문 제출시-SAMPLE_신호등견적서" xfId="2777"/>
    <cellStyle name="_간접부대공+공통_견적 방문 제출시-SAMPLE_신호등견적서_연꽃교산출근거1" xfId="2778"/>
    <cellStyle name="_간접부대공+공통_견적 방문 제출시-SAMPLE_신호등견적서_연꽃교산출근거1_연꽃교(산출근거)" xfId="2779"/>
    <cellStyle name="_간접부대공+공통_견적 방문 제출시-SAMPLE_연꽃교산출근거1" xfId="2780"/>
    <cellStyle name="_간접부대공+공통_견적 방문 제출시-SAMPLE_연꽃교산출근거1_연꽃교(산출근거)" xfId="2781"/>
    <cellStyle name="_간접부대공+공통_신호등견적서" xfId="2782"/>
    <cellStyle name="_간접부대공+공통_신호등견적서_연꽃교산출근거1" xfId="2783"/>
    <cellStyle name="_간접부대공+공통_신호등견적서_연꽃교산출근거1_연꽃교(산출근거)" xfId="2784"/>
    <cellStyle name="_간접부대공+공통_연꽃교산출근거1" xfId="2785"/>
    <cellStyle name="_간접부대공+공통_연꽃교산출근거1_연꽃교(산출근거)" xfId="2786"/>
    <cellStyle name="_갑지(조달청)" xfId="115"/>
    <cellStyle name="_강교표면처리(여건)" xfId="116"/>
    <cellStyle name="_강촌터널점검대가(3라인)" xfId="2787"/>
    <cellStyle name="_개거수로 설치" xfId="2788"/>
    <cellStyle name="_개거수로 설치(최종)" xfId="2789"/>
    <cellStyle name="_개거수로 설치(최종)_공동구뚜껑단가" xfId="2790"/>
    <cellStyle name="_개거수로 설치(최종)_공동구뚜껑단가_공동구뚜껑단가" xfId="2791"/>
    <cellStyle name="_개거수로 설치_공동구뚜껑단가" xfId="2792"/>
    <cellStyle name="_개거수로 설치_공동구뚜껑단가_공동구뚜껑단가" xfId="2793"/>
    <cellStyle name="_건널목포장(22.7.25)" xfId="2794"/>
    <cellStyle name="_견갑" xfId="117"/>
    <cellStyle name="_견적 방문 제출시-SAMPLE" xfId="2795"/>
    <cellStyle name="_견적 방문 제출시-SAMPLE_신호등견적서" xfId="2796"/>
    <cellStyle name="_견적 방문 제출시-SAMPLE_신호등견적서_연꽃교산출근거1" xfId="2797"/>
    <cellStyle name="_견적 방문 제출시-SAMPLE_신호등견적서_연꽃교산출근거1_연꽃교(산출근거)" xfId="2798"/>
    <cellStyle name="_견적 방문 제출시-SAMPLE_연꽃교산출근거1" xfId="2799"/>
    <cellStyle name="_견적 방문 제출시-SAMPLE_연꽃교산출근거1_연꽃교(산출근거)" xfId="2800"/>
    <cellStyle name="_경남교통표지판" xfId="2801"/>
    <cellStyle name="_경남교통표지판_가드레일전이구간-공사비" xfId="2802"/>
    <cellStyle name="_경남교통표지판_가드레일전이구간-공사비_가드레일전이구간-공사비" xfId="2803"/>
    <cellStyle name="_경남교통표지판_가드레일전이구간-공사비_가드레일전이구간-공사비_기존도로유지보수비(2008년1차)" xfId="2804"/>
    <cellStyle name="_경남교통표지판_가드레일전이구간-공사비_교각점검시설" xfId="2805"/>
    <cellStyle name="_경남교통표지판_가드레일전이구간-공사비_교각점검시설_기존도로유지보수비(2008년1차)" xfId="2806"/>
    <cellStyle name="_경남교통표지판_가드레일전이구간-공사비_기존도로유지보수비(2008년1차)" xfId="2807"/>
    <cellStyle name="_경남교통표지판_가드레일전이구간-공사비_슈방향표지판(다시1)" xfId="2808"/>
    <cellStyle name="_경남교통표지판_가드레일전이구간-공사비_슈방향표지판(다시1)_기존도로유지보수비(2008년1차)" xfId="2809"/>
    <cellStyle name="_경남교통표지판_가드레일전이구간-공사비_점검용계단" xfId="2810"/>
    <cellStyle name="_경남교통표지판_가드레일전이구간-공사비_점검용계단_기존도로유지보수비(2008년1차)" xfId="2811"/>
    <cellStyle name="_경남교통표지판_기존도로유지보수비(2008년1차)" xfId="2812"/>
    <cellStyle name="_경영개선활동상반기실적(990708)" xfId="2813"/>
    <cellStyle name="_경영개선활동상반기실적(990708)_1" xfId="2814"/>
    <cellStyle name="_경영개선활동상반기실적(990708)_2" xfId="2815"/>
    <cellStyle name="_경영개선활성화방안(990802)" xfId="2816"/>
    <cellStyle name="_경영개선활성화방안(990802)_1" xfId="2817"/>
    <cellStyle name="_계약수정안_B" xfId="5069"/>
    <cellStyle name="_고령JCT 배수구조물 규격변경" xfId="2818"/>
    <cellStyle name="_고령JCT 배수구조물 규격변경_공동구뚜껑단가" xfId="2819"/>
    <cellStyle name="_고령JCT 배수구조물 규격변경_공동구뚜껑단가_공동구뚜껑단가" xfId="2820"/>
    <cellStyle name="_공문 " xfId="4396"/>
    <cellStyle name="_공문2" xfId="118"/>
    <cellStyle name="_공문2_2003년k치(4.7일잔여공사량)" xfId="119"/>
    <cellStyle name="_공문2_2003년k치(4.7일잔여공사량)_국민,건강보험료-8공구" xfId="120"/>
    <cellStyle name="_공문2_2003년k치(4.7일잔여공사량)_국민,건강보험료-8공구_제잡비전체" xfId="121"/>
    <cellStyle name="_공문2_국민,건강보험료-8공구" xfId="122"/>
    <cellStyle name="_공문2_국민,건강보험료-8공구_제잡비전체" xfId="123"/>
    <cellStyle name="_공문2_익장1공구조달청양식2차2003.4.7" xfId="124"/>
    <cellStyle name="_공문2_익장1공구조달청양식2차2003.4.7_국민,건강보험료-8공구" xfId="125"/>
    <cellStyle name="_공문2_익장1공구조달청양식2차2003.4.7_국민,건강보험료-8공구_제잡비전체" xfId="126"/>
    <cellStyle name="_공문2_익장1공구조달청양식k3(03(1).4.7-04.09.01)(수정)" xfId="127"/>
    <cellStyle name="_공문2_익장1공구조달청양식k3(03(1).4.7-04.09.01)(수정)_국민,건강보험료-8공구" xfId="128"/>
    <cellStyle name="_공문2_익장1공구조달청양식k3(03(1).4.7-04.09.01)(수정)_국민,건강보험료-8공구_제잡비전체" xfId="129"/>
    <cellStyle name="_공사비 검토(규격변경)" xfId="2821"/>
    <cellStyle name="_공사안내 표지판" xfId="2822"/>
    <cellStyle name="_공사안내 표지판_R-G0+991 수로암거" xfId="2823"/>
    <cellStyle name="_공사안내 표지판_공동구뚜껑단가" xfId="2824"/>
    <cellStyle name="_공사안내 표지판_공동구뚜껑단가_공동구뚜껑단가" xfId="2825"/>
    <cellStyle name="_공사안내 표지판_장대교량 전후구간 길어깨 폭원변경" xfId="2826"/>
    <cellStyle name="_공사안내 표지판_혼합골재수량오기" xfId="2827"/>
    <cellStyle name="_공사안내 표지판_혼합골재수량오기_장대교량 전후구간 길어깨 폭원변경" xfId="2828"/>
    <cellStyle name="_공사안내표지판" xfId="2829"/>
    <cellStyle name="_교각점검시설" xfId="2830"/>
    <cellStyle name="_교각토공-서천(용수)" xfId="130"/>
    <cellStyle name="_교대보호블록" xfId="131"/>
    <cellStyle name="_교대보호블록-1" xfId="132"/>
    <cellStyle name="_교량신축이음장치부 슬래브 콘크리트 타설공제" xfId="133"/>
    <cellStyle name="_교면물빼기공" xfId="2831"/>
    <cellStyle name="_구조물 가시설 여건보고(2002.8)" xfId="2832"/>
    <cellStyle name="_구조물 세굴방지용 잡석채움수량 누락" xfId="2833"/>
    <cellStyle name="_국도42호선여량지구오르막차로" xfId="2834"/>
    <cellStyle name="_균열유도줄눈여건보고-1공구" xfId="2835"/>
    <cellStyle name="_기계경비" xfId="134"/>
    <cellStyle name="_기계설비" xfId="2836"/>
    <cellStyle name="_기계설비_횡계영업소톨케이트" xfId="2837"/>
    <cellStyle name="_기성 검사조서(2001.11)" xfId="135"/>
    <cellStyle name="_기성정식" xfId="136"/>
    <cellStyle name="_기존구조물깨기(RAMP-G)" xfId="2838"/>
    <cellStyle name="_기존구조물깨기(RAMP-G)_장대교량 전후구간 길어깨 폭원변경" xfId="2839"/>
    <cellStyle name="_기타경비" xfId="2840"/>
    <cellStyle name="_김포우회도로" xfId="137"/>
    <cellStyle name="_남양벌교초기점검" xfId="138"/>
    <cellStyle name="_내역서" xfId="2841"/>
    <cellStyle name="_내역서(01.09.12)" xfId="139"/>
    <cellStyle name="_내역서(밀양시)" xfId="2842"/>
    <cellStyle name="_내역서(상록2교제설계)-보고용" xfId="140"/>
    <cellStyle name="_내역서(제출용)" xfId="2843"/>
    <cellStyle name="_내역서_가드레일전이구간-공사비" xfId="2844"/>
    <cellStyle name="_내역서_가드레일전이구간-공사비_가드레일전이구간-공사비" xfId="2845"/>
    <cellStyle name="_내역서_가드레일전이구간-공사비_가드레일전이구간-공사비_기존도로유지보수비(2008년1차)" xfId="2846"/>
    <cellStyle name="_내역서_가드레일전이구간-공사비_교각점검시설" xfId="2847"/>
    <cellStyle name="_내역서_가드레일전이구간-공사비_교각점검시설_기존도로유지보수비(2008년1차)" xfId="2848"/>
    <cellStyle name="_내역서_가드레일전이구간-공사비_기존도로유지보수비(2008년1차)" xfId="2849"/>
    <cellStyle name="_내역서_가드레일전이구간-공사비_슈방향표지판(다시1)" xfId="2850"/>
    <cellStyle name="_내역서_가드레일전이구간-공사비_슈방향표지판(다시1)_기존도로유지보수비(2008년1차)" xfId="2851"/>
    <cellStyle name="_내역서_가드레일전이구간-공사비_점검용계단" xfId="2852"/>
    <cellStyle name="_내역서_가드레일전이구간-공사비_점검용계단_기존도로유지보수비(2008년1차)" xfId="2853"/>
    <cellStyle name="_내역서_기존도로유지보수비(2008년1차)" xfId="2854"/>
    <cellStyle name="_단가(가설방음벽)" xfId="2855"/>
    <cellStyle name="_단가산출서(호계교 교좌장치 변경)" xfId="141"/>
    <cellStyle name="_단가협의안" xfId="2856"/>
    <cellStyle name="_당초수량산출서" xfId="2857"/>
    <cellStyle name="_대가-국토해양부기준" xfId="2858"/>
    <cellStyle name="_대가산정" xfId="2859"/>
    <cellStyle name="_대가산정-1" xfId="2860"/>
    <cellStyle name="_대가산출서(12.08)" xfId="2861"/>
    <cellStyle name="_대곡터널점검대가(1라인)-2008단가수정" xfId="2862"/>
    <cellStyle name="_대미원천" xfId="142"/>
    <cellStyle name="_도곡1교 교대 수량" xfId="143"/>
    <cellStyle name="_도곡1교 교대 수량_RAMP-E교-최종000" xfId="4397"/>
    <cellStyle name="_도곡1교 교대 수량_RAMP-E교-최종000_시방서" xfId="4398"/>
    <cellStyle name="_도곡1교 교대 수량_RAMP-E교-최종000_파도 - 모항선 횡배수관 확장" xfId="4399"/>
    <cellStyle name="_도곡1교 교대 수량_RAMP-E교-최종000_파도 - 모항선 횡배수관 확장_시방서" xfId="4400"/>
    <cellStyle name="_도곡1교 교대 수량_R-G0+991 수로암거" xfId="2863"/>
    <cellStyle name="_도곡1교 교대 수량_R-G0+992 수로암거" xfId="2864"/>
    <cellStyle name="_도곡1교 교대 수량_R-G0+992 수로암거_장대교량 전후구간 길어깨 폭원변경" xfId="2865"/>
    <cellStyle name="_도곡1교 교대 수량_R-G0+992 수로암거_혼합골재수량오기" xfId="2866"/>
    <cellStyle name="_도곡1교 교대 수량_R-G0+992 수로암거_혼합골재수량오기_장대교량 전후구간 길어깨 폭원변경" xfId="2867"/>
    <cellStyle name="_도곡1교 교대 수량_공동구뚜껑단가" xfId="2868"/>
    <cellStyle name="_도곡1교 교대 수량_공동구뚜껑단가_공동구뚜껑단가" xfId="2869"/>
    <cellStyle name="_도곡1교 교대 수량_방음벽" xfId="2870"/>
    <cellStyle name="_도곡1교 교대 수량_부대시설공(영동-추풍령)" xfId="2871"/>
    <cellStyle name="_도곡1교 교대 수량_부대시설공(영동-추풍령)_부대시설공(영동-추풍령)" xfId="2872"/>
    <cellStyle name="_도곡1교 교대 수량_산출근거" xfId="2873"/>
    <cellStyle name="_도곡1교 교대 수량_산출근거_장대교량 전후구간 길어깨 폭원변경" xfId="2874"/>
    <cellStyle name="_도곡1교 교대 수량_선급금지급통보" xfId="144"/>
    <cellStyle name="_도곡1교 교대 수량_선급금지급통보_02-01 선급금지급통보" xfId="145"/>
    <cellStyle name="_도곡1교 교대 수량_시방서" xfId="4401"/>
    <cellStyle name="_도곡1교 교대 수량_아포2교 옹벽 여건보고(2002.9)" xfId="2875"/>
    <cellStyle name="_도곡1교 교대 수량_아포2교 옹벽 여건보고(2002.9)_공동구뚜껑단가" xfId="2876"/>
    <cellStyle name="_도곡1교 교대 수량_아포2교 옹벽 여건보고(2002.9)_공동구뚜껑단가_공동구뚜껑단가" xfId="2877"/>
    <cellStyle name="_도곡1교 교대 수량_아포2교 옹벽 여건보고(2002.9)_장대교량 전후구간 길어깨 폭원변경" xfId="2878"/>
    <cellStyle name="_도곡1교 교대 수량_아포2교 옹벽 여건보고(2002.9)_혼합골재수량오기" xfId="2879"/>
    <cellStyle name="_도곡1교 교대 수량_아포2교 옹벽 여건보고(2002.9)_혼합골재수량오기_장대교량 전후구간 길어깨 폭원변경" xfId="2880"/>
    <cellStyle name="_도곡1교 교대 수량_아포2교옹벽변경" xfId="2881"/>
    <cellStyle name="_도곡1교 교대 수량_아포2교옹벽변경_공동구뚜껑단가" xfId="2882"/>
    <cellStyle name="_도곡1교 교대 수량_아포2교옹벽변경_공동구뚜껑단가_공동구뚜껑단가" xfId="2883"/>
    <cellStyle name="_도곡1교 교대 수량_아포2교옹벽변경_장대교량 전후구간 길어깨 폭원변경" xfId="2884"/>
    <cellStyle name="_도곡1교 교대 수량_아포2교옹벽변경_혼합골재수량오기" xfId="2885"/>
    <cellStyle name="_도곡1교 교대 수량_아포2교옹벽변경_혼합골재수량오기_장대교량 전후구간 길어깨 폭원변경" xfId="2886"/>
    <cellStyle name="_도곡1교 교대 수량_아포2교-옹벽수량(22.9)" xfId="2887"/>
    <cellStyle name="_도곡1교 교대 수량_아포2교-옹벽수량(22.9)_공동구뚜껑단가" xfId="2888"/>
    <cellStyle name="_도곡1교 교대 수량_아포2교-옹벽수량(22.9)_공동구뚜껑단가_공동구뚜껑단가" xfId="2889"/>
    <cellStyle name="_도곡1교 교대 수량_아포2교-옹벽수량(22.9)_장대교량 전후구간 길어깨 폭원변경" xfId="2890"/>
    <cellStyle name="_도곡1교 교대 수량_아포2교-옹벽수량(22.9)_혼합골재수량오기" xfId="2891"/>
    <cellStyle name="_도곡1교 교대 수량_아포2교-옹벽수량(22.9)_혼합골재수량오기_장대교량 전후구간 길어깨 폭원변경" xfId="2892"/>
    <cellStyle name="_도곡1교 교대 수량_장대교량 전후구간 길어깨 폭원변경" xfId="2893"/>
    <cellStyle name="_도곡1교 교대 수량_최종수로암거" xfId="2894"/>
    <cellStyle name="_도곡1교 교대 수량_최종수로암거_부대시설공(영동-추풍령)" xfId="2895"/>
    <cellStyle name="_도곡1교 교대 수량_최종수로암거_부대시설공(영동-추풍령)_부대시설공(영동-추풍령)" xfId="2896"/>
    <cellStyle name="_도곡1교 교대 수량_최종수로암거_최종수로암거" xfId="2897"/>
    <cellStyle name="_도곡1교 교대 수량_최종수로암거_최종수로암거_부대시설공(영동-추풍령)" xfId="2898"/>
    <cellStyle name="_도곡1교 교대 수량_최종수로암거_최종수로암거_부대시설공(영동-추풍령)_부대시설공(영동-추풍령)" xfId="2899"/>
    <cellStyle name="_도곡1교 교대 수량_토공유동표 수정" xfId="2900"/>
    <cellStyle name="_도곡1교 교대 수량_토공유동표 수정_장대교량 전후구간 길어깨 폭원변경" xfId="2901"/>
    <cellStyle name="_도곡1교 교대 수량_토공유동표 수정_혼합골재수량오기" xfId="2902"/>
    <cellStyle name="_도곡1교 교대 수량_토공유동표 수정_혼합골재수량오기_장대교량 전후구간 길어깨 폭원변경" xfId="2903"/>
    <cellStyle name="_도곡1교 교대 수량_포장공수량오기" xfId="2904"/>
    <cellStyle name="_도곡1교 교대 수량_포장공수량오기_장대교량 전후구간 길어깨 폭원변경" xfId="2905"/>
    <cellStyle name="_도곡1교 교대 수량_포장공수량오기_혼합골재수량오기" xfId="2906"/>
    <cellStyle name="_도곡1교 교대 수량_포장공수량오기_혼합골재수량오기_장대교량 전후구간 길어깨 폭원변경" xfId="2907"/>
    <cellStyle name="_도곡1교 교대(시점) 수량" xfId="146"/>
    <cellStyle name="_도곡1교 교대(시점) 수량_RAMP-E교-최종000" xfId="4402"/>
    <cellStyle name="_도곡1교 교대(시점) 수량_RAMP-E교-최종000_시방서" xfId="4403"/>
    <cellStyle name="_도곡1교 교대(시점) 수량_RAMP-E교-최종000_파도 - 모항선 횡배수관 확장" xfId="4404"/>
    <cellStyle name="_도곡1교 교대(시점) 수량_RAMP-E교-최종000_파도 - 모항선 횡배수관 확장_시방서" xfId="4405"/>
    <cellStyle name="_도곡1교 교대(시점) 수량_R-G0+991 수로암거" xfId="2908"/>
    <cellStyle name="_도곡1교 교대(시점) 수량_R-G0+992 수로암거" xfId="2909"/>
    <cellStyle name="_도곡1교 교대(시점) 수량_R-G0+992 수로암거_장대교량 전후구간 길어깨 폭원변경" xfId="2910"/>
    <cellStyle name="_도곡1교 교대(시점) 수량_R-G0+992 수로암거_혼합골재수량오기" xfId="2911"/>
    <cellStyle name="_도곡1교 교대(시점) 수량_R-G0+992 수로암거_혼합골재수량오기_장대교량 전후구간 길어깨 폭원변경" xfId="2912"/>
    <cellStyle name="_도곡1교 교대(시점) 수량_공동구뚜껑단가" xfId="2913"/>
    <cellStyle name="_도곡1교 교대(시점) 수량_공동구뚜껑단가_공동구뚜껑단가" xfId="2914"/>
    <cellStyle name="_도곡1교 교대(시점) 수량_방음벽" xfId="2915"/>
    <cellStyle name="_도곡1교 교대(시점) 수량_부대시설공(영동-추풍령)" xfId="2916"/>
    <cellStyle name="_도곡1교 교대(시점) 수량_부대시설공(영동-추풍령)_부대시설공(영동-추풍령)" xfId="2917"/>
    <cellStyle name="_도곡1교 교대(시점) 수량_산출근거" xfId="2918"/>
    <cellStyle name="_도곡1교 교대(시점) 수량_산출근거_장대교량 전후구간 길어깨 폭원변경" xfId="2919"/>
    <cellStyle name="_도곡1교 교대(시점) 수량_선급금지급통보" xfId="147"/>
    <cellStyle name="_도곡1교 교대(시점) 수량_선급금지급통보_02-01 선급금지급통보" xfId="148"/>
    <cellStyle name="_도곡1교 교대(시점) 수량_시방서" xfId="4406"/>
    <cellStyle name="_도곡1교 교대(시점) 수량_아포2교 옹벽 여건보고(2002.9)" xfId="2920"/>
    <cellStyle name="_도곡1교 교대(시점) 수량_아포2교 옹벽 여건보고(2002.9)_공동구뚜껑단가" xfId="2921"/>
    <cellStyle name="_도곡1교 교대(시점) 수량_아포2교 옹벽 여건보고(2002.9)_공동구뚜껑단가_공동구뚜껑단가" xfId="2922"/>
    <cellStyle name="_도곡1교 교대(시점) 수량_아포2교 옹벽 여건보고(2002.9)_장대교량 전후구간 길어깨 폭원변경" xfId="2923"/>
    <cellStyle name="_도곡1교 교대(시점) 수량_아포2교 옹벽 여건보고(2002.9)_혼합골재수량오기" xfId="2924"/>
    <cellStyle name="_도곡1교 교대(시점) 수량_아포2교 옹벽 여건보고(2002.9)_혼합골재수량오기_장대교량 전후구간 길어깨 폭원변경" xfId="2925"/>
    <cellStyle name="_도곡1교 교대(시점) 수량_아포2교옹벽변경" xfId="2926"/>
    <cellStyle name="_도곡1교 교대(시점) 수량_아포2교옹벽변경_공동구뚜껑단가" xfId="2927"/>
    <cellStyle name="_도곡1교 교대(시점) 수량_아포2교옹벽변경_공동구뚜껑단가_공동구뚜껑단가" xfId="2928"/>
    <cellStyle name="_도곡1교 교대(시점) 수량_아포2교옹벽변경_장대교량 전후구간 길어깨 폭원변경" xfId="2929"/>
    <cellStyle name="_도곡1교 교대(시점) 수량_아포2교옹벽변경_혼합골재수량오기" xfId="2930"/>
    <cellStyle name="_도곡1교 교대(시점) 수량_아포2교옹벽변경_혼합골재수량오기_장대교량 전후구간 길어깨 폭원변경" xfId="2931"/>
    <cellStyle name="_도곡1교 교대(시점) 수량_아포2교-옹벽수량(22.9)" xfId="2932"/>
    <cellStyle name="_도곡1교 교대(시점) 수량_아포2교-옹벽수량(22.9)_공동구뚜껑단가" xfId="2933"/>
    <cellStyle name="_도곡1교 교대(시점) 수량_아포2교-옹벽수량(22.9)_공동구뚜껑단가_공동구뚜껑단가" xfId="2934"/>
    <cellStyle name="_도곡1교 교대(시점) 수량_아포2교-옹벽수량(22.9)_장대교량 전후구간 길어깨 폭원변경" xfId="2935"/>
    <cellStyle name="_도곡1교 교대(시점) 수량_아포2교-옹벽수량(22.9)_혼합골재수량오기" xfId="2936"/>
    <cellStyle name="_도곡1교 교대(시점) 수량_아포2교-옹벽수량(22.9)_혼합골재수량오기_장대교량 전후구간 길어깨 폭원변경" xfId="2937"/>
    <cellStyle name="_도곡1교 교대(시점) 수량_장대교량 전후구간 길어깨 폭원변경" xfId="2938"/>
    <cellStyle name="_도곡1교 교대(시점) 수량_최종수로암거" xfId="2939"/>
    <cellStyle name="_도곡1교 교대(시점) 수량_최종수로암거_부대시설공(영동-추풍령)" xfId="2940"/>
    <cellStyle name="_도곡1교 교대(시점) 수량_최종수로암거_부대시설공(영동-추풍령)_부대시설공(영동-추풍령)" xfId="2941"/>
    <cellStyle name="_도곡1교 교대(시점) 수량_최종수로암거_최종수로암거" xfId="2942"/>
    <cellStyle name="_도곡1교 교대(시점) 수량_최종수로암거_최종수로암거_부대시설공(영동-추풍령)" xfId="2943"/>
    <cellStyle name="_도곡1교 교대(시점) 수량_최종수로암거_최종수로암거_부대시설공(영동-추풍령)_부대시설공(영동-추풍령)" xfId="2944"/>
    <cellStyle name="_도곡1교 교대(시점) 수량_토공유동표 수정" xfId="2945"/>
    <cellStyle name="_도곡1교 교대(시점) 수량_토공유동표 수정_장대교량 전후구간 길어깨 폭원변경" xfId="2946"/>
    <cellStyle name="_도곡1교 교대(시점) 수량_토공유동표 수정_혼합골재수량오기" xfId="2947"/>
    <cellStyle name="_도곡1교 교대(시점) 수량_토공유동표 수정_혼합골재수량오기_장대교량 전후구간 길어깨 폭원변경" xfId="2948"/>
    <cellStyle name="_도곡1교 교대(시점) 수량_포장공수량오기" xfId="2949"/>
    <cellStyle name="_도곡1교 교대(시점) 수량_포장공수량오기_장대교량 전후구간 길어깨 폭원변경" xfId="2950"/>
    <cellStyle name="_도곡1교 교대(시점) 수량_포장공수량오기_혼합골재수량오기" xfId="2951"/>
    <cellStyle name="_도곡1교 교대(시점) 수량_포장공수량오기_혼합골재수량오기_장대교량 전후구간 길어깨 폭원변경" xfId="2952"/>
    <cellStyle name="_도곡1교 하부공 수량" xfId="149"/>
    <cellStyle name="_도곡1교 하부공 수량_RAMP-E교-최종000" xfId="4407"/>
    <cellStyle name="_도곡1교 하부공 수량_RAMP-E교-최종000_시방서" xfId="4408"/>
    <cellStyle name="_도곡1교 하부공 수량_RAMP-E교-최종000_파도 - 모항선 횡배수관 확장" xfId="4409"/>
    <cellStyle name="_도곡1교 하부공 수량_RAMP-E교-최종000_파도 - 모항선 횡배수관 확장_시방서" xfId="4410"/>
    <cellStyle name="_도곡1교 하부공 수량_R-G0+991 수로암거" xfId="2953"/>
    <cellStyle name="_도곡1교 하부공 수량_R-G0+992 수로암거" xfId="2954"/>
    <cellStyle name="_도곡1교 하부공 수량_R-G0+992 수로암거_장대교량 전후구간 길어깨 폭원변경" xfId="2955"/>
    <cellStyle name="_도곡1교 하부공 수량_R-G0+992 수로암거_혼합골재수량오기" xfId="2956"/>
    <cellStyle name="_도곡1교 하부공 수량_R-G0+992 수로암거_혼합골재수량오기_장대교량 전후구간 길어깨 폭원변경" xfId="2957"/>
    <cellStyle name="_도곡1교 하부공 수량_공동구뚜껑단가" xfId="2958"/>
    <cellStyle name="_도곡1교 하부공 수량_공동구뚜껑단가_공동구뚜껑단가" xfId="2959"/>
    <cellStyle name="_도곡1교 하부공 수량_방음벽" xfId="2960"/>
    <cellStyle name="_도곡1교 하부공 수량_부대시설공(영동-추풍령)" xfId="2961"/>
    <cellStyle name="_도곡1교 하부공 수량_부대시설공(영동-추풍령)_부대시설공(영동-추풍령)" xfId="2962"/>
    <cellStyle name="_도곡1교 하부공 수량_산출근거" xfId="2963"/>
    <cellStyle name="_도곡1교 하부공 수량_산출근거_장대교량 전후구간 길어깨 폭원변경" xfId="2964"/>
    <cellStyle name="_도곡1교 하부공 수량_선급금지급통보" xfId="150"/>
    <cellStyle name="_도곡1교 하부공 수량_선급금지급통보_02-01 선급금지급통보" xfId="151"/>
    <cellStyle name="_도곡1교 하부공 수량_시방서" xfId="4411"/>
    <cellStyle name="_도곡1교 하부공 수량_아포2교 옹벽 여건보고(2002.9)" xfId="2965"/>
    <cellStyle name="_도곡1교 하부공 수량_아포2교 옹벽 여건보고(2002.9)_공동구뚜껑단가" xfId="2966"/>
    <cellStyle name="_도곡1교 하부공 수량_아포2교 옹벽 여건보고(2002.9)_공동구뚜껑단가_공동구뚜껑단가" xfId="2967"/>
    <cellStyle name="_도곡1교 하부공 수량_아포2교 옹벽 여건보고(2002.9)_장대교량 전후구간 길어깨 폭원변경" xfId="2968"/>
    <cellStyle name="_도곡1교 하부공 수량_아포2교 옹벽 여건보고(2002.9)_혼합골재수량오기" xfId="2969"/>
    <cellStyle name="_도곡1교 하부공 수량_아포2교 옹벽 여건보고(2002.9)_혼합골재수량오기_장대교량 전후구간 길어깨 폭원변경" xfId="2970"/>
    <cellStyle name="_도곡1교 하부공 수량_아포2교옹벽변경" xfId="2971"/>
    <cellStyle name="_도곡1교 하부공 수량_아포2교옹벽변경_공동구뚜껑단가" xfId="2972"/>
    <cellStyle name="_도곡1교 하부공 수량_아포2교옹벽변경_공동구뚜껑단가_공동구뚜껑단가" xfId="2973"/>
    <cellStyle name="_도곡1교 하부공 수량_아포2교옹벽변경_장대교량 전후구간 길어깨 폭원변경" xfId="2974"/>
    <cellStyle name="_도곡1교 하부공 수량_아포2교옹벽변경_혼합골재수량오기" xfId="2975"/>
    <cellStyle name="_도곡1교 하부공 수량_아포2교옹벽변경_혼합골재수량오기_장대교량 전후구간 길어깨 폭원변경" xfId="2976"/>
    <cellStyle name="_도곡1교 하부공 수량_아포2교-옹벽수량(22.9)" xfId="2977"/>
    <cellStyle name="_도곡1교 하부공 수량_아포2교-옹벽수량(22.9)_공동구뚜껑단가" xfId="2978"/>
    <cellStyle name="_도곡1교 하부공 수량_아포2교-옹벽수량(22.9)_공동구뚜껑단가_공동구뚜껑단가" xfId="2979"/>
    <cellStyle name="_도곡1교 하부공 수량_아포2교-옹벽수량(22.9)_장대교량 전후구간 길어깨 폭원변경" xfId="2980"/>
    <cellStyle name="_도곡1교 하부공 수량_아포2교-옹벽수량(22.9)_혼합골재수량오기" xfId="2981"/>
    <cellStyle name="_도곡1교 하부공 수량_아포2교-옹벽수량(22.9)_혼합골재수량오기_장대교량 전후구간 길어깨 폭원변경" xfId="2982"/>
    <cellStyle name="_도곡1교 하부공 수량_장대교량 전후구간 길어깨 폭원변경" xfId="2983"/>
    <cellStyle name="_도곡1교 하부공 수량_최종수로암거" xfId="2984"/>
    <cellStyle name="_도곡1교 하부공 수량_최종수로암거_부대시설공(영동-추풍령)" xfId="2985"/>
    <cellStyle name="_도곡1교 하부공 수량_최종수로암거_부대시설공(영동-추풍령)_부대시설공(영동-추풍령)" xfId="2986"/>
    <cellStyle name="_도곡1교 하부공 수량_최종수로암거_최종수로암거" xfId="2987"/>
    <cellStyle name="_도곡1교 하부공 수량_최종수로암거_최종수로암거_부대시설공(영동-추풍령)" xfId="2988"/>
    <cellStyle name="_도곡1교 하부공 수량_최종수로암거_최종수로암거_부대시설공(영동-추풍령)_부대시설공(영동-추풍령)" xfId="2989"/>
    <cellStyle name="_도곡1교 하부공 수량_토공유동표 수정" xfId="2990"/>
    <cellStyle name="_도곡1교 하부공 수량_토공유동표 수정_장대교량 전후구간 길어깨 폭원변경" xfId="2991"/>
    <cellStyle name="_도곡1교 하부공 수량_토공유동표 수정_혼합골재수량오기" xfId="2992"/>
    <cellStyle name="_도곡1교 하부공 수량_토공유동표 수정_혼합골재수량오기_장대교량 전후구간 길어깨 폭원변경" xfId="2993"/>
    <cellStyle name="_도곡1교 하부공 수량_포장공수량오기" xfId="2994"/>
    <cellStyle name="_도곡1교 하부공 수량_포장공수량오기_장대교량 전후구간 길어깨 폭원변경" xfId="2995"/>
    <cellStyle name="_도곡1교 하부공 수량_포장공수량오기_혼합골재수량오기" xfId="2996"/>
    <cellStyle name="_도곡1교 하부공 수량_포장공수량오기_혼합골재수량오기_장대교량 전후구간 길어깨 폭원변경" xfId="2997"/>
    <cellStyle name="_도곡2교 교대 수량" xfId="152"/>
    <cellStyle name="_도곡2교 교대 수량_RAMP-E교-최종000" xfId="4412"/>
    <cellStyle name="_도곡2교 교대 수량_RAMP-E교-최종000_시방서" xfId="4413"/>
    <cellStyle name="_도곡2교 교대 수량_RAMP-E교-최종000_파도 - 모항선 횡배수관 확장" xfId="4414"/>
    <cellStyle name="_도곡2교 교대 수량_RAMP-E교-최종000_파도 - 모항선 횡배수관 확장_시방서" xfId="4415"/>
    <cellStyle name="_도곡2교 교대 수량_R-G0+991 수로암거" xfId="2998"/>
    <cellStyle name="_도곡2교 교대 수량_R-G0+992 수로암거" xfId="2999"/>
    <cellStyle name="_도곡2교 교대 수량_R-G0+992 수로암거_장대교량 전후구간 길어깨 폭원변경" xfId="3000"/>
    <cellStyle name="_도곡2교 교대 수량_R-G0+992 수로암거_혼합골재수량오기" xfId="3001"/>
    <cellStyle name="_도곡2교 교대 수량_R-G0+992 수로암거_혼합골재수량오기_장대교량 전후구간 길어깨 폭원변경" xfId="3002"/>
    <cellStyle name="_도곡2교 교대 수량_공동구뚜껑단가" xfId="3003"/>
    <cellStyle name="_도곡2교 교대 수량_공동구뚜껑단가_공동구뚜껑단가" xfId="3004"/>
    <cellStyle name="_도곡2교 교대 수량_방음벽" xfId="3005"/>
    <cellStyle name="_도곡2교 교대 수량_부대시설공(영동-추풍령)" xfId="3006"/>
    <cellStyle name="_도곡2교 교대 수량_부대시설공(영동-추풍령)_부대시설공(영동-추풍령)" xfId="3007"/>
    <cellStyle name="_도곡2교 교대 수량_산출근거" xfId="3008"/>
    <cellStyle name="_도곡2교 교대 수량_산출근거_장대교량 전후구간 길어깨 폭원변경" xfId="3009"/>
    <cellStyle name="_도곡2교 교대 수량_선급금지급통보" xfId="153"/>
    <cellStyle name="_도곡2교 교대 수량_선급금지급통보_02-01 선급금지급통보" xfId="154"/>
    <cellStyle name="_도곡2교 교대 수량_시방서" xfId="4416"/>
    <cellStyle name="_도곡2교 교대 수량_아포2교 옹벽 여건보고(2002.9)" xfId="3010"/>
    <cellStyle name="_도곡2교 교대 수량_아포2교 옹벽 여건보고(2002.9)_공동구뚜껑단가" xfId="3011"/>
    <cellStyle name="_도곡2교 교대 수량_아포2교 옹벽 여건보고(2002.9)_공동구뚜껑단가_공동구뚜껑단가" xfId="3012"/>
    <cellStyle name="_도곡2교 교대 수량_아포2교 옹벽 여건보고(2002.9)_장대교량 전후구간 길어깨 폭원변경" xfId="3013"/>
    <cellStyle name="_도곡2교 교대 수량_아포2교 옹벽 여건보고(2002.9)_혼합골재수량오기" xfId="3014"/>
    <cellStyle name="_도곡2교 교대 수량_아포2교 옹벽 여건보고(2002.9)_혼합골재수량오기_장대교량 전후구간 길어깨 폭원변경" xfId="3015"/>
    <cellStyle name="_도곡2교 교대 수량_아포2교옹벽변경" xfId="3016"/>
    <cellStyle name="_도곡2교 교대 수량_아포2교옹벽변경_공동구뚜껑단가" xfId="3017"/>
    <cellStyle name="_도곡2교 교대 수량_아포2교옹벽변경_공동구뚜껑단가_공동구뚜껑단가" xfId="3018"/>
    <cellStyle name="_도곡2교 교대 수량_아포2교옹벽변경_장대교량 전후구간 길어깨 폭원변경" xfId="3019"/>
    <cellStyle name="_도곡2교 교대 수량_아포2교옹벽변경_혼합골재수량오기" xfId="3020"/>
    <cellStyle name="_도곡2교 교대 수량_아포2교옹벽변경_혼합골재수량오기_장대교량 전후구간 길어깨 폭원변경" xfId="3021"/>
    <cellStyle name="_도곡2교 교대 수량_아포2교-옹벽수량(22.9)" xfId="3022"/>
    <cellStyle name="_도곡2교 교대 수량_아포2교-옹벽수량(22.9)_공동구뚜껑단가" xfId="3023"/>
    <cellStyle name="_도곡2교 교대 수량_아포2교-옹벽수량(22.9)_공동구뚜껑단가_공동구뚜껑단가" xfId="3024"/>
    <cellStyle name="_도곡2교 교대 수량_아포2교-옹벽수량(22.9)_장대교량 전후구간 길어깨 폭원변경" xfId="3025"/>
    <cellStyle name="_도곡2교 교대 수량_아포2교-옹벽수량(22.9)_혼합골재수량오기" xfId="3026"/>
    <cellStyle name="_도곡2교 교대 수량_아포2교-옹벽수량(22.9)_혼합골재수량오기_장대교량 전후구간 길어깨 폭원변경" xfId="3027"/>
    <cellStyle name="_도곡2교 교대 수량_장대교량 전후구간 길어깨 폭원변경" xfId="3028"/>
    <cellStyle name="_도곡2교 교대 수량_최종수로암거" xfId="3029"/>
    <cellStyle name="_도곡2교 교대 수량_최종수로암거_부대시설공(영동-추풍령)" xfId="3030"/>
    <cellStyle name="_도곡2교 교대 수량_최종수로암거_부대시설공(영동-추풍령)_부대시설공(영동-추풍령)" xfId="3031"/>
    <cellStyle name="_도곡2교 교대 수량_최종수로암거_최종수로암거" xfId="3032"/>
    <cellStyle name="_도곡2교 교대 수량_최종수로암거_최종수로암거_부대시설공(영동-추풍령)" xfId="3033"/>
    <cellStyle name="_도곡2교 교대 수량_최종수로암거_최종수로암거_부대시설공(영동-추풍령)_부대시설공(영동-추풍령)" xfId="3034"/>
    <cellStyle name="_도곡2교 교대 수량_토공유동표 수정" xfId="3035"/>
    <cellStyle name="_도곡2교 교대 수량_토공유동표 수정_장대교량 전후구간 길어깨 폭원변경" xfId="3036"/>
    <cellStyle name="_도곡2교 교대 수량_토공유동표 수정_혼합골재수량오기" xfId="3037"/>
    <cellStyle name="_도곡2교 교대 수량_토공유동표 수정_혼합골재수량오기_장대교량 전후구간 길어깨 폭원변경" xfId="3038"/>
    <cellStyle name="_도곡2교 교대 수량_포장공수량오기" xfId="3039"/>
    <cellStyle name="_도곡2교 교대 수량_포장공수량오기_장대교량 전후구간 길어깨 폭원변경" xfId="3040"/>
    <cellStyle name="_도곡2교 교대 수량_포장공수량오기_혼합골재수량오기" xfId="3041"/>
    <cellStyle name="_도곡2교 교대 수량_포장공수량오기_혼합골재수량오기_장대교량 전후구간 길어깨 폭원변경" xfId="3042"/>
    <cellStyle name="_도곡2교 교대(종점) 수량" xfId="155"/>
    <cellStyle name="_도곡2교 교대(종점) 수량_RAMP-E교-최종000" xfId="4417"/>
    <cellStyle name="_도곡2교 교대(종점) 수량_RAMP-E교-최종000_시방서" xfId="4418"/>
    <cellStyle name="_도곡2교 교대(종점) 수량_RAMP-E교-최종000_파도 - 모항선 횡배수관 확장" xfId="4419"/>
    <cellStyle name="_도곡2교 교대(종점) 수량_RAMP-E교-최종000_파도 - 모항선 횡배수관 확장_시방서" xfId="4420"/>
    <cellStyle name="_도곡2교 교대(종점) 수량_R-G0+991 수로암거" xfId="3043"/>
    <cellStyle name="_도곡2교 교대(종점) 수량_R-G0+992 수로암거" xfId="3044"/>
    <cellStyle name="_도곡2교 교대(종점) 수량_R-G0+992 수로암거_장대교량 전후구간 길어깨 폭원변경" xfId="3045"/>
    <cellStyle name="_도곡2교 교대(종점) 수량_R-G0+992 수로암거_혼합골재수량오기" xfId="3046"/>
    <cellStyle name="_도곡2교 교대(종점) 수량_R-G0+992 수로암거_혼합골재수량오기_장대교량 전후구간 길어깨 폭원변경" xfId="3047"/>
    <cellStyle name="_도곡2교 교대(종점) 수량_공동구뚜껑단가" xfId="3048"/>
    <cellStyle name="_도곡2교 교대(종점) 수량_공동구뚜껑단가_공동구뚜껑단가" xfId="3049"/>
    <cellStyle name="_도곡2교 교대(종점) 수량_방음벽" xfId="3050"/>
    <cellStyle name="_도곡2교 교대(종점) 수량_부대시설공(영동-추풍령)" xfId="3051"/>
    <cellStyle name="_도곡2교 교대(종점) 수량_부대시설공(영동-추풍령)_부대시설공(영동-추풍령)" xfId="3052"/>
    <cellStyle name="_도곡2교 교대(종점) 수량_산출근거" xfId="3053"/>
    <cellStyle name="_도곡2교 교대(종점) 수량_산출근거_장대교량 전후구간 길어깨 폭원변경" xfId="3054"/>
    <cellStyle name="_도곡2교 교대(종점) 수량_선급금지급통보" xfId="156"/>
    <cellStyle name="_도곡2교 교대(종점) 수량_선급금지급통보_02-01 선급금지급통보" xfId="157"/>
    <cellStyle name="_도곡2교 교대(종점) 수량_시방서" xfId="4421"/>
    <cellStyle name="_도곡2교 교대(종점) 수량_아포2교 옹벽 여건보고(2002.9)" xfId="3055"/>
    <cellStyle name="_도곡2교 교대(종점) 수량_아포2교 옹벽 여건보고(2002.9)_공동구뚜껑단가" xfId="3056"/>
    <cellStyle name="_도곡2교 교대(종점) 수량_아포2교 옹벽 여건보고(2002.9)_공동구뚜껑단가_공동구뚜껑단가" xfId="3057"/>
    <cellStyle name="_도곡2교 교대(종점) 수량_아포2교 옹벽 여건보고(2002.9)_장대교량 전후구간 길어깨 폭원변경" xfId="3058"/>
    <cellStyle name="_도곡2교 교대(종점) 수량_아포2교 옹벽 여건보고(2002.9)_혼합골재수량오기" xfId="3059"/>
    <cellStyle name="_도곡2교 교대(종점) 수량_아포2교 옹벽 여건보고(2002.9)_혼합골재수량오기_장대교량 전후구간 길어깨 폭원변경" xfId="3060"/>
    <cellStyle name="_도곡2교 교대(종점) 수량_아포2교옹벽변경" xfId="3061"/>
    <cellStyle name="_도곡2교 교대(종점) 수량_아포2교옹벽변경_공동구뚜껑단가" xfId="3062"/>
    <cellStyle name="_도곡2교 교대(종점) 수량_아포2교옹벽변경_공동구뚜껑단가_공동구뚜껑단가" xfId="3063"/>
    <cellStyle name="_도곡2교 교대(종점) 수량_아포2교옹벽변경_장대교량 전후구간 길어깨 폭원변경" xfId="3064"/>
    <cellStyle name="_도곡2교 교대(종점) 수량_아포2교옹벽변경_혼합골재수량오기" xfId="3065"/>
    <cellStyle name="_도곡2교 교대(종점) 수량_아포2교옹벽변경_혼합골재수량오기_장대교량 전후구간 길어깨 폭원변경" xfId="3066"/>
    <cellStyle name="_도곡2교 교대(종점) 수량_아포2교-옹벽수량(22.9)" xfId="3067"/>
    <cellStyle name="_도곡2교 교대(종점) 수량_아포2교-옹벽수량(22.9)_공동구뚜껑단가" xfId="3068"/>
    <cellStyle name="_도곡2교 교대(종점) 수량_아포2교-옹벽수량(22.9)_공동구뚜껑단가_공동구뚜껑단가" xfId="3069"/>
    <cellStyle name="_도곡2교 교대(종점) 수량_아포2교-옹벽수량(22.9)_장대교량 전후구간 길어깨 폭원변경" xfId="3070"/>
    <cellStyle name="_도곡2교 교대(종점) 수량_아포2교-옹벽수량(22.9)_혼합골재수량오기" xfId="3071"/>
    <cellStyle name="_도곡2교 교대(종점) 수량_아포2교-옹벽수량(22.9)_혼합골재수량오기_장대교량 전후구간 길어깨 폭원변경" xfId="3072"/>
    <cellStyle name="_도곡2교 교대(종점) 수량_장대교량 전후구간 길어깨 폭원변경" xfId="3073"/>
    <cellStyle name="_도곡2교 교대(종점) 수량_최종수로암거" xfId="3074"/>
    <cellStyle name="_도곡2교 교대(종점) 수량_최종수로암거_부대시설공(영동-추풍령)" xfId="3075"/>
    <cellStyle name="_도곡2교 교대(종점) 수량_최종수로암거_부대시설공(영동-추풍령)_부대시설공(영동-추풍령)" xfId="3076"/>
    <cellStyle name="_도곡2교 교대(종점) 수량_최종수로암거_최종수로암거" xfId="3077"/>
    <cellStyle name="_도곡2교 교대(종점) 수량_최종수로암거_최종수로암거_부대시설공(영동-추풍령)" xfId="3078"/>
    <cellStyle name="_도곡2교 교대(종점) 수량_최종수로암거_최종수로암거_부대시설공(영동-추풍령)_부대시설공(영동-추풍령)" xfId="3079"/>
    <cellStyle name="_도곡2교 교대(종점) 수량_토공유동표 수정" xfId="3080"/>
    <cellStyle name="_도곡2교 교대(종점) 수량_토공유동표 수정_장대교량 전후구간 길어깨 폭원변경" xfId="3081"/>
    <cellStyle name="_도곡2교 교대(종점) 수량_토공유동표 수정_혼합골재수량오기" xfId="3082"/>
    <cellStyle name="_도곡2교 교대(종점) 수량_토공유동표 수정_혼합골재수량오기_장대교량 전후구간 길어깨 폭원변경" xfId="3083"/>
    <cellStyle name="_도곡2교 교대(종점) 수량_포장공수량오기" xfId="3084"/>
    <cellStyle name="_도곡2교 교대(종점) 수량_포장공수량오기_장대교량 전후구간 길어깨 폭원변경" xfId="3085"/>
    <cellStyle name="_도곡2교 교대(종점) 수량_포장공수량오기_혼합골재수량오기" xfId="3086"/>
    <cellStyle name="_도곡2교 교대(종점) 수량_포장공수량오기_혼합골재수량오기_장대교량 전후구간 길어깨 폭원변경" xfId="3087"/>
    <cellStyle name="_도곡3교 교대 수량" xfId="158"/>
    <cellStyle name="_도곡3교 교대 수량_RAMP-E교-최종000" xfId="4422"/>
    <cellStyle name="_도곡3교 교대 수량_RAMP-E교-최종000_시방서" xfId="4423"/>
    <cellStyle name="_도곡3교 교대 수량_RAMP-E교-최종000_파도 - 모항선 횡배수관 확장" xfId="4424"/>
    <cellStyle name="_도곡3교 교대 수량_RAMP-E교-최종000_파도 - 모항선 횡배수관 확장_시방서" xfId="4425"/>
    <cellStyle name="_도곡3교 교대 수량_R-G0+991 수로암거" xfId="3088"/>
    <cellStyle name="_도곡3교 교대 수량_R-G0+992 수로암거" xfId="3089"/>
    <cellStyle name="_도곡3교 교대 수량_R-G0+992 수로암거_장대교량 전후구간 길어깨 폭원변경" xfId="3090"/>
    <cellStyle name="_도곡3교 교대 수량_R-G0+992 수로암거_혼합골재수량오기" xfId="3091"/>
    <cellStyle name="_도곡3교 교대 수량_R-G0+992 수로암거_혼합골재수량오기_장대교량 전후구간 길어깨 폭원변경" xfId="3092"/>
    <cellStyle name="_도곡3교 교대 수량_공동구뚜껑단가" xfId="3093"/>
    <cellStyle name="_도곡3교 교대 수량_공동구뚜껑단가_공동구뚜껑단가" xfId="3094"/>
    <cellStyle name="_도곡3교 교대 수량_방음벽" xfId="3095"/>
    <cellStyle name="_도곡3교 교대 수량_부대시설공(영동-추풍령)" xfId="3096"/>
    <cellStyle name="_도곡3교 교대 수량_부대시설공(영동-추풍령)_부대시설공(영동-추풍령)" xfId="3097"/>
    <cellStyle name="_도곡3교 교대 수량_산출근거" xfId="3098"/>
    <cellStyle name="_도곡3교 교대 수량_산출근거_장대교량 전후구간 길어깨 폭원변경" xfId="3099"/>
    <cellStyle name="_도곡3교 교대 수량_선급금지급통보" xfId="159"/>
    <cellStyle name="_도곡3교 교대 수량_선급금지급통보_02-01 선급금지급통보" xfId="160"/>
    <cellStyle name="_도곡3교 교대 수량_시방서" xfId="4426"/>
    <cellStyle name="_도곡3교 교대 수량_아포2교 옹벽 여건보고(2002.9)" xfId="3100"/>
    <cellStyle name="_도곡3교 교대 수량_아포2교 옹벽 여건보고(2002.9)_공동구뚜껑단가" xfId="3101"/>
    <cellStyle name="_도곡3교 교대 수량_아포2교 옹벽 여건보고(2002.9)_공동구뚜껑단가_공동구뚜껑단가" xfId="3102"/>
    <cellStyle name="_도곡3교 교대 수량_아포2교 옹벽 여건보고(2002.9)_장대교량 전후구간 길어깨 폭원변경" xfId="3103"/>
    <cellStyle name="_도곡3교 교대 수량_아포2교 옹벽 여건보고(2002.9)_혼합골재수량오기" xfId="3104"/>
    <cellStyle name="_도곡3교 교대 수량_아포2교 옹벽 여건보고(2002.9)_혼합골재수량오기_장대교량 전후구간 길어깨 폭원변경" xfId="3105"/>
    <cellStyle name="_도곡3교 교대 수량_아포2교옹벽변경" xfId="3106"/>
    <cellStyle name="_도곡3교 교대 수량_아포2교옹벽변경_공동구뚜껑단가" xfId="3107"/>
    <cellStyle name="_도곡3교 교대 수량_아포2교옹벽변경_공동구뚜껑단가_공동구뚜껑단가" xfId="3108"/>
    <cellStyle name="_도곡3교 교대 수량_아포2교옹벽변경_장대교량 전후구간 길어깨 폭원변경" xfId="3109"/>
    <cellStyle name="_도곡3교 교대 수량_아포2교옹벽변경_혼합골재수량오기" xfId="3110"/>
    <cellStyle name="_도곡3교 교대 수량_아포2교옹벽변경_혼합골재수량오기_장대교량 전후구간 길어깨 폭원변경" xfId="3111"/>
    <cellStyle name="_도곡3교 교대 수량_아포2교-옹벽수량(22.9)" xfId="3112"/>
    <cellStyle name="_도곡3교 교대 수량_아포2교-옹벽수량(22.9)_공동구뚜껑단가" xfId="3113"/>
    <cellStyle name="_도곡3교 교대 수량_아포2교-옹벽수량(22.9)_공동구뚜껑단가_공동구뚜껑단가" xfId="3114"/>
    <cellStyle name="_도곡3교 교대 수량_아포2교-옹벽수량(22.9)_장대교량 전후구간 길어깨 폭원변경" xfId="3115"/>
    <cellStyle name="_도곡3교 교대 수량_아포2교-옹벽수량(22.9)_혼합골재수량오기" xfId="3116"/>
    <cellStyle name="_도곡3교 교대 수량_아포2교-옹벽수량(22.9)_혼합골재수량오기_장대교량 전후구간 길어깨 폭원변경" xfId="3117"/>
    <cellStyle name="_도곡3교 교대 수량_장대교량 전후구간 길어깨 폭원변경" xfId="3118"/>
    <cellStyle name="_도곡3교 교대 수량_최종수로암거" xfId="3119"/>
    <cellStyle name="_도곡3교 교대 수량_최종수로암거_부대시설공(영동-추풍령)" xfId="3120"/>
    <cellStyle name="_도곡3교 교대 수량_최종수로암거_부대시설공(영동-추풍령)_부대시설공(영동-추풍령)" xfId="3121"/>
    <cellStyle name="_도곡3교 교대 수량_최종수로암거_최종수로암거" xfId="3122"/>
    <cellStyle name="_도곡3교 교대 수량_최종수로암거_최종수로암거_부대시설공(영동-추풍령)" xfId="3123"/>
    <cellStyle name="_도곡3교 교대 수량_최종수로암거_최종수로암거_부대시설공(영동-추풍령)_부대시설공(영동-추풍령)" xfId="3124"/>
    <cellStyle name="_도곡3교 교대 수량_토공유동표 수정" xfId="3125"/>
    <cellStyle name="_도곡3교 교대 수량_토공유동표 수정_장대교량 전후구간 길어깨 폭원변경" xfId="3126"/>
    <cellStyle name="_도곡3교 교대 수량_토공유동표 수정_혼합골재수량오기" xfId="3127"/>
    <cellStyle name="_도곡3교 교대 수량_토공유동표 수정_혼합골재수량오기_장대교량 전후구간 길어깨 폭원변경" xfId="3128"/>
    <cellStyle name="_도곡3교 교대 수량_포장공수량오기" xfId="3129"/>
    <cellStyle name="_도곡3교 교대 수량_포장공수량오기_장대교량 전후구간 길어깨 폭원변경" xfId="3130"/>
    <cellStyle name="_도곡3교 교대 수량_포장공수량오기_혼합골재수량오기" xfId="3131"/>
    <cellStyle name="_도곡3교 교대 수량_포장공수량오기_혼합골재수량오기_장대교량 전후구간 길어깨 폭원변경" xfId="3132"/>
    <cellStyle name="_도곡4교 하부공 수량" xfId="161"/>
    <cellStyle name="_도곡4교 하부공 수량_RAMP-E교-최종000" xfId="4427"/>
    <cellStyle name="_도곡4교 하부공 수량_RAMP-E교-최종000_시방서" xfId="4428"/>
    <cellStyle name="_도곡4교 하부공 수량_RAMP-E교-최종000_파도 - 모항선 횡배수관 확장" xfId="4429"/>
    <cellStyle name="_도곡4교 하부공 수량_RAMP-E교-최종000_파도 - 모항선 횡배수관 확장_시방서" xfId="4430"/>
    <cellStyle name="_도곡4교 하부공 수량_R-G0+991 수로암거" xfId="3133"/>
    <cellStyle name="_도곡4교 하부공 수량_R-G0+992 수로암거" xfId="3134"/>
    <cellStyle name="_도곡4교 하부공 수량_R-G0+992 수로암거_장대교량 전후구간 길어깨 폭원변경" xfId="3135"/>
    <cellStyle name="_도곡4교 하부공 수량_R-G0+992 수로암거_혼합골재수량오기" xfId="3136"/>
    <cellStyle name="_도곡4교 하부공 수량_R-G0+992 수로암거_혼합골재수량오기_장대교량 전후구간 길어깨 폭원변경" xfId="3137"/>
    <cellStyle name="_도곡4교 하부공 수량_공동구뚜껑단가" xfId="3138"/>
    <cellStyle name="_도곡4교 하부공 수량_공동구뚜껑단가_공동구뚜껑단가" xfId="3139"/>
    <cellStyle name="_도곡4교 하부공 수량_방음벽" xfId="3140"/>
    <cellStyle name="_도곡4교 하부공 수량_부대시설공(영동-추풍령)" xfId="3141"/>
    <cellStyle name="_도곡4교 하부공 수량_부대시설공(영동-추풍령)_부대시설공(영동-추풍령)" xfId="3142"/>
    <cellStyle name="_도곡4교 하부공 수량_산출근거" xfId="3143"/>
    <cellStyle name="_도곡4교 하부공 수량_산출근거_장대교량 전후구간 길어깨 폭원변경" xfId="3144"/>
    <cellStyle name="_도곡4교 하부공 수량_선급금지급통보" xfId="162"/>
    <cellStyle name="_도곡4교 하부공 수량_선급금지급통보_02-01 선급금지급통보" xfId="163"/>
    <cellStyle name="_도곡4교 하부공 수량_시방서" xfId="4431"/>
    <cellStyle name="_도곡4교 하부공 수량_아포2교 옹벽 여건보고(2002.9)" xfId="3145"/>
    <cellStyle name="_도곡4교 하부공 수량_아포2교 옹벽 여건보고(2002.9)_공동구뚜껑단가" xfId="3146"/>
    <cellStyle name="_도곡4교 하부공 수량_아포2교 옹벽 여건보고(2002.9)_공동구뚜껑단가_공동구뚜껑단가" xfId="3147"/>
    <cellStyle name="_도곡4교 하부공 수량_아포2교 옹벽 여건보고(2002.9)_장대교량 전후구간 길어깨 폭원변경" xfId="3148"/>
    <cellStyle name="_도곡4교 하부공 수량_아포2교 옹벽 여건보고(2002.9)_혼합골재수량오기" xfId="3149"/>
    <cellStyle name="_도곡4교 하부공 수량_아포2교 옹벽 여건보고(2002.9)_혼합골재수량오기_장대교량 전후구간 길어깨 폭원변경" xfId="3150"/>
    <cellStyle name="_도곡4교 하부공 수량_아포2교옹벽변경" xfId="3151"/>
    <cellStyle name="_도곡4교 하부공 수량_아포2교옹벽변경_공동구뚜껑단가" xfId="3152"/>
    <cellStyle name="_도곡4교 하부공 수량_아포2교옹벽변경_공동구뚜껑단가_공동구뚜껑단가" xfId="3153"/>
    <cellStyle name="_도곡4교 하부공 수량_아포2교옹벽변경_장대교량 전후구간 길어깨 폭원변경" xfId="3154"/>
    <cellStyle name="_도곡4교 하부공 수량_아포2교옹벽변경_혼합골재수량오기" xfId="3155"/>
    <cellStyle name="_도곡4교 하부공 수량_아포2교옹벽변경_혼합골재수량오기_장대교량 전후구간 길어깨 폭원변경" xfId="3156"/>
    <cellStyle name="_도곡4교 하부공 수량_아포2교-옹벽수량(22.9)" xfId="3157"/>
    <cellStyle name="_도곡4교 하부공 수량_아포2교-옹벽수량(22.9)_공동구뚜껑단가" xfId="3158"/>
    <cellStyle name="_도곡4교 하부공 수량_아포2교-옹벽수량(22.9)_공동구뚜껑단가_공동구뚜껑단가" xfId="3159"/>
    <cellStyle name="_도곡4교 하부공 수량_아포2교-옹벽수량(22.9)_장대교량 전후구간 길어깨 폭원변경" xfId="3160"/>
    <cellStyle name="_도곡4교 하부공 수량_아포2교-옹벽수량(22.9)_혼합골재수량오기" xfId="3161"/>
    <cellStyle name="_도곡4교 하부공 수량_아포2교-옹벽수량(22.9)_혼합골재수량오기_장대교량 전후구간 길어깨 폭원변경" xfId="3162"/>
    <cellStyle name="_도곡4교 하부공 수량_장대교량 전후구간 길어깨 폭원변경" xfId="3163"/>
    <cellStyle name="_도곡4교 하부공 수량_최종수로암거" xfId="3164"/>
    <cellStyle name="_도곡4교 하부공 수량_최종수로암거_부대시설공(영동-추풍령)" xfId="3165"/>
    <cellStyle name="_도곡4교 하부공 수량_최종수로암거_부대시설공(영동-추풍령)_부대시설공(영동-추풍령)" xfId="3166"/>
    <cellStyle name="_도곡4교 하부공 수량_최종수로암거_최종수로암거" xfId="3167"/>
    <cellStyle name="_도곡4교 하부공 수량_최종수로암거_최종수로암거_부대시설공(영동-추풍령)" xfId="3168"/>
    <cellStyle name="_도곡4교 하부공 수량_최종수로암거_최종수로암거_부대시설공(영동-추풍령)_부대시설공(영동-추풍령)" xfId="3169"/>
    <cellStyle name="_도곡4교 하부공 수량_토공유동표 수정" xfId="3170"/>
    <cellStyle name="_도곡4교 하부공 수량_토공유동표 수정_장대교량 전후구간 길어깨 폭원변경" xfId="3171"/>
    <cellStyle name="_도곡4교 하부공 수량_토공유동표 수정_혼합골재수량오기" xfId="3172"/>
    <cellStyle name="_도곡4교 하부공 수량_토공유동표 수정_혼합골재수량오기_장대교량 전후구간 길어깨 폭원변경" xfId="3173"/>
    <cellStyle name="_도곡4교 하부공 수량_포장공수량오기" xfId="3174"/>
    <cellStyle name="_도곡4교 하부공 수량_포장공수량오기_장대교량 전후구간 길어깨 폭원변경" xfId="3175"/>
    <cellStyle name="_도곡4교 하부공 수량_포장공수량오기_혼합골재수량오기" xfId="3176"/>
    <cellStyle name="_도곡4교 하부공 수량_포장공수량오기_혼합골재수량오기_장대교량 전후구간 길어깨 폭원변경" xfId="3177"/>
    <cellStyle name="_도곡교 교대 수량" xfId="164"/>
    <cellStyle name="_도곡교 교대 수량_RAMP-E교-최종000" xfId="4432"/>
    <cellStyle name="_도곡교 교대 수량_RAMP-E교-최종000_시방서" xfId="4433"/>
    <cellStyle name="_도곡교 교대 수량_RAMP-E교-최종000_파도 - 모항선 횡배수관 확장" xfId="4434"/>
    <cellStyle name="_도곡교 교대 수량_RAMP-E교-최종000_파도 - 모항선 횡배수관 확장_시방서" xfId="4435"/>
    <cellStyle name="_도곡교 교대 수량_R-G0+991 수로암거" xfId="3178"/>
    <cellStyle name="_도곡교 교대 수량_R-G0+992 수로암거" xfId="3179"/>
    <cellStyle name="_도곡교 교대 수량_R-G0+992 수로암거_장대교량 전후구간 길어깨 폭원변경" xfId="3180"/>
    <cellStyle name="_도곡교 교대 수량_R-G0+992 수로암거_혼합골재수량오기" xfId="3181"/>
    <cellStyle name="_도곡교 교대 수량_R-G0+992 수로암거_혼합골재수량오기_장대교량 전후구간 길어깨 폭원변경" xfId="3182"/>
    <cellStyle name="_도곡교 교대 수량_공동구뚜껑단가" xfId="3183"/>
    <cellStyle name="_도곡교 교대 수량_공동구뚜껑단가_공동구뚜껑단가" xfId="3184"/>
    <cellStyle name="_도곡교 교대 수량_방음벽" xfId="3185"/>
    <cellStyle name="_도곡교 교대 수량_부대시설공(영동-추풍령)" xfId="3186"/>
    <cellStyle name="_도곡교 교대 수량_부대시설공(영동-추풍령)_부대시설공(영동-추풍령)" xfId="3187"/>
    <cellStyle name="_도곡교 교대 수량_산출근거" xfId="3188"/>
    <cellStyle name="_도곡교 교대 수량_산출근거_장대교량 전후구간 길어깨 폭원변경" xfId="3189"/>
    <cellStyle name="_도곡교 교대 수량_선급금지급통보" xfId="165"/>
    <cellStyle name="_도곡교 교대 수량_선급금지급통보_02-01 선급금지급통보" xfId="166"/>
    <cellStyle name="_도곡교 교대 수량_시방서" xfId="4436"/>
    <cellStyle name="_도곡교 교대 수량_아포2교 옹벽 여건보고(2002.9)" xfId="3190"/>
    <cellStyle name="_도곡교 교대 수량_아포2교 옹벽 여건보고(2002.9)_공동구뚜껑단가" xfId="3191"/>
    <cellStyle name="_도곡교 교대 수량_아포2교 옹벽 여건보고(2002.9)_공동구뚜껑단가_공동구뚜껑단가" xfId="3192"/>
    <cellStyle name="_도곡교 교대 수량_아포2교 옹벽 여건보고(2002.9)_장대교량 전후구간 길어깨 폭원변경" xfId="3193"/>
    <cellStyle name="_도곡교 교대 수량_아포2교 옹벽 여건보고(2002.9)_혼합골재수량오기" xfId="3194"/>
    <cellStyle name="_도곡교 교대 수량_아포2교 옹벽 여건보고(2002.9)_혼합골재수량오기_장대교량 전후구간 길어깨 폭원변경" xfId="3195"/>
    <cellStyle name="_도곡교 교대 수량_아포2교옹벽변경" xfId="3196"/>
    <cellStyle name="_도곡교 교대 수량_아포2교옹벽변경_공동구뚜껑단가" xfId="3197"/>
    <cellStyle name="_도곡교 교대 수량_아포2교옹벽변경_공동구뚜껑단가_공동구뚜껑단가" xfId="3198"/>
    <cellStyle name="_도곡교 교대 수량_아포2교옹벽변경_장대교량 전후구간 길어깨 폭원변경" xfId="3199"/>
    <cellStyle name="_도곡교 교대 수량_아포2교옹벽변경_혼합골재수량오기" xfId="3200"/>
    <cellStyle name="_도곡교 교대 수량_아포2교옹벽변경_혼합골재수량오기_장대교량 전후구간 길어깨 폭원변경" xfId="3201"/>
    <cellStyle name="_도곡교 교대 수량_아포2교-옹벽수량(22.9)" xfId="3202"/>
    <cellStyle name="_도곡교 교대 수량_아포2교-옹벽수량(22.9)_공동구뚜껑단가" xfId="3203"/>
    <cellStyle name="_도곡교 교대 수량_아포2교-옹벽수량(22.9)_공동구뚜껑단가_공동구뚜껑단가" xfId="3204"/>
    <cellStyle name="_도곡교 교대 수량_아포2교-옹벽수량(22.9)_장대교량 전후구간 길어깨 폭원변경" xfId="3205"/>
    <cellStyle name="_도곡교 교대 수량_아포2교-옹벽수량(22.9)_혼합골재수량오기" xfId="3206"/>
    <cellStyle name="_도곡교 교대 수량_아포2교-옹벽수량(22.9)_혼합골재수량오기_장대교량 전후구간 길어깨 폭원변경" xfId="3207"/>
    <cellStyle name="_도곡교 교대 수량_장대교량 전후구간 길어깨 폭원변경" xfId="3208"/>
    <cellStyle name="_도곡교 교대 수량_최종수로암거" xfId="3209"/>
    <cellStyle name="_도곡교 교대 수량_최종수로암거_부대시설공(영동-추풍령)" xfId="3210"/>
    <cellStyle name="_도곡교 교대 수량_최종수로암거_부대시설공(영동-추풍령)_부대시설공(영동-추풍령)" xfId="3211"/>
    <cellStyle name="_도곡교 교대 수량_최종수로암거_최종수로암거" xfId="3212"/>
    <cellStyle name="_도곡교 교대 수량_최종수로암거_최종수로암거_부대시설공(영동-추풍령)" xfId="3213"/>
    <cellStyle name="_도곡교 교대 수량_최종수로암거_최종수로암거_부대시설공(영동-추풍령)_부대시설공(영동-추풍령)" xfId="3214"/>
    <cellStyle name="_도곡교 교대 수량_토공유동표 수정" xfId="3215"/>
    <cellStyle name="_도곡교 교대 수량_토공유동표 수정_장대교량 전후구간 길어깨 폭원변경" xfId="3216"/>
    <cellStyle name="_도곡교 교대 수량_토공유동표 수정_혼합골재수량오기" xfId="3217"/>
    <cellStyle name="_도곡교 교대 수량_토공유동표 수정_혼합골재수량오기_장대교량 전후구간 길어깨 폭원변경" xfId="3218"/>
    <cellStyle name="_도곡교 교대 수량_포장공수량오기" xfId="3219"/>
    <cellStyle name="_도곡교 교대 수량_포장공수량오기_장대교량 전후구간 길어깨 폭원변경" xfId="3220"/>
    <cellStyle name="_도곡교 교대 수량_포장공수량오기_혼합골재수량오기" xfId="3221"/>
    <cellStyle name="_도곡교 교대 수량_포장공수량오기_혼합골재수량오기_장대교량 전후구간 길어깨 폭원변경" xfId="3222"/>
    <cellStyle name="_도급내역서(01년1월)" xfId="3223"/>
    <cellStyle name="_도급내역서(01년1월)_01실정보고_총괄" xfId="3224"/>
    <cellStyle name="_도급내역서(01년1월)_101_토공집계" xfId="3225"/>
    <cellStyle name="_도급내역서(01년1월)_2.01_유사공종신규단가" xfId="3226"/>
    <cellStyle name="_도급내역서(01년1월)_재통보" xfId="3227"/>
    <cellStyle name="_도급내역서(01년1월)_재통보_01실정보고_총괄" xfId="3228"/>
    <cellStyle name="_도급내역서(01년1월)_재통보_101_토공집계" xfId="3229"/>
    <cellStyle name="_도급내역서(01년1월)_재통보_2.01_유사공종신규단가" xfId="3230"/>
    <cellStyle name="_도급내역서(01년1월)_재통보_폐기물 및 지장가옥" xfId="3231"/>
    <cellStyle name="_도급내역서(01년1월)_폐기물 및 지장가옥" xfId="3232"/>
    <cellStyle name="_도급내역서(최종)" xfId="3233"/>
    <cellStyle name="_도급내역서(최종)_01실정보고_총괄" xfId="3234"/>
    <cellStyle name="_도급내역서(최종)_101_토공집계" xfId="3235"/>
    <cellStyle name="_도급내역서(최종)_2.01_유사공종신규단가" xfId="3236"/>
    <cellStyle name="_도급내역서(최종)_재통보" xfId="3237"/>
    <cellStyle name="_도급내역서(최종)_재통보_01실정보고_총괄" xfId="3238"/>
    <cellStyle name="_도급내역서(최종)_재통보_101_토공집계" xfId="3239"/>
    <cellStyle name="_도급내역서(최종)_재통보_2.01_유사공종신규단가" xfId="3240"/>
    <cellStyle name="_도급내역서(최종)_재통보_폐기물 및 지장가옥" xfId="3241"/>
    <cellStyle name="_도급내역서(최종)_폐기물 및 지장가옥" xfId="3242"/>
    <cellStyle name="_도급설계내역서" xfId="167"/>
    <cellStyle name="_도로안내표지판및교통표지" xfId="3243"/>
    <cellStyle name="_돌망태석(수해복구)" xfId="3244"/>
    <cellStyle name="_돌망태석(수해복구)_장대교량 전후구간 길어깨 폭원변경" xfId="3245"/>
    <cellStyle name="_동락천계약서" xfId="5070"/>
    <cellStyle name="_동물이동통로공사비산출" xfId="168"/>
    <cellStyle name="_램프G교토공" xfId="3246"/>
    <cellStyle name="_램프G교토공_공동구뚜껑단가" xfId="3247"/>
    <cellStyle name="_램프G교토공_공동구뚜껑단가_공동구뚜껑단가" xfId="3248"/>
    <cellStyle name="_램프G교토공_산출근거" xfId="3249"/>
    <cellStyle name="_램프G교토공_산출근거_장대교량 전후구간 길어깨 폭원변경" xfId="3250"/>
    <cellStyle name="_램프G교토공_아포2교 옹벽 여건보고(2002.9)" xfId="3251"/>
    <cellStyle name="_램프G교토공_아포2교 옹벽 여건보고(2002.9)_공동구뚜껑단가" xfId="3252"/>
    <cellStyle name="_램프G교토공_아포2교 옹벽 여건보고(2002.9)_공동구뚜껑단가_공동구뚜껑단가" xfId="3253"/>
    <cellStyle name="_램프G교토공_아포2교 옹벽 여건보고(2002.9)_장대교량 전후구간 길어깨 폭원변경" xfId="3254"/>
    <cellStyle name="_램프G교토공_아포2교 옹벽 여건보고(2002.9)_혼합골재수량오기" xfId="3255"/>
    <cellStyle name="_램프G교토공_아포2교 옹벽 여건보고(2002.9)_혼합골재수량오기_장대교량 전후구간 길어깨 폭원변경" xfId="3256"/>
    <cellStyle name="_램프G교토공_아포2교옹벽변경" xfId="3257"/>
    <cellStyle name="_램프G교토공_아포2교옹벽변경_공동구뚜껑단가" xfId="3258"/>
    <cellStyle name="_램프G교토공_아포2교옹벽변경_공동구뚜껑단가_공동구뚜껑단가" xfId="3259"/>
    <cellStyle name="_램프G교토공_아포2교옹벽변경_장대교량 전후구간 길어깨 폭원변경" xfId="3260"/>
    <cellStyle name="_램프G교토공_아포2교옹벽변경_혼합골재수량오기" xfId="3261"/>
    <cellStyle name="_램프G교토공_아포2교옹벽변경_혼합골재수량오기_장대교량 전후구간 길어깨 폭원변경" xfId="3262"/>
    <cellStyle name="_램프G교토공_아포2교-옹벽수량(22.9)" xfId="3263"/>
    <cellStyle name="_램프G교토공_아포2교-옹벽수량(22.9)_공동구뚜껑단가" xfId="3264"/>
    <cellStyle name="_램프G교토공_아포2교-옹벽수량(22.9)_공동구뚜껑단가_공동구뚜껑단가" xfId="3265"/>
    <cellStyle name="_램프G교토공_아포2교-옹벽수량(22.9)_장대교량 전후구간 길어깨 폭원변경" xfId="3266"/>
    <cellStyle name="_램프G교토공_아포2교-옹벽수량(22.9)_혼합골재수량오기" xfId="3267"/>
    <cellStyle name="_램프G교토공_아포2교-옹벽수량(22.9)_혼합골재수량오기_장대교량 전후구간 길어깨 폭원변경" xfId="3268"/>
    <cellStyle name="_램프G교토공_장대교량 전후구간 길어깨 폭원변경" xfId="3269"/>
    <cellStyle name="_램프G교토공_토공유동표 수정" xfId="3270"/>
    <cellStyle name="_램프G교토공_토공유동표 수정_장대교량 전후구간 길어깨 폭원변경" xfId="3271"/>
    <cellStyle name="_램프G교토공_토공유동표 수정_혼합골재수량오기" xfId="3272"/>
    <cellStyle name="_램프G교토공_토공유동표 수정_혼합골재수량오기_장대교량 전후구간 길어깨 폭원변경" xfId="3273"/>
    <cellStyle name="_램프G교토공_포장공수량오기" xfId="3274"/>
    <cellStyle name="_램프G교토공_포장공수량오기_장대교량 전후구간 길어깨 폭원변경" xfId="3275"/>
    <cellStyle name="_램프G교토공_포장공수량오기_혼합골재수량오기" xfId="3276"/>
    <cellStyle name="_램프G교토공_포장공수량오기_혼합골재수량오기_장대교량 전후구간 길어깨 폭원변경" xfId="3277"/>
    <cellStyle name="_모래운반 여건보호(22.10)" xfId="3278"/>
    <cellStyle name="_문경갑지(보고서)" xfId="3279"/>
    <cellStyle name="_문화육교 신축이음장치보수" xfId="3280"/>
    <cellStyle name="_물가변~1" xfId="3281"/>
    <cellStyle name="_물가변동" xfId="3282"/>
    <cellStyle name="_미양2교 가시설" xfId="169"/>
    <cellStyle name="_미양2교 교각토공" xfId="170"/>
    <cellStyle name="_미진동발파" xfId="171"/>
    <cellStyle name="_발주내역" xfId="3283"/>
    <cellStyle name="_발주내역_3월기성내역" xfId="3284"/>
    <cellStyle name="_발주내역_3월기성내역_설계변경내역서" xfId="3285"/>
    <cellStyle name="_발주내역_3월기성내역_설계변경내역서_내역서제경비제외123" xfId="3286"/>
    <cellStyle name="_발주내역_3월기성내역_설계변경내역서_설계변경내역서(2006년)" xfId="3287"/>
    <cellStyle name="_발주내역_3월기성내역_설계변경내역서_설계변경내역서(물가변동)" xfId="3288"/>
    <cellStyle name="_발주내역_3월기성내역_설계변경내역서_실정보고내역집계(2006)" xfId="3289"/>
    <cellStyle name="_발주내역_3월기성내역_설계변경산출" xfId="3290"/>
    <cellStyle name="_발주내역_3월기성내역_설계변경산출_9공구대우통신관로" xfId="3291"/>
    <cellStyle name="_발주내역_3월기성내역_설계변경산출_9공구대우통신관로_설계변경내역서" xfId="3292"/>
    <cellStyle name="_발주내역_3월기성내역_설계변경산출_9공구대우통신관로_설계변경내역서_내역서제경비제외123" xfId="3293"/>
    <cellStyle name="_발주내역_3월기성내역_설계변경산출_9공구대우통신관로_설계변경내역서_설계변경내역서(2006년)" xfId="3294"/>
    <cellStyle name="_발주내역_3월기성내역_설계변경산출_9공구대우통신관로_설계변경내역서_설계변경내역서(물가변동)" xfId="3295"/>
    <cellStyle name="_발주내역_3월기성내역_설계변경산출_9공구대우통신관로_설계변경내역서_실정보고내역집계(2006)" xfId="3296"/>
    <cellStyle name="_발주내역_3월기성내역_설계변경산출_설계변경내역서" xfId="3297"/>
    <cellStyle name="_발주내역_3월기성내역_설계변경산출_설계변경내역서_내역서제경비제외123" xfId="3298"/>
    <cellStyle name="_발주내역_3월기성내역_설계변경산출_설계변경내역서_설계변경내역서(2006년)" xfId="3299"/>
    <cellStyle name="_발주내역_3월기성내역_설계변경산출_설계변경내역서_설계변경내역서(물가변동)" xfId="3300"/>
    <cellStyle name="_발주내역_3월기성내역_설계변경산출_설계변경내역서_실정보고내역집계(2006)" xfId="3301"/>
    <cellStyle name="_발주내역_3월기성내역_설계변경산출_통신관로(9공구)" xfId="3302"/>
    <cellStyle name="_발주내역_3월기성내역_설계변경산출_통신관로(9공구)_설계변경내역서" xfId="3303"/>
    <cellStyle name="_발주내역_3월기성내역_설계변경산출_통신관로(9공구)_설계변경내역서_내역서제경비제외123" xfId="3304"/>
    <cellStyle name="_발주내역_3월기성내역_설계변경산출_통신관로(9공구)_설계변경내역서_설계변경내역서(2006년)" xfId="3305"/>
    <cellStyle name="_발주내역_3월기성내역_설계변경산출_통신관로(9공구)_설계변경내역서_설계변경내역서(물가변동)" xfId="3306"/>
    <cellStyle name="_발주내역_3월기성내역_설계변경산출_통신관로(9공구)_설계변경내역서_실정보고내역집계(2006)" xfId="3307"/>
    <cellStyle name="_발주내역_5월기성내역" xfId="3308"/>
    <cellStyle name="_발주내역_5월기성내역_설계변경내역서" xfId="3309"/>
    <cellStyle name="_발주내역_5월기성내역_설계변경내역서_내역서제경비제외123" xfId="3310"/>
    <cellStyle name="_발주내역_5월기성내역_설계변경내역서_설계변경내역서(2006년)" xfId="3311"/>
    <cellStyle name="_발주내역_5월기성내역_설계변경내역서_설계변경내역서(물가변동)" xfId="3312"/>
    <cellStyle name="_발주내역_5월기성내역_설계변경내역서_실정보고내역집계(2006)" xfId="3313"/>
    <cellStyle name="_발주내역_5월기성내역_설계변경산출" xfId="3314"/>
    <cellStyle name="_발주내역_5월기성내역_설계변경산출_9공구대우통신관로" xfId="3315"/>
    <cellStyle name="_발주내역_5월기성내역_설계변경산출_9공구대우통신관로_설계변경내역서" xfId="3316"/>
    <cellStyle name="_발주내역_5월기성내역_설계변경산출_9공구대우통신관로_설계변경내역서_내역서제경비제외123" xfId="3317"/>
    <cellStyle name="_발주내역_5월기성내역_설계변경산출_9공구대우통신관로_설계변경내역서_설계변경내역서(2006년)" xfId="3318"/>
    <cellStyle name="_발주내역_5월기성내역_설계변경산출_9공구대우통신관로_설계변경내역서_설계변경내역서(물가변동)" xfId="3319"/>
    <cellStyle name="_발주내역_5월기성내역_설계변경산출_9공구대우통신관로_설계변경내역서_실정보고내역집계(2006)" xfId="3320"/>
    <cellStyle name="_발주내역_5월기성내역_설계변경산출_설계변경내역서" xfId="3321"/>
    <cellStyle name="_발주내역_5월기성내역_설계변경산출_설계변경내역서_내역서제경비제외123" xfId="3322"/>
    <cellStyle name="_발주내역_5월기성내역_설계변경산출_설계변경내역서_설계변경내역서(2006년)" xfId="3323"/>
    <cellStyle name="_발주내역_5월기성내역_설계변경산출_설계변경내역서_설계변경내역서(물가변동)" xfId="3324"/>
    <cellStyle name="_발주내역_5월기성내역_설계변경산출_설계변경내역서_실정보고내역집계(2006)" xfId="3325"/>
    <cellStyle name="_발주내역_5월기성내역_설계변경산출_통신관로(9공구)" xfId="3326"/>
    <cellStyle name="_발주내역_5월기성내역_설계변경산출_통신관로(9공구)_설계변경내역서" xfId="3327"/>
    <cellStyle name="_발주내역_5월기성내역_설계변경산출_통신관로(9공구)_설계변경내역서_내역서제경비제외123" xfId="3328"/>
    <cellStyle name="_발주내역_5월기성내역_설계변경산출_통신관로(9공구)_설계변경내역서_설계변경내역서(2006년)" xfId="3329"/>
    <cellStyle name="_발주내역_5월기성내역_설계변경산출_통신관로(9공구)_설계변경내역서_설계변경내역서(물가변동)" xfId="3330"/>
    <cellStyle name="_발주내역_5월기성내역_설계변경산출_통신관로(9공구)_설계변경내역서_실정보고내역집계(2006)" xfId="3331"/>
    <cellStyle name="_발주내역_설계변경내역서" xfId="3332"/>
    <cellStyle name="_발주내역_설계변경내역서_내역서제경비제외123" xfId="3333"/>
    <cellStyle name="_발주내역_설계변경내역서_설계변경내역서(2006년)" xfId="3334"/>
    <cellStyle name="_발주내역_설계변경내역서_설계변경내역서(물가변동)" xfId="3335"/>
    <cellStyle name="_발주내역_설계변경내역서_실정보고내역집계(2006)" xfId="3336"/>
    <cellStyle name="_발주내역_설계변경산출" xfId="3337"/>
    <cellStyle name="_발주내역_설계변경산출_9공구대우통신관로" xfId="3338"/>
    <cellStyle name="_발주내역_설계변경산출_9공구대우통신관로_설계변경내역서" xfId="3339"/>
    <cellStyle name="_발주내역_설계변경산출_9공구대우통신관로_설계변경내역서_내역서제경비제외123" xfId="3340"/>
    <cellStyle name="_발주내역_설계변경산출_9공구대우통신관로_설계변경내역서_설계변경내역서(2006년)" xfId="3341"/>
    <cellStyle name="_발주내역_설계변경산출_9공구대우통신관로_설계변경내역서_설계변경내역서(물가변동)" xfId="3342"/>
    <cellStyle name="_발주내역_설계변경산출_9공구대우통신관로_설계변경내역서_실정보고내역집계(2006)" xfId="3343"/>
    <cellStyle name="_발주내역_설계변경산출_설계변경내역서" xfId="3344"/>
    <cellStyle name="_발주내역_설계변경산출_설계변경내역서_내역서제경비제외123" xfId="3345"/>
    <cellStyle name="_발주내역_설계변경산출_설계변경내역서_설계변경내역서(2006년)" xfId="3346"/>
    <cellStyle name="_발주내역_설계변경산출_설계변경내역서_설계변경내역서(물가변동)" xfId="3347"/>
    <cellStyle name="_발주내역_설계변경산출_설계변경내역서_실정보고내역집계(2006)" xfId="3348"/>
    <cellStyle name="_발주내역_설계변경산출_통신관로(9공구)" xfId="3349"/>
    <cellStyle name="_발주내역_설계변경산출_통신관로(9공구)_설계변경내역서" xfId="3350"/>
    <cellStyle name="_발주내역_설계변경산출_통신관로(9공구)_설계변경내역서_내역서제경비제외123" xfId="3351"/>
    <cellStyle name="_발주내역_설계변경산출_통신관로(9공구)_설계변경내역서_설계변경내역서(2006년)" xfId="3352"/>
    <cellStyle name="_발주내역_설계변경산출_통신관로(9공구)_설계변경내역서_설계변경내역서(물가변동)" xfId="3353"/>
    <cellStyle name="_발주내역_설계변경산출_통신관로(9공구)_설계변경내역서_실정보고내역집계(2006)" xfId="3354"/>
    <cellStyle name="_발주내역서(1차분1119)" xfId="3355"/>
    <cellStyle name="_방음벽" xfId="3356"/>
    <cellStyle name="_방음벽일위대가" xfId="3357"/>
    <cellStyle name="_방죽교 P1 기초변경 검토" xfId="172"/>
    <cellStyle name="_배수공 집계표(2001-91억)" xfId="173"/>
    <cellStyle name="_버팀보 식단가" xfId="174"/>
    <cellStyle name="_법면가보호망삭제" xfId="175"/>
    <cellStyle name="_법면가보호망삭제_5공구설계변경승인요청(구조물초기점검)" xfId="176"/>
    <cellStyle name="_법면가보호망삭제_설계변경승인요청(초기안전점검)" xfId="177"/>
    <cellStyle name="_변경계약내역서(12.01)" xfId="178"/>
    <cellStyle name="_변경계약내역서(12.01)_2001년 예정 100억 내역(01.09.10)" xfId="179"/>
    <cellStyle name="_변경계약내역서(12.01)_Book1" xfId="180"/>
    <cellStyle name="_변경계약내역서(12.01)_Book1_기성 검사조서(2001.11)" xfId="181"/>
    <cellStyle name="_변경계약내역서(12.01)_내역서(01.09.12)" xfId="182"/>
    <cellStyle name="_변경계약내역서(12.02)" xfId="183"/>
    <cellStyle name="_변경계약내역서(12.02)_2001년 예정 100억 내역(01.09.10)" xfId="184"/>
    <cellStyle name="_변경계약내역서(12.02)_Book1" xfId="185"/>
    <cellStyle name="_변경계약내역서(12.02)_Book1_기성 검사조서(2001.11)" xfId="186"/>
    <cellStyle name="_변경계약내역서(12.02)_내역서(01.09.12)" xfId="187"/>
    <cellStyle name="_변경계약내역서(12.3)" xfId="188"/>
    <cellStyle name="_변경계약내역서(12.3)_Book1" xfId="189"/>
    <cellStyle name="_변경계약내역서(12.3)_Book1_기성 검사조서(2001.11)" xfId="190"/>
    <cellStyle name="_별첨(계획서및실적서양식)" xfId="3358"/>
    <cellStyle name="_별첨(계획서및실적서양식)_1" xfId="3359"/>
    <cellStyle name="_보조기층골재원변경3" xfId="3360"/>
    <cellStyle name="_보조날개벽 뒷채움 삭제" xfId="3361"/>
    <cellStyle name="_보조날개벽 뒷채움 삭제_장대교량 전후구간 길어깨 폭원변경" xfId="3362"/>
    <cellStyle name="_복원갑지(보고서)최종1217" xfId="191"/>
    <cellStyle name="_부대시설공(영동-추풍령)" xfId="3363"/>
    <cellStyle name="_부대시설공(영동-추풍령)_부대시설공(영동-추풍령)" xfId="3364"/>
    <cellStyle name="_부산청,대전청기준 05년 07년 추가조사비 단가산출서" xfId="3365"/>
    <cellStyle name="_사토변경단가산출서(041021)" xfId="3366"/>
    <cellStyle name="_산출근거" xfId="3367"/>
    <cellStyle name="_산출근거_장대교량 전후구간 길어깨 폭원변경" xfId="3368"/>
    <cellStyle name="_상대평가" xfId="192"/>
    <cellStyle name="_서부산내역서(수정)" xfId="5151"/>
    <cellStyle name="_석포교" xfId="3369"/>
    <cellStyle name="_선은사갑지(보고서)수정" xfId="193"/>
    <cellStyle name="_설계내역(전기)" xfId="3370"/>
    <cellStyle name="_설계변경내역서" xfId="3371"/>
    <cellStyle name="_설계변경보고(가드레일 개선)-6공구" xfId="194"/>
    <cellStyle name="_설계변경승인요청(관정설치-상서1리 노영수 민원)" xfId="195"/>
    <cellStyle name="_설계변경요청자료(11월27일)" xfId="5152"/>
    <cellStyle name="_설계변경현황 및 참고자료" xfId="196"/>
    <cellStyle name="_설계변경현황(8공구)" xfId="197"/>
    <cellStyle name="_설계서(5공구)" xfId="3372"/>
    <cellStyle name="_설계서(5공구)_공동구뚜껑단가" xfId="3373"/>
    <cellStyle name="_설계서(5공구)_공동구뚜껑단가_공동구뚜껑단가" xfId="3374"/>
    <cellStyle name="_설비" xfId="198"/>
    <cellStyle name="_소각로 삭제" xfId="3375"/>
    <cellStyle name="_소각로 삭제_공동구뚜껑단가" xfId="3376"/>
    <cellStyle name="_소각로 삭제_공동구뚜껑단가_공동구뚜껑단가" xfId="3377"/>
    <cellStyle name="_소각로 삭제_장대교량 전후구간 길어깨 폭원변경" xfId="3378"/>
    <cellStyle name="_소각로 삭제_혼합골재수량오기" xfId="3379"/>
    <cellStyle name="_소각로 삭제_혼합골재수량오기_장대교량 전후구간 길어깨 폭원변경" xfId="3380"/>
    <cellStyle name="_수공(성남)설계" xfId="5071"/>
    <cellStyle name="_수공(성남)설계_원동천교(상)외-수량수정" xfId="5072"/>
    <cellStyle name="_수공(성남)설계_인천계양 까치마을 태화,한진아파트 공사내역서(제출용1)" xfId="5073"/>
    <cellStyle name="_수공(성남)설계_인천계양 까치마을 태화,한진아파트 공사내역서(제출용1)_계양구 도두리마을 동남 아파트 하자보수공사비산출서(자오)" xfId="5074"/>
    <cellStyle name="_수공(성남)설계_인천계양 까치마을 태화,한진아파트 공사내역서(제출용1)_계양구 도두리마을 동남 아파트 하자보수공사비산출서(자오)_원동천교(상)외-수량수정" xfId="5075"/>
    <cellStyle name="_수공(성남)설계_인천계양 까치마을 태화,한진아파트 공사내역서(제출용1)_구로동구일우성아파트 하자보수공사비산출서(1)" xfId="5076"/>
    <cellStyle name="_수공(성남)설계_인천계양 까치마을 태화,한진아파트 공사내역서(제출용1)_구로동구일우성아파트 하자보수공사비산출서(1)_원동천교(상)외-수량수정" xfId="5077"/>
    <cellStyle name="_수공(성남)설계_인천계양 까치마을 태화,한진아파트 공사내역서(제출용1)_동남 아파트" xfId="5078"/>
    <cellStyle name="_수공(성남)설계_인천계양 까치마을 태화,한진아파트 공사내역서(제출용1)_동남 아파트_원동천교(상)외-수량수정" xfId="5079"/>
    <cellStyle name="_수공(성남)설계_인천계양 까치마을 태화,한진아파트 공사내역서(제출용1)_원동천교(상)외-수량수정" xfId="5080"/>
    <cellStyle name="_수공(성남)설계_인천계양 까치마을 태화,한진아파트 공사내역서(제출용1)_인천계양 까치마을 태화,한진아파트 공사내역서9.12(제출용)" xfId="5081"/>
    <cellStyle name="_수공(성남)설계_인천계양 까치마을 태화,한진아파트 공사내역서(제출용1)_인천계양 까치마을 태화,한진아파트 공사내역서9.12(제출용)_원동천교(상)외-수량수정" xfId="5082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" xfId="5083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계양구 도두리마을 동남 아파트 하자보수공사비산출서(자오)" xfId="5084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계양구 도두리마을 동남 아파트 하자보수공사비산출서(자오)_원동천교(상)외-수량수정" xfId="5085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구로동구일우성아파트 하자보수공사비산출서(1)" xfId="5086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구로동구일우성아파트 하자보수공사비산출서(1)_원동천교(상)외-수량수정" xfId="5087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동남 아파트" xfId="5088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동남 아파트_원동천교(상)외-수량수정" xfId="5089"/>
    <cellStyle name="_수공(성남)설계_인천계양 까치마을 태화,한진아파트 공사내역서(제출용1)_인천계양 까치마을 태화,한진아파트 공사내역서9.12(제출용)_인천계양 까치마을 태화,한진아파트 공사내역서9.12(제출용)_원동천교(상)외-수량수정" xfId="5090"/>
    <cellStyle name="_수공(성남)설계_인천계양 까치마을 태화,한진아파트 공사내역서9.12(제출용)" xfId="5091"/>
    <cellStyle name="_수공(성남)설계_인천계양 까치마을 태화,한진아파트 공사내역서9.12(제출용)_계양구 도두리마을 동남 아파트 하자보수공사비산출서(자오)" xfId="5092"/>
    <cellStyle name="_수공(성남)설계_인천계양 까치마을 태화,한진아파트 공사내역서9.12(제출용)_계양구 도두리마을 동남 아파트 하자보수공사비산출서(자오)_원동천교(상)외-수량수정" xfId="5093"/>
    <cellStyle name="_수공(성남)설계_인천계양 까치마을 태화,한진아파트 공사내역서9.12(제출용)_구로동구일우성아파트 하자보수공사비산출서(1)" xfId="5094"/>
    <cellStyle name="_수공(성남)설계_인천계양 까치마을 태화,한진아파트 공사내역서9.12(제출용)_구로동구일우성아파트 하자보수공사비산출서(1)_원동천교(상)외-수량수정" xfId="5095"/>
    <cellStyle name="_수공(성남)설계_인천계양 까치마을 태화,한진아파트 공사내역서9.12(제출용)_동남 아파트" xfId="5096"/>
    <cellStyle name="_수공(성남)설계_인천계양 까치마을 태화,한진아파트 공사내역서9.12(제출용)_동남 아파트_원동천교(상)외-수량수정" xfId="5097"/>
    <cellStyle name="_수공(성남)설계_인천계양 까치마을 태화,한진아파트 공사내역서9.12(제출용)_원동천교(상)외-수량수정" xfId="5098"/>
    <cellStyle name="_수공(성남)설계_인천계양 까치마을 태화,한진아파트 공사내역서9.12(제출용)_인천계양 까치마을 태화,한진아파트 공사내역서9.12(제출용)" xfId="5099"/>
    <cellStyle name="_수공(성남)설계_인천계양 까치마을 태화,한진아파트 공사내역서9.12(제출용)_인천계양 까치마을 태화,한진아파트 공사내역서9.12(제출용)_원동천교(상)외-수량수정" xfId="5100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" xfId="5101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계양구 도두리마을 동남 아파트 하자보수공사비산출서(자오)" xfId="5102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계양구 도두리마을 동남 아파트 하자보수공사비산출서(자오)_원동천교(상)외-수량수정" xfId="5103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구로동구일우성아파트 하자보수공사비산출서(1)" xfId="5104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구로동구일우성아파트 하자보수공사비산출서(1)_원동천교(상)외-수량수정" xfId="5105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동남 아파트" xfId="5106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동남 아파트_원동천교(상)외-수량수정" xfId="5107"/>
    <cellStyle name="_수공(성남)설계_인천계양 까치마을 태화,한진아파트 공사내역서9.12(제출용)_인천계양 까치마을 태화,한진아파트 공사내역서9.12(제출용)_인천계양 까치마을 태화,한진아파트 공사내역서9.12(제출용)_원동천교(상)외-수량수정" xfId="5108"/>
    <cellStyle name="_수량산출서(변경1안,파형강판)" xfId="3381"/>
    <cellStyle name="_수량산출용지" xfId="199"/>
    <cellStyle name="_수정이여2003.05.19xls" xfId="200"/>
    <cellStyle name="_수해복구 지원 여건보호(22.10)" xfId="3382"/>
    <cellStyle name="_슈방향표지판(다시)" xfId="3383"/>
    <cellStyle name="_슈방향표지판(다시1)" xfId="3384"/>
    <cellStyle name="_시방서" xfId="4437"/>
    <cellStyle name="_시흥지사 관내 영업소 도장공사" xfId="201"/>
    <cellStyle name="_신호등견적서" xfId="3385"/>
    <cellStyle name="_신호등견적서_연꽃교산출근거1" xfId="3386"/>
    <cellStyle name="_신호등견적서_연꽃교산출근거1_연꽃교(산출근거)" xfId="3387"/>
    <cellStyle name="_실정보고(교면물빼기공)" xfId="3388"/>
    <cellStyle name="_실정보고(사면보강)" xfId="3389"/>
    <cellStyle name="_실정보고(폐기물분리발주)시공사-0805" xfId="3390"/>
    <cellStyle name="_실정보고공문" xfId="3391"/>
    <cellStyle name="_실정보고수정(교면물빼기공)" xfId="3392"/>
    <cellStyle name="_실정보고수정(초기안점점검)" xfId="3393"/>
    <cellStyle name="_실정보고수정(표지판)기초별도" xfId="3394"/>
    <cellStyle name="_아울렛사거리(토공)-3" xfId="3395"/>
    <cellStyle name="_아포2, R-G교 기초 변경(수정)" xfId="202"/>
    <cellStyle name="_아포2, R-G교 기초 변경(수정)_공동구뚜껑단가" xfId="3396"/>
    <cellStyle name="_아포2, R-G교 기초 변경(수정)_공동구뚜껑단가_공동구뚜껑단가" xfId="3397"/>
    <cellStyle name="_아포2, R-G교 기초 변경(수정)_산출근거" xfId="3398"/>
    <cellStyle name="_아포2, R-G교 기초 변경(수정)_산출근거_장대교량 전후구간 길어깨 폭원변경" xfId="3399"/>
    <cellStyle name="_아포2, R-G교 기초 변경(수정)_선급금지급통보" xfId="203"/>
    <cellStyle name="_아포2, R-G교 기초 변경(수정)_선급금지급통보_02-01 선급금지급통보" xfId="204"/>
    <cellStyle name="_아포2, R-G교 기초 변경(수정)_아포2교 옹벽 여건보고(2002.9)" xfId="3400"/>
    <cellStyle name="_아포2, R-G교 기초 변경(수정)_아포2교 옹벽 여건보고(2002.9)_공동구뚜껑단가" xfId="3401"/>
    <cellStyle name="_아포2, R-G교 기초 변경(수정)_아포2교 옹벽 여건보고(2002.9)_공동구뚜껑단가_공동구뚜껑단가" xfId="3402"/>
    <cellStyle name="_아포2, R-G교 기초 변경(수정)_아포2교 옹벽 여건보고(2002.9)_장대교량 전후구간 길어깨 폭원변경" xfId="3403"/>
    <cellStyle name="_아포2, R-G교 기초 변경(수정)_아포2교 옹벽 여건보고(2002.9)_혼합골재수량오기" xfId="3404"/>
    <cellStyle name="_아포2, R-G교 기초 변경(수정)_아포2교 옹벽 여건보고(2002.9)_혼합골재수량오기_장대교량 전후구간 길어깨 폭원변경" xfId="3405"/>
    <cellStyle name="_아포2, R-G교 기초 변경(수정)_아포2교옹벽변경" xfId="3406"/>
    <cellStyle name="_아포2, R-G교 기초 변경(수정)_아포2교옹벽변경_공동구뚜껑단가" xfId="3407"/>
    <cellStyle name="_아포2, R-G교 기초 변경(수정)_아포2교옹벽변경_공동구뚜껑단가_공동구뚜껑단가" xfId="3408"/>
    <cellStyle name="_아포2, R-G교 기초 변경(수정)_아포2교옹벽변경_장대교량 전후구간 길어깨 폭원변경" xfId="3409"/>
    <cellStyle name="_아포2, R-G교 기초 변경(수정)_아포2교옹벽변경_혼합골재수량오기" xfId="3410"/>
    <cellStyle name="_아포2, R-G교 기초 변경(수정)_아포2교옹벽변경_혼합골재수량오기_장대교량 전후구간 길어깨 폭원변경" xfId="3411"/>
    <cellStyle name="_아포2, R-G교 기초 변경(수정)_아포2교-옹벽수량(22.9)" xfId="3412"/>
    <cellStyle name="_아포2, R-G교 기초 변경(수정)_아포2교-옹벽수량(22.9)_공동구뚜껑단가" xfId="3413"/>
    <cellStyle name="_아포2, R-G교 기초 변경(수정)_아포2교-옹벽수량(22.9)_공동구뚜껑단가_공동구뚜껑단가" xfId="3414"/>
    <cellStyle name="_아포2, R-G교 기초 변경(수정)_아포2교-옹벽수량(22.9)_장대교량 전후구간 길어깨 폭원변경" xfId="3415"/>
    <cellStyle name="_아포2, R-G교 기초 변경(수정)_아포2교-옹벽수량(22.9)_혼합골재수량오기" xfId="3416"/>
    <cellStyle name="_아포2, R-G교 기초 변경(수정)_아포2교-옹벽수량(22.9)_혼합골재수량오기_장대교량 전후구간 길어깨 폭원변경" xfId="3417"/>
    <cellStyle name="_아포2, R-G교 기초 변경(수정)_장대교량 전후구간 길어깨 폭원변경" xfId="3418"/>
    <cellStyle name="_아포2, R-G교 기초 변경(수정)_토공유동표 수정" xfId="3419"/>
    <cellStyle name="_아포2, R-G교 기초 변경(수정)_토공유동표 수정_장대교량 전후구간 길어깨 폭원변경" xfId="3420"/>
    <cellStyle name="_아포2, R-G교 기초 변경(수정)_토공유동표 수정_혼합골재수량오기" xfId="3421"/>
    <cellStyle name="_아포2, R-G교 기초 변경(수정)_토공유동표 수정_혼합골재수량오기_장대교량 전후구간 길어깨 폭원변경" xfId="3422"/>
    <cellStyle name="_아포2, R-G교 기초 변경(수정)_포장공수량오기" xfId="3423"/>
    <cellStyle name="_아포2, R-G교 기초 변경(수정)_포장공수량오기_장대교량 전후구간 길어깨 폭원변경" xfId="3424"/>
    <cellStyle name="_아포2, R-G교 기초 변경(수정)_포장공수량오기_혼합골재수량오기" xfId="3425"/>
    <cellStyle name="_아포2, R-G교 기초 변경(수정)_포장공수량오기_혼합골재수량오기_장대교량 전후구간 길어깨 폭원변경" xfId="3426"/>
    <cellStyle name="_아포2교 옹벽 여건보고(2002.9)" xfId="3427"/>
    <cellStyle name="_아포2교옹벽변경" xfId="3428"/>
    <cellStyle name="_아포2교옹벽변경_공동구뚜껑단가" xfId="3429"/>
    <cellStyle name="_아포2교옹벽변경_공동구뚜껑단가_공동구뚜껑단가" xfId="3430"/>
    <cellStyle name="_아포2교옹벽변경_장대교량 전후구간 길어깨 폭원변경" xfId="3431"/>
    <cellStyle name="_아포2교옹벽변경_혼합골재수량오기" xfId="3432"/>
    <cellStyle name="_아포2교옹벽변경_혼합골재수량오기_장대교량 전후구간 길어깨 폭원변경" xfId="3433"/>
    <cellStyle name="_아포2교-옹벽수량(22.6)" xfId="3434"/>
    <cellStyle name="_아포2교-옹벽수량(22.6)_공동구뚜껑단가" xfId="3435"/>
    <cellStyle name="_아포2교-옹벽수량(22.6)_공동구뚜껑단가_공동구뚜껑단가" xfId="3436"/>
    <cellStyle name="_아포2교-옹벽수량(22.6)_산출근거" xfId="3437"/>
    <cellStyle name="_아포2교-옹벽수량(22.6)_산출근거_장대교량 전후구간 길어깨 폭원변경" xfId="3438"/>
    <cellStyle name="_아포2교-옹벽수량(22.6)_아포2교 옹벽 여건보고(2002.9)" xfId="3439"/>
    <cellStyle name="_아포2교-옹벽수량(22.6)_아포2교 옹벽 여건보고(2002.9)_공동구뚜껑단가" xfId="3440"/>
    <cellStyle name="_아포2교-옹벽수량(22.6)_아포2교 옹벽 여건보고(2002.9)_공동구뚜껑단가_공동구뚜껑단가" xfId="3441"/>
    <cellStyle name="_아포2교-옹벽수량(22.6)_아포2교 옹벽 여건보고(2002.9)_장대교량 전후구간 길어깨 폭원변경" xfId="3442"/>
    <cellStyle name="_아포2교-옹벽수량(22.6)_아포2교 옹벽 여건보고(2002.9)_혼합골재수량오기" xfId="3443"/>
    <cellStyle name="_아포2교-옹벽수량(22.6)_아포2교 옹벽 여건보고(2002.9)_혼합골재수량오기_장대교량 전후구간 길어깨 폭원변경" xfId="3444"/>
    <cellStyle name="_아포2교-옹벽수량(22.6)_아포2교옹벽변경" xfId="3445"/>
    <cellStyle name="_아포2교-옹벽수량(22.6)_아포2교옹벽변경_공동구뚜껑단가" xfId="3446"/>
    <cellStyle name="_아포2교-옹벽수량(22.6)_아포2교옹벽변경_공동구뚜껑단가_공동구뚜껑단가" xfId="3447"/>
    <cellStyle name="_아포2교-옹벽수량(22.6)_아포2교옹벽변경_장대교량 전후구간 길어깨 폭원변경" xfId="3448"/>
    <cellStyle name="_아포2교-옹벽수량(22.6)_아포2교옹벽변경_혼합골재수량오기" xfId="3449"/>
    <cellStyle name="_아포2교-옹벽수량(22.6)_아포2교옹벽변경_혼합골재수량오기_장대교량 전후구간 길어깨 폭원변경" xfId="3450"/>
    <cellStyle name="_아포2교-옹벽수량(22.6)_아포2교-옹벽수량(22.9)" xfId="3451"/>
    <cellStyle name="_아포2교-옹벽수량(22.6)_아포2교-옹벽수량(22.9)_공동구뚜껑단가" xfId="3452"/>
    <cellStyle name="_아포2교-옹벽수량(22.6)_아포2교-옹벽수량(22.9)_공동구뚜껑단가_공동구뚜껑단가" xfId="3453"/>
    <cellStyle name="_아포2교-옹벽수량(22.6)_아포2교-옹벽수량(22.9)_장대교량 전후구간 길어깨 폭원변경" xfId="3454"/>
    <cellStyle name="_아포2교-옹벽수량(22.6)_아포2교-옹벽수량(22.9)_혼합골재수량오기" xfId="3455"/>
    <cellStyle name="_아포2교-옹벽수량(22.6)_아포2교-옹벽수량(22.9)_혼합골재수량오기_장대교량 전후구간 길어깨 폭원변경" xfId="3456"/>
    <cellStyle name="_아포2교-옹벽수량(22.6)_장대교량 전후구간 길어깨 폭원변경" xfId="3457"/>
    <cellStyle name="_아포2교-옹벽수량(22.6)_토공유동표 수정" xfId="3458"/>
    <cellStyle name="_아포2교-옹벽수량(22.6)_토공유동표 수정_장대교량 전후구간 길어깨 폭원변경" xfId="3459"/>
    <cellStyle name="_아포2교-옹벽수량(22.6)_토공유동표 수정_혼합골재수량오기" xfId="3460"/>
    <cellStyle name="_아포2교-옹벽수량(22.6)_토공유동표 수정_혼합골재수량오기_장대교량 전후구간 길어깨 폭원변경" xfId="3461"/>
    <cellStyle name="_아포2교-옹벽수량(22.6)_포장공수량오기" xfId="3462"/>
    <cellStyle name="_아포2교-옹벽수량(22.6)_포장공수량오기_장대교량 전후구간 길어깨 폭원변경" xfId="3463"/>
    <cellStyle name="_아포2교-옹벽수량(22.6)_포장공수량오기_혼합골재수량오기" xfId="3464"/>
    <cellStyle name="_아포2교-옹벽수량(22.6)_포장공수량오기_혼합골재수량오기_장대교량 전후구간 길어깨 폭원변경" xfId="3465"/>
    <cellStyle name="_아포2교-옹벽수량(22.9)" xfId="3466"/>
    <cellStyle name="_아포2교-옹벽수량(22.9)_1" xfId="3467"/>
    <cellStyle name="_아포2교-옹벽수량(22.9)_1_공동구뚜껑단가" xfId="3468"/>
    <cellStyle name="_아포2교-옹벽수량(22.9)_1_공동구뚜껑단가_공동구뚜껑단가" xfId="3469"/>
    <cellStyle name="_아포2교-옹벽수량(22.9)_1_장대교량 전후구간 길어깨 폭원변경" xfId="3470"/>
    <cellStyle name="_아포2교-옹벽수량(22.9)_1_혼합골재수량오기" xfId="3471"/>
    <cellStyle name="_아포2교-옹벽수량(22.9)_1_혼합골재수량오기_장대교량 전후구간 길어깨 폭원변경" xfId="3472"/>
    <cellStyle name="_아포2교-옹벽수량(22.9)_공동구뚜껑단가" xfId="3473"/>
    <cellStyle name="_아포2교-옹벽수량(22.9)_공동구뚜껑단가_공동구뚜껑단가" xfId="3474"/>
    <cellStyle name="_아포2교-옹벽수량(22.9)_산출근거" xfId="3475"/>
    <cellStyle name="_아포2교-옹벽수량(22.9)_산출근거_장대교량 전후구간 길어깨 폭원변경" xfId="3476"/>
    <cellStyle name="_아포2교-옹벽수량(22.9)_아포2교옹벽변경" xfId="3477"/>
    <cellStyle name="_아포2교-옹벽수량(22.9)_아포2교옹벽변경_공동구뚜껑단가" xfId="3478"/>
    <cellStyle name="_아포2교-옹벽수량(22.9)_아포2교옹벽변경_공동구뚜껑단가_공동구뚜껑단가" xfId="3479"/>
    <cellStyle name="_아포2교-옹벽수량(22.9)_아포2교옹벽변경_장대교량 전후구간 길어깨 폭원변경" xfId="3480"/>
    <cellStyle name="_아포2교-옹벽수량(22.9)_아포2교옹벽변경_혼합골재수량오기" xfId="3481"/>
    <cellStyle name="_아포2교-옹벽수량(22.9)_아포2교옹벽변경_혼합골재수량오기_장대교량 전후구간 길어깨 폭원변경" xfId="3482"/>
    <cellStyle name="_아포2교-옹벽수량(22.9)_아포2교-옹벽수량(22.9)" xfId="3483"/>
    <cellStyle name="_아포2교-옹벽수량(22.9)_아포2교-옹벽수량(22.9)_공동구뚜껑단가" xfId="3484"/>
    <cellStyle name="_아포2교-옹벽수량(22.9)_아포2교-옹벽수량(22.9)_공동구뚜껑단가_공동구뚜껑단가" xfId="3485"/>
    <cellStyle name="_아포2교-옹벽수량(22.9)_아포2교-옹벽수량(22.9)_장대교량 전후구간 길어깨 폭원변경" xfId="3486"/>
    <cellStyle name="_아포2교-옹벽수량(22.9)_아포2교-옹벽수량(22.9)_혼합골재수량오기" xfId="3487"/>
    <cellStyle name="_아포2교-옹벽수량(22.9)_아포2교-옹벽수량(22.9)_혼합골재수량오기_장대교량 전후구간 길어깨 폭원변경" xfId="3488"/>
    <cellStyle name="_아포2교-옹벽수량(22.9)_장대교량 전후구간 길어깨 폭원변경" xfId="3489"/>
    <cellStyle name="_아포2교-옹벽수량(22.9)_토공유동표 수정" xfId="3490"/>
    <cellStyle name="_아포2교-옹벽수량(22.9)_토공유동표 수정_장대교량 전후구간 길어깨 폭원변경" xfId="3491"/>
    <cellStyle name="_아포2교-옹벽수량(22.9)_토공유동표 수정_혼합골재수량오기" xfId="3492"/>
    <cellStyle name="_아포2교-옹벽수량(22.9)_토공유동표 수정_혼합골재수량오기_장대교량 전후구간 길어깨 폭원변경" xfId="3493"/>
    <cellStyle name="_아포2교-옹벽수량(22.9)_포장공수량오기" xfId="3494"/>
    <cellStyle name="_아포2교-옹벽수량(22.9)_포장공수량오기_장대교량 전후구간 길어깨 폭원변경" xfId="3495"/>
    <cellStyle name="_아포2교-옹벽수량(22.9)_포장공수량오기_혼합골재수량오기" xfId="3496"/>
    <cellStyle name="_아포2교-옹벽수량(22.9)_포장공수량오기_혼합골재수량오기_장대교량 전후구간 길어깨 폭원변경" xfId="3497"/>
    <cellStyle name="_아포2교-옹벽토공 (22.9)" xfId="3498"/>
    <cellStyle name="_아포2교-옹벽토공 (22.9)_공동구뚜껑단가" xfId="3499"/>
    <cellStyle name="_아포2교-옹벽토공 (22.9)_공동구뚜껑단가_공동구뚜껑단가" xfId="3500"/>
    <cellStyle name="_아포2교-옹벽토공 (22.9)_산출근거" xfId="3501"/>
    <cellStyle name="_아포2교-옹벽토공 (22.9)_산출근거_장대교량 전후구간 길어깨 폭원변경" xfId="3502"/>
    <cellStyle name="_아포2교-옹벽토공 (22.9)_아포2교 옹벽 여건보고(2002.9)" xfId="3503"/>
    <cellStyle name="_아포2교-옹벽토공 (22.9)_아포2교 옹벽 여건보고(2002.9)_공동구뚜껑단가" xfId="3504"/>
    <cellStyle name="_아포2교-옹벽토공 (22.9)_아포2교 옹벽 여건보고(2002.9)_공동구뚜껑단가_공동구뚜껑단가" xfId="3505"/>
    <cellStyle name="_아포2교-옹벽토공 (22.9)_아포2교 옹벽 여건보고(2002.9)_장대교량 전후구간 길어깨 폭원변경" xfId="3506"/>
    <cellStyle name="_아포2교-옹벽토공 (22.9)_아포2교 옹벽 여건보고(2002.9)_혼합골재수량오기" xfId="3507"/>
    <cellStyle name="_아포2교-옹벽토공 (22.9)_아포2교 옹벽 여건보고(2002.9)_혼합골재수량오기_장대교량 전후구간 길어깨 폭원변경" xfId="3508"/>
    <cellStyle name="_아포2교-옹벽토공 (22.9)_아포2교옹벽변경" xfId="3509"/>
    <cellStyle name="_아포2교-옹벽토공 (22.9)_아포2교옹벽변경_공동구뚜껑단가" xfId="3510"/>
    <cellStyle name="_아포2교-옹벽토공 (22.9)_아포2교옹벽변경_공동구뚜껑단가_공동구뚜껑단가" xfId="3511"/>
    <cellStyle name="_아포2교-옹벽토공 (22.9)_아포2교옹벽변경_장대교량 전후구간 길어깨 폭원변경" xfId="3512"/>
    <cellStyle name="_아포2교-옹벽토공 (22.9)_아포2교옹벽변경_혼합골재수량오기" xfId="3513"/>
    <cellStyle name="_아포2교-옹벽토공 (22.9)_아포2교옹벽변경_혼합골재수량오기_장대교량 전후구간 길어깨 폭원변경" xfId="3514"/>
    <cellStyle name="_아포2교-옹벽토공 (22.9)_아포2교-옹벽수량(22.9)" xfId="3515"/>
    <cellStyle name="_아포2교-옹벽토공 (22.9)_아포2교-옹벽수량(22.9)_공동구뚜껑단가" xfId="3516"/>
    <cellStyle name="_아포2교-옹벽토공 (22.9)_아포2교-옹벽수량(22.9)_공동구뚜껑단가_공동구뚜껑단가" xfId="3517"/>
    <cellStyle name="_아포2교-옹벽토공 (22.9)_아포2교-옹벽수량(22.9)_장대교량 전후구간 길어깨 폭원변경" xfId="3518"/>
    <cellStyle name="_아포2교-옹벽토공 (22.9)_아포2교-옹벽수량(22.9)_혼합골재수량오기" xfId="3519"/>
    <cellStyle name="_아포2교-옹벽토공 (22.9)_아포2교-옹벽수량(22.9)_혼합골재수량오기_장대교량 전후구간 길어깨 폭원변경" xfId="3520"/>
    <cellStyle name="_아포2교-옹벽토공 (22.9)_장대교량 전후구간 길어깨 폭원변경" xfId="3521"/>
    <cellStyle name="_아포2교-옹벽토공 (22.9)_토공유동표 수정" xfId="3522"/>
    <cellStyle name="_아포2교-옹벽토공 (22.9)_토공유동표 수정_장대교량 전후구간 길어깨 폭원변경" xfId="3523"/>
    <cellStyle name="_아포2교-옹벽토공 (22.9)_토공유동표 수정_혼합골재수량오기" xfId="3524"/>
    <cellStyle name="_아포2교-옹벽토공 (22.9)_토공유동표 수정_혼합골재수량오기_장대교량 전후구간 길어깨 폭원변경" xfId="3525"/>
    <cellStyle name="_아포2교-옹벽토공 (22.9)_포장공수량오기" xfId="3526"/>
    <cellStyle name="_아포2교-옹벽토공 (22.9)_포장공수량오기_장대교량 전후구간 길어깨 폭원변경" xfId="3527"/>
    <cellStyle name="_아포2교-옹벽토공 (22.9)_포장공수량오기_혼합골재수량오기" xfId="3528"/>
    <cellStyle name="_아포2교-옹벽토공 (22.9)_포장공수량오기_혼합골재수량오기_장대교량 전후구간 길어깨 폭원변경" xfId="3529"/>
    <cellStyle name="_안전교육" xfId="205"/>
    <cellStyle name="_안전교육일지_3월" xfId="206"/>
    <cellStyle name="_안전점검대가" xfId="3530"/>
    <cellStyle name="_안전점검대가산정" xfId="3531"/>
    <cellStyle name="_안전점검대가산정(정림교-원주청기준)진행" xfId="3532"/>
    <cellStyle name="_안전점검대가산정-실정보고진행" xfId="3533"/>
    <cellStyle name="_안전점검대가산정예(교량,옹벽,절토사면,붙임1)(1).xls" xfId="3534"/>
    <cellStyle name="_안전점검대가산정예(터널,붙임1)(1).xls" xfId="3535"/>
    <cellStyle name="_암거 뒷체움변경(22.10)" xfId="3536"/>
    <cellStyle name="_암거공수량집계표(2001-91억)" xfId="207"/>
    <cellStyle name="_암검측 2000.01.14(9+840~9+940)" xfId="208"/>
    <cellStyle name="_양식" xfId="3537"/>
    <cellStyle name="_양식_1" xfId="3538"/>
    <cellStyle name="_양식_2" xfId="3539"/>
    <cellStyle name="_여건보고(금호육교 배수파이프 재설치)" xfId="5153"/>
    <cellStyle name="_여건보고(난간개량)승인" xfId="5154"/>
    <cellStyle name="_여건보고(도장,최종,7월28일)승인" xfId="5155"/>
    <cellStyle name="_여건보고(방호벽피복변경)" xfId="209"/>
    <cellStyle name="_여건보고(배수시설 재설치,11월10일)" xfId="5156"/>
    <cellStyle name="_여건보고(슈교체11월03일)" xfId="5157"/>
    <cellStyle name="_여건보고(신축이음장치)승인" xfId="5158"/>
    <cellStyle name="_여건보고(암거날개벽보호공뒷채움삭제)" xfId="3540"/>
    <cellStyle name="_여건보고(암거뒷채움,표준도)-1공구(6.14)" xfId="210"/>
    <cellStyle name="_여건보고(양식)" xfId="211"/>
    <cellStyle name="_여건보고(양식)2" xfId="212"/>
    <cellStyle name="_여건보고(양지교 P6 PILE 변경)" xfId="213"/>
    <cellStyle name="_여건보고(점검로,11월19일)" xfId="5159"/>
    <cellStyle name="_여건보고(종점드레인변경)" xfId="214"/>
    <cellStyle name="_여건보고(포장보수10월24일)승인" xfId="5160"/>
    <cellStyle name="_여건보고3(공사용 가도 포장)" xfId="3541"/>
    <cellStyle name="_연약지반계측기변경" xfId="215"/>
    <cellStyle name="_연약지반계측기변경_교량기초형식적정성검토" xfId="216"/>
    <cellStyle name="_예산현황(수정)" xfId="217"/>
    <cellStyle name="_예정공정표" xfId="5161"/>
    <cellStyle name="_오천1교" xfId="218"/>
    <cellStyle name="_오천1교_국민,건강보험료-8공구" xfId="219"/>
    <cellStyle name="_오천1교_국민,건강보험료-8공구_제잡비전체" xfId="220"/>
    <cellStyle name="_오천1교_익장1공구조달청양식k3(03(1).4.7-04.09.01)(수정)" xfId="221"/>
    <cellStyle name="_오천1교_익장1공구조달청양식k3(03(1).4.7-04.09.01)(수정)_국민,건강보험료-8공구" xfId="222"/>
    <cellStyle name="_오천1교_익장1공구조달청양식k3(03(1).4.7-04.09.01)(수정)_국민,건강보험료-8공구_제잡비전체" xfId="223"/>
    <cellStyle name="_옹벽" xfId="3542"/>
    <cellStyle name="_용지경계표주(여건)" xfId="224"/>
    <cellStyle name="_원동마을배수계획(민원)실정보고" xfId="3543"/>
    <cellStyle name="_원동천교(상)외-수량수정" xfId="5109"/>
    <cellStyle name="_원형교각 철근비교(공사비)" xfId="225"/>
    <cellStyle name="_유첨3(서식)" xfId="3544"/>
    <cellStyle name="_유첨3(서식)_1" xfId="3545"/>
    <cellStyle name="_의왕 왕송저수지 조성사업 환경재해영향평가용역" xfId="4438"/>
    <cellStyle name="_인원계획표 " xfId="226"/>
    <cellStyle name="_인원계획표 _01실정보고_총괄" xfId="3546"/>
    <cellStyle name="_인원계획표 _1+218 비계공(강관)단가" xfId="227"/>
    <cellStyle name="_인원계획표 _101_토공집계" xfId="3547"/>
    <cellStyle name="_인원계획표 _2.0 암거공수량집계" xfId="228"/>
    <cellStyle name="_인원계획표 _2.01_유사공종신규단가" xfId="3548"/>
    <cellStyle name="_인원계획표 _2002 1차 설계서" xfId="229"/>
    <cellStyle name="_인원계획표 _2002년발주현황(3)" xfId="230"/>
    <cellStyle name="_인원계획표 _2003년k치(4.7일잔여공사량)" xfId="231"/>
    <cellStyle name="_인원계획표 _2003년k치(4.7일잔여공사량)_국민,건강보험료-8공구" xfId="232"/>
    <cellStyle name="_인원계획표 _2003년k치(4.7일잔여공사량)_국민,건강보험료-8공구_제잡비전체" xfId="233"/>
    <cellStyle name="_인원계획표 _2003발주설계서" xfId="234"/>
    <cellStyle name="_인원계획표 _2차설계변경내역서(변경)" xfId="235"/>
    <cellStyle name="_인원계획표 _3공구투찰(103,078)" xfId="236"/>
    <cellStyle name="_인원계획표 _3공구투찰(103,078)_2.0 암거공수량집계" xfId="237"/>
    <cellStyle name="_인원계획표 _3공구투찰(103,078)_2002 1차 설계서" xfId="238"/>
    <cellStyle name="_인원계획표 _3공구투찰(103,078)_2002년발주현황(3)" xfId="239"/>
    <cellStyle name="_인원계획표 _3공구투찰(103,078)_2003발주설계서" xfId="240"/>
    <cellStyle name="_인원계획표 _3공구투찰(103,078)_2차설계변경내역서(변경)" xfId="241"/>
    <cellStyle name="_인원계획표 _3공구투찰(103,078)_계측기" xfId="242"/>
    <cellStyle name="_인원계획표 _3공구투찰(103,078)_계측기_미진동발파 (감사)" xfId="243"/>
    <cellStyle name="_인원계획표 _3공구투찰(103,078)_계측기_폐기물단산(최종)" xfId="244"/>
    <cellStyle name="_인원계획표 _3공구투찰(103,078)_계측기2" xfId="245"/>
    <cellStyle name="_인원계획표 _3공구투찰(103,078)_계측기추가" xfId="246"/>
    <cellStyle name="_인원계획표 _3공구투찰(103,078)_계측기추가(최종)" xfId="247"/>
    <cellStyle name="_인원계획표 _3공구투찰(103,078)_귀산미산공주(sip,가설방음,천공후항타)" xfId="248"/>
    <cellStyle name="_인원계획표 _3공구투찰(103,078)_미진동발파" xfId="249"/>
    <cellStyle name="_인원계획표 _3공구투찰(103,078)_미진동발파 (감사)" xfId="250"/>
    <cellStyle name="_인원계획표 _3공구투찰(103,078)_미진동발파_미진동발파 (감사)" xfId="251"/>
    <cellStyle name="_인원계획표 _3공구투찰(103,078)_미진동발파_지중강판암거(320 확정)" xfId="252"/>
    <cellStyle name="_인원계획표 _3공구투찰(103,078)_미진동발파_지중강판암거(810 당초)" xfId="253"/>
    <cellStyle name="_인원계획표 _3공구투찰(103,078)_미진동발파_지중강판암거(당초)" xfId="254"/>
    <cellStyle name="_인원계획표 _3공구투찰(103,078)_미진동발파_지중강판암거(여건보고)" xfId="255"/>
    <cellStyle name="_인원계획표 _3공구투찰(103,078)_미진동발파_폐기물단산(최종)" xfId="256"/>
    <cellStyle name="_인원계획표 _3공구투찰(103,078)_변경시 암거공사비 집계표(2.01.5)" xfId="257"/>
    <cellStyle name="_인원계획표 _3공구투찰(103,078)_변경시 암거공사비 집계표완료(1200관일시)완료" xfId="258"/>
    <cellStyle name="_인원계획표 _3공구투찰(103,078)_사면검토서-2" xfId="259"/>
    <cellStyle name="_인원계획표 _3공구투찰(103,078)_사면검토서-2_계측기" xfId="260"/>
    <cellStyle name="_인원계획표 _3공구투찰(103,078)_사면검토서-2_계측기2" xfId="261"/>
    <cellStyle name="_인원계획표 _3공구투찰(103,078)_사면검토서-2_계측기추가" xfId="262"/>
    <cellStyle name="_인원계획표 _3공구투찰(103,078)_사면검토서-2_미진동발파 (감사)" xfId="263"/>
    <cellStyle name="_인원계획표 _3공구투찰(103,078)_사면검토서-2_지중강판암거(320 확정)" xfId="264"/>
    <cellStyle name="_인원계획표 _3공구투찰(103,078)_사면검토서-2_지중강판암거(810 당초)" xfId="265"/>
    <cellStyle name="_인원계획표 _3공구투찰(103,078)_사면검토서-2_지중강판암거(당초)" xfId="266"/>
    <cellStyle name="_인원계획표 _3공구투찰(103,078)_사면검토서-2_지중강판암거(여건보고)" xfId="267"/>
    <cellStyle name="_인원계획표 _3공구투찰(103,078)_사면검토서-2_폐기물단산(최종)" xfId="268"/>
    <cellStyle name="_인원계획표 _3공구투찰(103,078)_사면안정(R-B)" xfId="269"/>
    <cellStyle name="_인원계획표 _3공구투찰(103,078)_사면안정(R-B)_2003년암판정(재실시구간별)" xfId="270"/>
    <cellStyle name="_인원계획표 _3공구투찰(103,078)_사면안정(R-B)_2003년암판정(진입로실정보고)" xfId="271"/>
    <cellStyle name="_인원계획표 _3공구투찰(103,078)_사면안정(R-B)_2003년암판정(진입로자문단확정)" xfId="272"/>
    <cellStyle name="_인원계획표 _3공구투찰(103,078)_사면안정(R-B)_계측기" xfId="273"/>
    <cellStyle name="_인원계획표 _3공구투찰(103,078)_사면안정(R-B)_계측기2" xfId="274"/>
    <cellStyle name="_인원계획표 _3공구투찰(103,078)_사면안정(R-B)_계측기추가" xfId="275"/>
    <cellStyle name="_인원계획표 _3공구투찰(103,078)_사면안정(R-B)_미진동발파 (감사)" xfId="276"/>
    <cellStyle name="_인원계획표 _3공구투찰(103,078)_사면안정(R-B)_미진동발파 (사업소보고)" xfId="277"/>
    <cellStyle name="_인원계획표 _3공구투찰(103,078)_사면안정(R-B)_사면검토서 (version 1)" xfId="278"/>
    <cellStyle name="_인원계획표 _3공구투찰(103,078)_사면안정(R-B)_사면검토서-3-수정" xfId="279"/>
    <cellStyle name="_인원계획표 _3공구투찰(103,078)_사면안정(R-B)_정안천교우물통 토공여건(우물통)" xfId="280"/>
    <cellStyle name="_인원계획표 _3공구투찰(103,078)_사면안정(R-B)_지중강판암거(320 확정)" xfId="281"/>
    <cellStyle name="_인원계획표 _3공구투찰(103,078)_사면안정(R-B)_지중강판암거(810 당초)" xfId="282"/>
    <cellStyle name="_인원계획표 _3공구투찰(103,078)_사면안정(R-B)_지중강판암거(당초)" xfId="283"/>
    <cellStyle name="_인원계획표 _3공구투찰(103,078)_사면안정(R-B)_지중강판암거(여건보고)" xfId="284"/>
    <cellStyle name="_인원계획표 _3공구투찰(103,078)_사면안정(R-B)_파일변경(변경)" xfId="285"/>
    <cellStyle name="_인원계획표 _3공구투찰(103,078)_사면안정(R-B)_폐기물단산(최종)" xfId="286"/>
    <cellStyle name="_인원계획표 _3공구투찰(103,078)_암거" xfId="287"/>
    <cellStyle name="_인원계획표 _3공구투찰(103,078)_암거_2.0 암거공수량집계" xfId="288"/>
    <cellStyle name="_인원계획표 _3공구투찰(103,078)_암거_변경시 암거공사비 집계표(2.01.5)" xfId="289"/>
    <cellStyle name="_인원계획표 _3공구투찰(103,078)_암거_변경시 암거공사비 집계표완료(1200관일시)완료" xfId="290"/>
    <cellStyle name="_인원계획표 _3공구투찰(103,078)_암거_암거공2" xfId="291"/>
    <cellStyle name="_인원계획표 _3공구투찰(103,078)_암거_암거공2_2.0 암거공수량집계" xfId="292"/>
    <cellStyle name="_인원계획표 _3공구투찰(103,078)_암거_암거공2_변경시 암거공사비 집계표(2.01.5)" xfId="293"/>
    <cellStyle name="_인원계획표 _3공구투찰(103,078)_암거_암거공2_변경시 암거공사비 집계표완료(1200관일시)완료" xfId="294"/>
    <cellStyle name="_인원계획표 _3공구투찰(103,078)_암거_암거공2_암거공2" xfId="295"/>
    <cellStyle name="_인원계획표 _3공구투찰(103,078)_암거_암거공2_암거공2_2.0 암거공수량집계" xfId="296"/>
    <cellStyle name="_인원계획표 _3공구투찰(103,078)_암거_암거공2_암거공2_변경시 암거공사비 집계표(2.01.5)" xfId="297"/>
    <cellStyle name="_인원계획표 _3공구투찰(103,078)_암거_암거공2_암거공2_변경시 암거공사비 집계표완료(1200관일시)완료" xfId="298"/>
    <cellStyle name="_인원계획표 _3공구투찰(103,078)_암거_암거공2_암거공2_암거규격축소(통수량)" xfId="299"/>
    <cellStyle name="_인원계획표 _3공구투찰(103,078)_암거_암거공2_암거공2_연약치환시공사비(최종)" xfId="300"/>
    <cellStyle name="_인원계획표 _3공구투찰(103,078)_암거_암거공2_암거공2_연약치환시공사비(최종)_지중강판암거(320 확정)" xfId="301"/>
    <cellStyle name="_인원계획표 _3공구투찰(103,078)_암거_암거공2_암거공2_연약치환시공사비(최종)_지중강판암거(810 당초)" xfId="302"/>
    <cellStyle name="_인원계획표 _3공구투찰(103,078)_암거_암거공2_암거공2_연약치환시공사비(최종)_지중강판암거(당초)" xfId="303"/>
    <cellStyle name="_인원계획표 _3공구투찰(103,078)_암거_암거공2_암거공2_연약치환시공사비(최종)_지중강판암거(여건보고)" xfId="304"/>
    <cellStyle name="_인원계획표 _3공구투찰(103,078)_암거_암거공2_암거공2_지중강판암거(320 확정)" xfId="305"/>
    <cellStyle name="_인원계획표 _3공구투찰(103,078)_암거_암거공2_암거공2_지중강판암거(810 당초)" xfId="306"/>
    <cellStyle name="_인원계획표 _3공구투찰(103,078)_암거_암거공2_암거공2_지중강판암거(당초)" xfId="307"/>
    <cellStyle name="_인원계획표 _3공구투찰(103,078)_암거_암거공2_암거공2_지중강판암거(여건보고)" xfId="308"/>
    <cellStyle name="_인원계획표 _3공구투찰(103,078)_암거_암거공2_암거규격축소(통수량)" xfId="309"/>
    <cellStyle name="_인원계획표 _3공구투찰(103,078)_암거_암거공2_연약치환시공사비(최종)" xfId="310"/>
    <cellStyle name="_인원계획표 _3공구투찰(103,078)_암거_암거공2_연약치환시공사비(최종)_지중강판암거(320 확정)" xfId="311"/>
    <cellStyle name="_인원계획표 _3공구투찰(103,078)_암거_암거공2_연약치환시공사비(최종)_지중강판암거(810 당초)" xfId="312"/>
    <cellStyle name="_인원계획표 _3공구투찰(103,078)_암거_암거공2_연약치환시공사비(최종)_지중강판암거(당초)" xfId="313"/>
    <cellStyle name="_인원계획표 _3공구투찰(103,078)_암거_암거공2_연약치환시공사비(최종)_지중강판암거(여건보고)" xfId="314"/>
    <cellStyle name="_인원계획표 _3공구투찰(103,078)_암거_암거공2_지중강판암거(320 확정)" xfId="315"/>
    <cellStyle name="_인원계획표 _3공구투찰(103,078)_암거_암거공2_지중강판암거(810 당초)" xfId="316"/>
    <cellStyle name="_인원계획표 _3공구투찰(103,078)_암거_암거공2_지중강판암거(당초)" xfId="317"/>
    <cellStyle name="_인원계획표 _3공구투찰(103,078)_암거_암거공2_지중강판암거(여건보고)" xfId="318"/>
    <cellStyle name="_인원계획표 _3공구투찰(103,078)_암거_암거규격축소(통수량)" xfId="319"/>
    <cellStyle name="_인원계획표 _3공구투찰(103,078)_암거_연약치환시공사비(최종)" xfId="320"/>
    <cellStyle name="_인원계획표 _3공구투찰(103,078)_암거_연약치환시공사비(최종)_지중강판암거(320 확정)" xfId="321"/>
    <cellStyle name="_인원계획표 _3공구투찰(103,078)_암거_연약치환시공사비(최종)_지중강판암거(810 당초)" xfId="322"/>
    <cellStyle name="_인원계획표 _3공구투찰(103,078)_암거_연약치환시공사비(최종)_지중강판암거(당초)" xfId="323"/>
    <cellStyle name="_인원계획표 _3공구투찰(103,078)_암거_연약치환시공사비(최종)_지중강판암거(여건보고)" xfId="324"/>
    <cellStyle name="_인원계획표 _3공구투찰(103,078)_암거_지중강판암거(320 확정)" xfId="325"/>
    <cellStyle name="_인원계획표 _3공구투찰(103,078)_암거_지중강판암거(810 당초)" xfId="326"/>
    <cellStyle name="_인원계획표 _3공구투찰(103,078)_암거_지중강판암거(당초)" xfId="327"/>
    <cellStyle name="_인원계획표 _3공구투찰(103,078)_암거_지중강판암거(여건보고)" xfId="328"/>
    <cellStyle name="_인원계획표 _3공구투찰(103,078)_암거공2" xfId="329"/>
    <cellStyle name="_인원계획표 _3공구투찰(103,078)_암거공2_2.0 암거공수량집계" xfId="330"/>
    <cellStyle name="_인원계획표 _3공구투찰(103,078)_암거공2_변경시 암거공사비 집계표(2.01.5)" xfId="331"/>
    <cellStyle name="_인원계획표 _3공구투찰(103,078)_암거공2_변경시 암거공사비 집계표완료(1200관일시)완료" xfId="332"/>
    <cellStyle name="_인원계획표 _3공구투찰(103,078)_암거공2_암거공2" xfId="333"/>
    <cellStyle name="_인원계획표 _3공구투찰(103,078)_암거공2_암거공2_2.0 암거공수량집계" xfId="334"/>
    <cellStyle name="_인원계획표 _3공구투찰(103,078)_암거공2_암거공2_변경시 암거공사비 집계표(2.01.5)" xfId="335"/>
    <cellStyle name="_인원계획표 _3공구투찰(103,078)_암거공2_암거공2_변경시 암거공사비 집계표완료(1200관일시)완료" xfId="336"/>
    <cellStyle name="_인원계획표 _3공구투찰(103,078)_암거공2_암거공2_암거공2" xfId="337"/>
    <cellStyle name="_인원계획표 _3공구투찰(103,078)_암거공2_암거공2_암거공2_2.0 암거공수량집계" xfId="338"/>
    <cellStyle name="_인원계획표 _3공구투찰(103,078)_암거공2_암거공2_암거공2_변경시 암거공사비 집계표(2.01.5)" xfId="339"/>
    <cellStyle name="_인원계획표 _3공구투찰(103,078)_암거공2_암거공2_암거공2_변경시 암거공사비 집계표완료(1200관일시)완료" xfId="340"/>
    <cellStyle name="_인원계획표 _3공구투찰(103,078)_암거공2_암거공2_암거공2_암거규격축소(통수량)" xfId="341"/>
    <cellStyle name="_인원계획표 _3공구투찰(103,078)_암거공2_암거공2_암거공2_연약치환시공사비(최종)" xfId="342"/>
    <cellStyle name="_인원계획표 _3공구투찰(103,078)_암거공2_암거공2_암거공2_연약치환시공사비(최종)_지중강판암거(320 확정)" xfId="343"/>
    <cellStyle name="_인원계획표 _3공구투찰(103,078)_암거공2_암거공2_암거공2_연약치환시공사비(최종)_지중강판암거(810 당초)" xfId="344"/>
    <cellStyle name="_인원계획표 _3공구투찰(103,078)_암거공2_암거공2_암거공2_연약치환시공사비(최종)_지중강판암거(당초)" xfId="345"/>
    <cellStyle name="_인원계획표 _3공구투찰(103,078)_암거공2_암거공2_암거공2_연약치환시공사비(최종)_지중강판암거(여건보고)" xfId="346"/>
    <cellStyle name="_인원계획표 _3공구투찰(103,078)_암거공2_암거공2_암거공2_지중강판암거(320 확정)" xfId="347"/>
    <cellStyle name="_인원계획표 _3공구투찰(103,078)_암거공2_암거공2_암거공2_지중강판암거(810 당초)" xfId="348"/>
    <cellStyle name="_인원계획표 _3공구투찰(103,078)_암거공2_암거공2_암거공2_지중강판암거(당초)" xfId="349"/>
    <cellStyle name="_인원계획표 _3공구투찰(103,078)_암거공2_암거공2_암거공2_지중강판암거(여건보고)" xfId="350"/>
    <cellStyle name="_인원계획표 _3공구투찰(103,078)_암거공2_암거공2_암거규격축소(통수량)" xfId="351"/>
    <cellStyle name="_인원계획표 _3공구투찰(103,078)_암거공2_암거공2_연약치환시공사비(최종)" xfId="352"/>
    <cellStyle name="_인원계획표 _3공구투찰(103,078)_암거공2_암거공2_연약치환시공사비(최종)_지중강판암거(320 확정)" xfId="353"/>
    <cellStyle name="_인원계획표 _3공구투찰(103,078)_암거공2_암거공2_연약치환시공사비(최종)_지중강판암거(810 당초)" xfId="354"/>
    <cellStyle name="_인원계획표 _3공구투찰(103,078)_암거공2_암거공2_연약치환시공사비(최종)_지중강판암거(당초)" xfId="355"/>
    <cellStyle name="_인원계획표 _3공구투찰(103,078)_암거공2_암거공2_연약치환시공사비(최종)_지중강판암거(여건보고)" xfId="356"/>
    <cellStyle name="_인원계획표 _3공구투찰(103,078)_암거공2_암거공2_지중강판암거(320 확정)" xfId="357"/>
    <cellStyle name="_인원계획표 _3공구투찰(103,078)_암거공2_암거공2_지중강판암거(810 당초)" xfId="358"/>
    <cellStyle name="_인원계획표 _3공구투찰(103,078)_암거공2_암거공2_지중강판암거(당초)" xfId="359"/>
    <cellStyle name="_인원계획표 _3공구투찰(103,078)_암거공2_암거공2_지중강판암거(여건보고)" xfId="360"/>
    <cellStyle name="_인원계획표 _3공구투찰(103,078)_암거공2_암거규격축소(통수량)" xfId="361"/>
    <cellStyle name="_인원계획표 _3공구투찰(103,078)_암거공2_연약치환시공사비(최종)" xfId="362"/>
    <cellStyle name="_인원계획표 _3공구투찰(103,078)_암거공2_연약치환시공사비(최종)_지중강판암거(320 확정)" xfId="363"/>
    <cellStyle name="_인원계획표 _3공구투찰(103,078)_암거공2_연약치환시공사비(최종)_지중강판암거(810 당초)" xfId="364"/>
    <cellStyle name="_인원계획표 _3공구투찰(103,078)_암거공2_연약치환시공사비(최종)_지중강판암거(당초)" xfId="365"/>
    <cellStyle name="_인원계획표 _3공구투찰(103,078)_암거공2_연약치환시공사비(최종)_지중강판암거(여건보고)" xfId="366"/>
    <cellStyle name="_인원계획표 _3공구투찰(103,078)_암거공2_지중강판암거(320 확정)" xfId="367"/>
    <cellStyle name="_인원계획표 _3공구투찰(103,078)_암거공2_지중강판암거(810 당초)" xfId="368"/>
    <cellStyle name="_인원계획표 _3공구투찰(103,078)_암거공2_지중강판암거(당초)" xfId="369"/>
    <cellStyle name="_인원계획표 _3공구투찰(103,078)_암거공2_지중강판암거(여건보고)" xfId="370"/>
    <cellStyle name="_인원계획표 _3공구투찰(103,078)_암거공뒷채움" xfId="371"/>
    <cellStyle name="_인원계획표 _3공구투찰(103,078)_암거규격축소(통수량)" xfId="372"/>
    <cellStyle name="_인원계획표 _3공구투찰(103,078)_연약치환시공사비(최종)" xfId="373"/>
    <cellStyle name="_인원계획표 _3공구투찰(103,078)_연약치환시공사비(최종)_지중강판암거(320 확정)" xfId="374"/>
    <cellStyle name="_인원계획표 _3공구투찰(103,078)_연약치환시공사비(최종)_지중강판암거(810 당초)" xfId="375"/>
    <cellStyle name="_인원계획표 _3공구투찰(103,078)_연약치환시공사비(최종)_지중강판암거(당초)" xfId="376"/>
    <cellStyle name="_인원계획표 _3공구투찰(103,078)_연약치환시공사비(최종)_지중강판암거(여건보고)" xfId="377"/>
    <cellStyle name="_인원계획표 _3공구투찰(103,078)_우물통속채움잡석(정안천교)" xfId="378"/>
    <cellStyle name="_인원계획표 _3공구투찰(103,078)_지중강판암거(320 확정)" xfId="379"/>
    <cellStyle name="_인원계획표 _3공구투찰(103,078)_지중강판암거(810 당초)" xfId="380"/>
    <cellStyle name="_인원계획표 _3공구투찰(103,078)_지중강판암거(당초)" xfId="381"/>
    <cellStyle name="_인원계획표 _3공구투찰(103,078)_지중강판암거(여건보고)" xfId="382"/>
    <cellStyle name="_인원계획표 _3공구투찰(103,078)_토적표" xfId="383"/>
    <cellStyle name="_인원계획표 _3공구투찰(103,078)_토적표_미진동발파 (감사)" xfId="384"/>
    <cellStyle name="_인원계획표 _3공구투찰(103,078)_토적표_지중강판암거(320 확정)" xfId="385"/>
    <cellStyle name="_인원계획표 _3공구투찰(103,078)_토적표_지중강판암거(810 당초)" xfId="386"/>
    <cellStyle name="_인원계획표 _3공구투찰(103,078)_토적표_지중강판암거(당초)" xfId="387"/>
    <cellStyle name="_인원계획표 _3공구투찰(103,078)_토적표_지중강판암거(여건보고)" xfId="388"/>
    <cellStyle name="_인원계획표 _3공구투찰(103,078)_토적표_폐기물단산(최종)" xfId="389"/>
    <cellStyle name="_인원계획표 _3공구투찰(103,078)_파일변경" xfId="390"/>
    <cellStyle name="_인원계획표 _3공구투찰(103,078)_파일변경(변경)" xfId="391"/>
    <cellStyle name="_인원계획표 _3공구투찰(103,078)_파일본수공법변경" xfId="392"/>
    <cellStyle name="_인원계획표 _3공구투찰(103,078)_협의율집계표" xfId="393"/>
    <cellStyle name="_인원계획표 _3공구투찰(103,078)_횡배수관" xfId="394"/>
    <cellStyle name="_인원계획표 _3공구투찰(103,078)_횡배수관_연약치환시공사비(최종)" xfId="395"/>
    <cellStyle name="_인원계획표 _3공구투찰(103,078)_횡배수관_연약치환시공사비(최종)_지중강판암거(320 확정)" xfId="396"/>
    <cellStyle name="_인원계획표 _3공구투찰(103,078)_횡배수관_연약치환시공사비(최종)_지중강판암거(810 당초)" xfId="397"/>
    <cellStyle name="_인원계획표 _3공구투찰(103,078)_횡배수관_연약치환시공사비(최종)_지중강판암거(당초)" xfId="398"/>
    <cellStyle name="_인원계획표 _3공구투찰(103,078)_횡배수관_연약치환시공사비(최종)_지중강판암거(여건보고)" xfId="399"/>
    <cellStyle name="_인원계획표 _3공구투찰(103,078)_횡배수관_지중강판암거(320 확정)" xfId="400"/>
    <cellStyle name="_인원계획표 _3공구투찰(103,078)_횡배수관_지중강판암거(810 당초)" xfId="401"/>
    <cellStyle name="_인원계획표 _3공구투찰(103,078)_횡배수관_지중강판암거(당초)" xfId="402"/>
    <cellStyle name="_인원계획표 _3공구투찰(103,078)_횡배수관_지중강판암거(여건보고)" xfId="403"/>
    <cellStyle name="_인원계획표 _3공구투찰(103,078)_횡배수관_횡배수관" xfId="404"/>
    <cellStyle name="_인원계획표 _3공구투찰(103,078)_횡배수관_횡배수관_연약치환시공사비(최종)" xfId="405"/>
    <cellStyle name="_인원계획표 _3공구투찰(103,078)_횡배수관_횡배수관_연약치환시공사비(최종)_지중강판암거(320 확정)" xfId="406"/>
    <cellStyle name="_인원계획표 _3공구투찰(103,078)_횡배수관_횡배수관_연약치환시공사비(최종)_지중강판암거(810 당초)" xfId="407"/>
    <cellStyle name="_인원계획표 _3공구투찰(103,078)_횡배수관_횡배수관_연약치환시공사비(최종)_지중강판암거(당초)" xfId="408"/>
    <cellStyle name="_인원계획표 _3공구투찰(103,078)_횡배수관_횡배수관_연약치환시공사비(최종)_지중강판암거(여건보고)" xfId="409"/>
    <cellStyle name="_인원계획표 _3공구투찰(103,078)_횡배수관_횡배수관_지중강판암거(320 확정)" xfId="410"/>
    <cellStyle name="_인원계획표 _3공구투찰(103,078)_횡배수관_횡배수관_지중강판암거(810 당초)" xfId="411"/>
    <cellStyle name="_인원계획표 _3공구투찰(103,078)_횡배수관_횡배수관_지중강판암거(당초)" xfId="412"/>
    <cellStyle name="_인원계획표 _3공구투찰(103,078)_횡배수관_횡배수관_지중강판암거(여건보고)" xfId="413"/>
    <cellStyle name="_인원계획표 _buip (2)" xfId="414"/>
    <cellStyle name="_인원계획표 _ip (2)" xfId="415"/>
    <cellStyle name="_인원계획표 _jipbun (2)" xfId="416"/>
    <cellStyle name="_인원계획표 _K치(20020331)" xfId="417"/>
    <cellStyle name="_인원계획표 _K치(20020331)_K치(2002-8월)" xfId="418"/>
    <cellStyle name="_인원계획표 _NAE" xfId="419"/>
    <cellStyle name="_인원계획표 _간접비" xfId="420"/>
    <cellStyle name="_인원계획표 _견적 방문 제출시-SAMPLE" xfId="3549"/>
    <cellStyle name="_인원계획표 _견적 방문 제출시-SAMPLE_신호등견적서" xfId="3550"/>
    <cellStyle name="_인원계획표 _견적 방문 제출시-SAMPLE_신호등견적서_연꽃교산출근거1" xfId="3551"/>
    <cellStyle name="_인원계획표 _견적 방문 제출시-SAMPLE_신호등견적서_연꽃교산출근거1_연꽃교(산출근거)" xfId="3552"/>
    <cellStyle name="_인원계획표 _견적 방문 제출시-SAMPLE_연꽃교산출근거1" xfId="3553"/>
    <cellStyle name="_인원계획표 _견적 방문 제출시-SAMPLE_연꽃교산출근거1_연꽃교(산출근거)" xfId="3554"/>
    <cellStyle name="_인원계획표 _계측기" xfId="421"/>
    <cellStyle name="_인원계획표 _계측기_미진동발파 (감사)" xfId="422"/>
    <cellStyle name="_인원계획표 _계측기_폐기물단산(최종)" xfId="423"/>
    <cellStyle name="_인원계획표 _계측기2" xfId="424"/>
    <cellStyle name="_인원계획표 _계측기추가" xfId="425"/>
    <cellStyle name="_인원계획표 _계측기추가(최종)" xfId="426"/>
    <cellStyle name="_인원계획표 _공동구기계타설" xfId="427"/>
    <cellStyle name="_인원계획표 _공동구기계타설_2003년k치(4.7일잔여공사량)" xfId="428"/>
    <cellStyle name="_인원계획표 _공동구기계타설_2003년k치(4.7일잔여공사량)_국민,건강보험료-8공구" xfId="429"/>
    <cellStyle name="_인원계획표 _공동구기계타설_2003년k치(4.7일잔여공사량)_국민,건강보험료-8공구_제잡비전체" xfId="430"/>
    <cellStyle name="_인원계획표 _공동구기계타설_국민,건강보험료-8공구" xfId="431"/>
    <cellStyle name="_인원계획표 _공동구기계타설_국민,건강보험료-8공구_제잡비전체" xfId="432"/>
    <cellStyle name="_인원계획표 _공동구기계타설_익장1공구조달청양식2차2003.4.7" xfId="433"/>
    <cellStyle name="_인원계획표 _공동구기계타설_익장1공구조달청양식2차2003.4.7_국민,건강보험료-8공구" xfId="434"/>
    <cellStyle name="_인원계획표 _공동구기계타설_익장1공구조달청양식2차2003.4.7_국민,건강보험료-8공구_제잡비전체" xfId="435"/>
    <cellStyle name="_인원계획표 _공동구기계타설_익장1공구조달청양식k3(03(1).4.7-04.09.01)(수정)" xfId="436"/>
    <cellStyle name="_인원계획표 _공동구기계타설_익장1공구조달청양식k3(03(1).4.7-04.09.01)(수정)_국민,건강보험료-8공구" xfId="437"/>
    <cellStyle name="_인원계획표 _공동구기계타설_익장1공구조달청양식k3(03(1).4.7-04.09.01)(수정)_국민,건강보험료-8공구_제잡비전체" xfId="438"/>
    <cellStyle name="_인원계획표 _공동구뚜껑단가" xfId="3555"/>
    <cellStyle name="_인원계획표 _공동구뚜껑단가_공동구뚜껑단가" xfId="3556"/>
    <cellStyle name="_인원계획표 _공문2" xfId="439"/>
    <cellStyle name="_인원계획표 _공문2_2003년k치(4.7일잔여공사량)" xfId="440"/>
    <cellStyle name="_인원계획표 _공문2_2003년k치(4.7일잔여공사량)_국민,건강보험료-8공구" xfId="441"/>
    <cellStyle name="_인원계획표 _공문2_2003년k치(4.7일잔여공사량)_국민,건강보험료-8공구_제잡비전체" xfId="442"/>
    <cellStyle name="_인원계획표 _공문2_국민,건강보험료-8공구" xfId="443"/>
    <cellStyle name="_인원계획표 _공문2_국민,건강보험료-8공구_제잡비전체" xfId="444"/>
    <cellStyle name="_인원계획표 _공문2_익장1공구조달청양식2차2003.4.7" xfId="445"/>
    <cellStyle name="_인원계획표 _공문2_익장1공구조달청양식2차2003.4.7_국민,건강보험료-8공구" xfId="446"/>
    <cellStyle name="_인원계획표 _공문2_익장1공구조달청양식2차2003.4.7_국민,건강보험료-8공구_제잡비전체" xfId="447"/>
    <cellStyle name="_인원계획표 _공문2_익장1공구조달청양식k3(03(1).4.7-04.09.01)(수정)" xfId="448"/>
    <cellStyle name="_인원계획표 _공문2_익장1공구조달청양식k3(03(1).4.7-04.09.01)(수정)_국민,건강보험료-8공구" xfId="449"/>
    <cellStyle name="_인원계획표 _공문2_익장1공구조달청양식k3(03(1).4.7-04.09.01)(수정)_국민,건강보험료-8공구_제잡비전체" xfId="450"/>
    <cellStyle name="_인원계획표 _공사비집계표(PC암거)" xfId="451"/>
    <cellStyle name="_인원계획표 _교량신축이음장치부 슬래브 콘크리트 타설공제" xfId="452"/>
    <cellStyle name="_인원계획표 _국민,건강보험료-8공구" xfId="453"/>
    <cellStyle name="_인원계획표 _국민,건강보험료-8공구_제잡비전체" xfId="454"/>
    <cellStyle name="_인원계획표 _귀산미산공주(sip,가설방음,천공후항타)" xfId="455"/>
    <cellStyle name="_인원계획표 _남면동면" xfId="456"/>
    <cellStyle name="_인원계획표 _내역서-수정" xfId="457"/>
    <cellStyle name="_인원계획표 _도급내역서(01년1월)" xfId="3557"/>
    <cellStyle name="_인원계획표 _도급내역서(01년1월)_01실정보고_총괄" xfId="3558"/>
    <cellStyle name="_인원계획표 _도급내역서(01년1월)_101_토공집계" xfId="3559"/>
    <cellStyle name="_인원계획표 _도급내역서(01년1월)_2.01_유사공종신규단가" xfId="3560"/>
    <cellStyle name="_인원계획표 _도급내역서(01년1월)_재통보" xfId="3561"/>
    <cellStyle name="_인원계획표 _도급내역서(01년1월)_재통보_01실정보고_총괄" xfId="3562"/>
    <cellStyle name="_인원계획표 _도급내역서(01년1월)_재통보_101_토공집계" xfId="3563"/>
    <cellStyle name="_인원계획표 _도급내역서(01년1월)_재통보_2.01_유사공종신규단가" xfId="3564"/>
    <cellStyle name="_인원계획표 _도급내역서(01년1월)_재통보_폐기물 및 지장가옥" xfId="3565"/>
    <cellStyle name="_인원계획표 _도급내역서(01년1월)_폐기물 및 지장가옥" xfId="3566"/>
    <cellStyle name="_인원계획표 _도급내역서(최종)" xfId="3567"/>
    <cellStyle name="_인원계획표 _도급내역서(최종)_01실정보고_총괄" xfId="3568"/>
    <cellStyle name="_인원계획표 _도급내역서(최종)_101_토공집계" xfId="3569"/>
    <cellStyle name="_인원계획표 _도급내역서(최종)_2.01_유사공종신규단가" xfId="3570"/>
    <cellStyle name="_인원계획표 _도급내역서(최종)_재통보" xfId="3571"/>
    <cellStyle name="_인원계획표 _도급내역서(최종)_재통보_01실정보고_총괄" xfId="3572"/>
    <cellStyle name="_인원계획표 _도급내역서(최종)_재통보_101_토공집계" xfId="3573"/>
    <cellStyle name="_인원계획표 _도급내역서(최종)_재통보_2.01_유사공종신규단가" xfId="3574"/>
    <cellStyle name="_인원계획표 _도급내역서(최종)_재통보_폐기물 및 지장가옥" xfId="3575"/>
    <cellStyle name="_인원계획표 _도급내역서(최종)_폐기물 및 지장가옥" xfId="3576"/>
    <cellStyle name="_인원계획표 _뒷채움재변경" xfId="458"/>
    <cellStyle name="_인원계획표 _뒷채움재변경_2003년k치(4.7일잔여공사량)" xfId="459"/>
    <cellStyle name="_인원계획표 _뒷채움재변경_2003년k치(4.7일잔여공사량)_국민,건강보험료-8공구" xfId="460"/>
    <cellStyle name="_인원계획표 _뒷채움재변경_2003년k치(4.7일잔여공사량)_국민,건강보험료-8공구_제잡비전체" xfId="461"/>
    <cellStyle name="_인원계획표 _뒷채움재변경_국민,건강보험료-8공구" xfId="462"/>
    <cellStyle name="_인원계획표 _뒷채움재변경_국민,건강보험료-8공구_제잡비전체" xfId="463"/>
    <cellStyle name="_인원계획표 _뒷채움재변경_익장1공구조달청양식2차2003.4.7" xfId="464"/>
    <cellStyle name="_인원계획표 _뒷채움재변경_익장1공구조달청양식2차2003.4.7_국민,건강보험료-8공구" xfId="465"/>
    <cellStyle name="_인원계획표 _뒷채움재변경_익장1공구조달청양식2차2003.4.7_국민,건강보험료-8공구_제잡비전체" xfId="466"/>
    <cellStyle name="_인원계획표 _뒷채움재변경_익장1공구조달청양식k3(03(1).4.7-04.09.01)(수정)" xfId="467"/>
    <cellStyle name="_인원계획표 _뒷채움재변경_익장1공구조달청양식k3(03(1).4.7-04.09.01)(수정)_국민,건강보험료-8공구" xfId="468"/>
    <cellStyle name="_인원계획표 _뒷채움재변경_익장1공구조달청양식k3(03(1).4.7-04.09.01)(수정)_국민,건강보험료-8공구_제잡비전체" xfId="469"/>
    <cellStyle name="_인원계획표 _미진동발파" xfId="470"/>
    <cellStyle name="_인원계획표 _미진동발파 (감사)" xfId="471"/>
    <cellStyle name="_인원계획표 _미진동발파_미진동발파 (감사)" xfId="472"/>
    <cellStyle name="_인원계획표 _미진동발파_지중강판암거(320 확정)" xfId="473"/>
    <cellStyle name="_인원계획표 _미진동발파_지중강판암거(810 당초)" xfId="474"/>
    <cellStyle name="_인원계획표 _미진동발파_지중강판암거(당초)" xfId="475"/>
    <cellStyle name="_인원계획표 _미진동발파_지중강판암거(여건보고)" xfId="476"/>
    <cellStyle name="_인원계획표 _미진동발파_폐기물단산(최종)" xfId="477"/>
    <cellStyle name="_인원계획표 _발주내역" xfId="3577"/>
    <cellStyle name="_인원계획표 _발주내역_3월기성내역" xfId="3578"/>
    <cellStyle name="_인원계획표 _발주내역_3월기성내역_설계변경내역서" xfId="3579"/>
    <cellStyle name="_인원계획표 _발주내역_3월기성내역_설계변경내역서_내역서제경비제외123" xfId="3580"/>
    <cellStyle name="_인원계획표 _발주내역_3월기성내역_설계변경내역서_설계변경내역서(2006년)" xfId="3581"/>
    <cellStyle name="_인원계획표 _발주내역_3월기성내역_설계변경내역서_설계변경내역서(물가변동)" xfId="3582"/>
    <cellStyle name="_인원계획표 _발주내역_3월기성내역_설계변경내역서_실정보고내역집계(2006)" xfId="3583"/>
    <cellStyle name="_인원계획표 _발주내역_3월기성내역_설계변경산출" xfId="3584"/>
    <cellStyle name="_인원계획표 _발주내역_3월기성내역_설계변경산출_9공구대우통신관로" xfId="3585"/>
    <cellStyle name="_인원계획표 _발주내역_3월기성내역_설계변경산출_9공구대우통신관로_설계변경내역서" xfId="3586"/>
    <cellStyle name="_인원계획표 _발주내역_3월기성내역_설계변경산출_9공구대우통신관로_설계변경내역서_내역서제경비제외123" xfId="3587"/>
    <cellStyle name="_인원계획표 _발주내역_3월기성내역_설계변경산출_9공구대우통신관로_설계변경내역서_설계변경내역서(2006년)" xfId="3588"/>
    <cellStyle name="_인원계획표 _발주내역_3월기성내역_설계변경산출_9공구대우통신관로_설계변경내역서_설계변경내역서(물가변동)" xfId="3589"/>
    <cellStyle name="_인원계획표 _발주내역_3월기성내역_설계변경산출_9공구대우통신관로_설계변경내역서_실정보고내역집계(2006)" xfId="3590"/>
    <cellStyle name="_인원계획표 _발주내역_3월기성내역_설계변경산출_설계변경내역서" xfId="3591"/>
    <cellStyle name="_인원계획표 _발주내역_3월기성내역_설계변경산출_설계변경내역서_내역서제경비제외123" xfId="3592"/>
    <cellStyle name="_인원계획표 _발주내역_3월기성내역_설계변경산출_설계변경내역서_설계변경내역서(2006년)" xfId="3593"/>
    <cellStyle name="_인원계획표 _발주내역_3월기성내역_설계변경산출_설계변경내역서_설계변경내역서(물가변동)" xfId="3594"/>
    <cellStyle name="_인원계획표 _발주내역_3월기성내역_설계변경산출_설계변경내역서_실정보고내역집계(2006)" xfId="3595"/>
    <cellStyle name="_인원계획표 _발주내역_3월기성내역_설계변경산출_통신관로(9공구)" xfId="3596"/>
    <cellStyle name="_인원계획표 _발주내역_3월기성내역_설계변경산출_통신관로(9공구)_설계변경내역서" xfId="3597"/>
    <cellStyle name="_인원계획표 _발주내역_3월기성내역_설계변경산출_통신관로(9공구)_설계변경내역서_내역서제경비제외123" xfId="3598"/>
    <cellStyle name="_인원계획표 _발주내역_3월기성내역_설계변경산출_통신관로(9공구)_설계변경내역서_설계변경내역서(2006년)" xfId="3599"/>
    <cellStyle name="_인원계획표 _발주내역_3월기성내역_설계변경산출_통신관로(9공구)_설계변경내역서_설계변경내역서(물가변동)" xfId="3600"/>
    <cellStyle name="_인원계획표 _발주내역_3월기성내역_설계변경산출_통신관로(9공구)_설계변경내역서_실정보고내역집계(2006)" xfId="3601"/>
    <cellStyle name="_인원계획표 _발주내역_5월기성내역" xfId="3602"/>
    <cellStyle name="_인원계획표 _발주내역_5월기성내역_설계변경내역서" xfId="3603"/>
    <cellStyle name="_인원계획표 _발주내역_5월기성내역_설계변경내역서_내역서제경비제외123" xfId="3604"/>
    <cellStyle name="_인원계획표 _발주내역_5월기성내역_설계변경내역서_설계변경내역서(2006년)" xfId="3605"/>
    <cellStyle name="_인원계획표 _발주내역_5월기성내역_설계변경내역서_설계변경내역서(물가변동)" xfId="3606"/>
    <cellStyle name="_인원계획표 _발주내역_5월기성내역_설계변경내역서_실정보고내역집계(2006)" xfId="3607"/>
    <cellStyle name="_인원계획표 _발주내역_5월기성내역_설계변경산출" xfId="3608"/>
    <cellStyle name="_인원계획표 _발주내역_5월기성내역_설계변경산출_9공구대우통신관로" xfId="3609"/>
    <cellStyle name="_인원계획표 _발주내역_5월기성내역_설계변경산출_9공구대우통신관로_설계변경내역서" xfId="3610"/>
    <cellStyle name="_인원계획표 _발주내역_5월기성내역_설계변경산출_9공구대우통신관로_설계변경내역서_내역서제경비제외123" xfId="3611"/>
    <cellStyle name="_인원계획표 _발주내역_5월기성내역_설계변경산출_9공구대우통신관로_설계변경내역서_설계변경내역서(2006년)" xfId="3612"/>
    <cellStyle name="_인원계획표 _발주내역_5월기성내역_설계변경산출_9공구대우통신관로_설계변경내역서_설계변경내역서(물가변동)" xfId="3613"/>
    <cellStyle name="_인원계획표 _발주내역_5월기성내역_설계변경산출_9공구대우통신관로_설계변경내역서_실정보고내역집계(2006)" xfId="3614"/>
    <cellStyle name="_인원계획표 _발주내역_5월기성내역_설계변경산출_설계변경내역서" xfId="3615"/>
    <cellStyle name="_인원계획표 _발주내역_5월기성내역_설계변경산출_설계변경내역서_내역서제경비제외123" xfId="3616"/>
    <cellStyle name="_인원계획표 _발주내역_5월기성내역_설계변경산출_설계변경내역서_설계변경내역서(2006년)" xfId="3617"/>
    <cellStyle name="_인원계획표 _발주내역_5월기성내역_설계변경산출_설계변경내역서_설계변경내역서(물가변동)" xfId="3618"/>
    <cellStyle name="_인원계획표 _발주내역_5월기성내역_설계변경산출_설계변경내역서_실정보고내역집계(2006)" xfId="3619"/>
    <cellStyle name="_인원계획표 _발주내역_5월기성내역_설계변경산출_통신관로(9공구)" xfId="3620"/>
    <cellStyle name="_인원계획표 _발주내역_5월기성내역_설계변경산출_통신관로(9공구)_설계변경내역서" xfId="3621"/>
    <cellStyle name="_인원계획표 _발주내역_5월기성내역_설계변경산출_통신관로(9공구)_설계변경내역서_내역서제경비제외123" xfId="3622"/>
    <cellStyle name="_인원계획표 _발주내역_5월기성내역_설계변경산출_통신관로(9공구)_설계변경내역서_설계변경내역서(2006년)" xfId="3623"/>
    <cellStyle name="_인원계획표 _발주내역_5월기성내역_설계변경산출_통신관로(9공구)_설계변경내역서_설계변경내역서(물가변동)" xfId="3624"/>
    <cellStyle name="_인원계획표 _발주내역_5월기성내역_설계변경산출_통신관로(9공구)_설계변경내역서_실정보고내역집계(2006)" xfId="3625"/>
    <cellStyle name="_인원계획표 _발주내역_설계변경내역서" xfId="3626"/>
    <cellStyle name="_인원계획표 _발주내역_설계변경내역서_내역서제경비제외123" xfId="3627"/>
    <cellStyle name="_인원계획표 _발주내역_설계변경내역서_설계변경내역서(2006년)" xfId="3628"/>
    <cellStyle name="_인원계획표 _발주내역_설계변경내역서_설계변경내역서(물가변동)" xfId="3629"/>
    <cellStyle name="_인원계획표 _발주내역_설계변경내역서_실정보고내역집계(2006)" xfId="3630"/>
    <cellStyle name="_인원계획표 _발주내역_설계변경산출" xfId="3631"/>
    <cellStyle name="_인원계획표 _발주내역_설계변경산출_9공구대우통신관로" xfId="3632"/>
    <cellStyle name="_인원계획표 _발주내역_설계변경산출_9공구대우통신관로_설계변경내역서" xfId="3633"/>
    <cellStyle name="_인원계획표 _발주내역_설계변경산출_9공구대우통신관로_설계변경내역서_내역서제경비제외123" xfId="3634"/>
    <cellStyle name="_인원계획표 _발주내역_설계변경산출_9공구대우통신관로_설계변경내역서_설계변경내역서(2006년)" xfId="3635"/>
    <cellStyle name="_인원계획표 _발주내역_설계변경산출_9공구대우통신관로_설계변경내역서_설계변경내역서(물가변동)" xfId="3636"/>
    <cellStyle name="_인원계획표 _발주내역_설계변경산출_9공구대우통신관로_설계변경내역서_실정보고내역집계(2006)" xfId="3637"/>
    <cellStyle name="_인원계획표 _발주내역_설계변경산출_설계변경내역서" xfId="3638"/>
    <cellStyle name="_인원계획표 _발주내역_설계변경산출_설계변경내역서_내역서제경비제외123" xfId="3639"/>
    <cellStyle name="_인원계획표 _발주내역_설계변경산출_설계변경내역서_설계변경내역서(2006년)" xfId="3640"/>
    <cellStyle name="_인원계획표 _발주내역_설계변경산출_설계변경내역서_설계변경내역서(물가변동)" xfId="3641"/>
    <cellStyle name="_인원계획표 _발주내역_설계변경산출_설계변경내역서_실정보고내역집계(2006)" xfId="3642"/>
    <cellStyle name="_인원계획표 _발주내역_설계변경산출_통신관로(9공구)" xfId="3643"/>
    <cellStyle name="_인원계획표 _발주내역_설계변경산출_통신관로(9공구)_설계변경내역서" xfId="3644"/>
    <cellStyle name="_인원계획표 _발주내역_설계변경산출_통신관로(9공구)_설계변경내역서_내역서제경비제외123" xfId="3645"/>
    <cellStyle name="_인원계획표 _발주내역_설계변경산출_통신관로(9공구)_설계변경내역서_설계변경내역서(2006년)" xfId="3646"/>
    <cellStyle name="_인원계획표 _발주내역_설계변경산출_통신관로(9공구)_설계변경내역서_설계변경내역서(물가변동)" xfId="3647"/>
    <cellStyle name="_인원계획표 _발주내역_설계변경산출_통신관로(9공구)_설계변경내역서_실정보고내역집계(2006)" xfId="3648"/>
    <cellStyle name="_인원계획표 _법면가보호망삭제" xfId="478"/>
    <cellStyle name="_인원계획표 _법면가보호망삭제_2003년k치(4.7일잔여공사량)" xfId="479"/>
    <cellStyle name="_인원계획표 _법면가보호망삭제_2003년k치(4.7일잔여공사량)_국민,건강보험료-8공구" xfId="480"/>
    <cellStyle name="_인원계획표 _법면가보호망삭제_2003년k치(4.7일잔여공사량)_국민,건강보험료-8공구_제잡비전체" xfId="481"/>
    <cellStyle name="_인원계획표 _법면가보호망삭제_국민,건강보험료-8공구" xfId="482"/>
    <cellStyle name="_인원계획표 _법면가보호망삭제_국민,건강보험료-8공구_제잡비전체" xfId="483"/>
    <cellStyle name="_인원계획표 _법면가보호망삭제_익장1공구조달청양식2차2003.4.7" xfId="484"/>
    <cellStyle name="_인원계획표 _법면가보호망삭제_익장1공구조달청양식2차2003.4.7_국민,건강보험료-8공구" xfId="485"/>
    <cellStyle name="_인원계획표 _법면가보호망삭제_익장1공구조달청양식2차2003.4.7_국민,건강보험료-8공구_제잡비전체" xfId="486"/>
    <cellStyle name="_인원계획표 _법면가보호망삭제_익장1공구조달청양식k3(03(1).4.7-04.09.01)(수정)" xfId="487"/>
    <cellStyle name="_인원계획표 _법면가보호망삭제_익장1공구조달청양식k3(03(1).4.7-04.09.01)(수정)_국민,건강보험료-8공구" xfId="488"/>
    <cellStyle name="_인원계획표 _법면가보호망삭제_익장1공구조달청양식k3(03(1).4.7-04.09.01)(수정)_국민,건강보험료-8공구_제잡비전체" xfId="489"/>
    <cellStyle name="_인원계획표 _변경시 암거공사비 집계표(2.01.5)" xfId="490"/>
    <cellStyle name="_인원계획표 _변경시 암거공사비 집계표완료(1200관일시)완료" xfId="491"/>
    <cellStyle name="_인원계획표 _본오오목천" xfId="492"/>
    <cellStyle name="_인원계획표 _불티교" xfId="493"/>
    <cellStyle name="_인원계획표 _불티교-1" xfId="494"/>
    <cellStyle name="_인원계획표 _사면검토서-2" xfId="495"/>
    <cellStyle name="_인원계획표 _사면검토서-2_계측기" xfId="496"/>
    <cellStyle name="_인원계획표 _사면검토서-2_계측기2" xfId="497"/>
    <cellStyle name="_인원계획표 _사면검토서-2_계측기추가" xfId="498"/>
    <cellStyle name="_인원계획표 _사면검토서-2_미진동발파 (감사)" xfId="499"/>
    <cellStyle name="_인원계획표 _사면검토서-2_지중강판암거(320 확정)" xfId="500"/>
    <cellStyle name="_인원계획표 _사면검토서-2_지중강판암거(810 당초)" xfId="501"/>
    <cellStyle name="_인원계획표 _사면검토서-2_지중강판암거(당초)" xfId="502"/>
    <cellStyle name="_인원계획표 _사면검토서-2_지중강판암거(여건보고)" xfId="503"/>
    <cellStyle name="_인원계획표 _사면검토서-2_폐기물단산(최종)" xfId="504"/>
    <cellStyle name="_인원계획표 _사면안정(R-B)" xfId="505"/>
    <cellStyle name="_인원계획표 _사면안정(R-B)_2003년암판정(재실시구간별)" xfId="506"/>
    <cellStyle name="_인원계획표 _사면안정(R-B)_2003년암판정(진입로실정보고)" xfId="507"/>
    <cellStyle name="_인원계획표 _사면안정(R-B)_2003년암판정(진입로자문단확정)" xfId="508"/>
    <cellStyle name="_인원계획표 _사면안정(R-B)_계측기" xfId="509"/>
    <cellStyle name="_인원계획표 _사면안정(R-B)_계측기2" xfId="510"/>
    <cellStyle name="_인원계획표 _사면안정(R-B)_계측기추가" xfId="511"/>
    <cellStyle name="_인원계획표 _사면안정(R-B)_미진동발파 (감사)" xfId="512"/>
    <cellStyle name="_인원계획표 _사면안정(R-B)_미진동발파 (사업소보고)" xfId="513"/>
    <cellStyle name="_인원계획표 _사면안정(R-B)_사면검토서 (version 1)" xfId="514"/>
    <cellStyle name="_인원계획표 _사면안정(R-B)_사면검토서-3-수정" xfId="515"/>
    <cellStyle name="_인원계획표 _사면안정(R-B)_정안천교우물통 토공여건(우물통)" xfId="516"/>
    <cellStyle name="_인원계획표 _사면안정(R-B)_지중강판암거(320 확정)" xfId="517"/>
    <cellStyle name="_인원계획표 _사면안정(R-B)_지중강판암거(810 당초)" xfId="518"/>
    <cellStyle name="_인원계획표 _사면안정(R-B)_지중강판암거(당초)" xfId="519"/>
    <cellStyle name="_인원계획표 _사면안정(R-B)_지중강판암거(여건보고)" xfId="520"/>
    <cellStyle name="_인원계획표 _사면안정(R-B)_파일변경(변경)" xfId="521"/>
    <cellStyle name="_인원계획표 _사면안정(R-B)_폐기물단산(최종)" xfId="522"/>
    <cellStyle name="_인원계획표 _서천" xfId="523"/>
    <cellStyle name="_인원계획표 _설계대도급(es)" xfId="524"/>
    <cellStyle name="_인원계획표 _설계대도급(es)_2003년k치(4.7일잔여공사량)" xfId="525"/>
    <cellStyle name="_인원계획표 _설계대도급(es)_2003년k치(4.7일잔여공사량)_국민,건강보험료-8공구" xfId="526"/>
    <cellStyle name="_인원계획표 _설계대도급(es)_2003년k치(4.7일잔여공사량)_국민,건강보험료-8공구_제잡비전체" xfId="527"/>
    <cellStyle name="_인원계획표 _설계대도급(es)_국민,건강보험료-8공구" xfId="528"/>
    <cellStyle name="_인원계획표 _설계대도급(es)_국민,건강보험료-8공구_제잡비전체" xfId="529"/>
    <cellStyle name="_인원계획표 _설계대도급(es)_익장1공구조달청양식2차2003.4.7" xfId="530"/>
    <cellStyle name="_인원계획표 _설계대도급(es)_익장1공구조달청양식2차2003.4.7_국민,건강보험료-8공구" xfId="531"/>
    <cellStyle name="_인원계획표 _설계대도급(es)_익장1공구조달청양식2차2003.4.7_국민,건강보험료-8공구_제잡비전체" xfId="532"/>
    <cellStyle name="_인원계획표 _설계대도급(es)_익장1공구조달청양식k3(03(1).4.7-04.09.01)(수정)" xfId="533"/>
    <cellStyle name="_인원계획표 _설계대도급(es)_익장1공구조달청양식k3(03(1).4.7-04.09.01)(수정)_국민,건강보험료-8공구" xfId="534"/>
    <cellStyle name="_인원계획표 _설계대도급(es)_익장1공구조달청양식k3(03(1).4.7-04.09.01)(수정)_국민,건강보험료-8공구_제잡비전체" xfId="535"/>
    <cellStyle name="_인원계획표 _설계변경내역서" xfId="3649"/>
    <cellStyle name="_인원계획표 _설계변경내역서_내역서제경비제외123" xfId="3650"/>
    <cellStyle name="_인원계획표 _설계변경내역서_설계변경내역서(2006년)" xfId="3651"/>
    <cellStyle name="_인원계획표 _설계변경내역서_설계변경내역서(물가변동)" xfId="3652"/>
    <cellStyle name="_인원계획표 _설계변경내역서_실정보고내역집계(2006)" xfId="3653"/>
    <cellStyle name="_인원계획표 _설계변경산출" xfId="3654"/>
    <cellStyle name="_인원계획표 _설계변경산출_9공구대우통신관로" xfId="3655"/>
    <cellStyle name="_인원계획표 _설계변경산출_9공구대우통신관로_설계변경내역서" xfId="3656"/>
    <cellStyle name="_인원계획표 _설계변경산출_9공구대우통신관로_설계변경내역서_내역서제경비제외123" xfId="3657"/>
    <cellStyle name="_인원계획표 _설계변경산출_9공구대우통신관로_설계변경내역서_설계변경내역서(2006년)" xfId="3658"/>
    <cellStyle name="_인원계획표 _설계변경산출_9공구대우통신관로_설계변경내역서_설계변경내역서(물가변동)" xfId="3659"/>
    <cellStyle name="_인원계획표 _설계변경산출_9공구대우통신관로_설계변경내역서_실정보고내역집계(2006)" xfId="3660"/>
    <cellStyle name="_인원계획표 _설계변경산출_설계변경내역서" xfId="3661"/>
    <cellStyle name="_인원계획표 _설계변경산출_설계변경내역서_내역서제경비제외123" xfId="3662"/>
    <cellStyle name="_인원계획표 _설계변경산출_설계변경내역서_설계변경내역서(2006년)" xfId="3663"/>
    <cellStyle name="_인원계획표 _설계변경산출_설계변경내역서_설계변경내역서(물가변동)" xfId="3664"/>
    <cellStyle name="_인원계획표 _설계변경산출_설계변경내역서_실정보고내역집계(2006)" xfId="3665"/>
    <cellStyle name="_인원계획표 _설계변경산출_통신관로(9공구)" xfId="3666"/>
    <cellStyle name="_인원계획표 _설계변경산출_통신관로(9공구)_설계변경내역서" xfId="3667"/>
    <cellStyle name="_인원계획표 _설계변경산출_통신관로(9공구)_설계변경내역서_내역서제경비제외123" xfId="3668"/>
    <cellStyle name="_인원계획표 _설계변경산출_통신관로(9공구)_설계변경내역서_설계변경내역서(2006년)" xfId="3669"/>
    <cellStyle name="_인원계획표 _설계변경산출_통신관로(9공구)_설계변경내역서_설계변경내역서(물가변동)" xfId="3670"/>
    <cellStyle name="_인원계획표 _설계변경산출_통신관로(9공구)_설계변경내역서_실정보고내역집계(2006)" xfId="3671"/>
    <cellStyle name="_인원계획표 _신호등견적서" xfId="3672"/>
    <cellStyle name="_인원계획표 _신호등견적서_연꽃교산출근거1" xfId="3673"/>
    <cellStyle name="_인원계획표 _신호등견적서_연꽃교산출근거1_연꽃교(산출근거)" xfId="3674"/>
    <cellStyle name="_인원계획표 _싯계교" xfId="536"/>
    <cellStyle name="_인원계획표 _암거" xfId="537"/>
    <cellStyle name="_인원계획표 _암거_2.0 암거공수량집계" xfId="538"/>
    <cellStyle name="_인원계획표 _암거_변경시 암거공사비 집계표(2.01.5)" xfId="539"/>
    <cellStyle name="_인원계획표 _암거_변경시 암거공사비 집계표완료(1200관일시)완료" xfId="540"/>
    <cellStyle name="_인원계획표 _암거_암거공2" xfId="541"/>
    <cellStyle name="_인원계획표 _암거_암거공2_2.0 암거공수량집계" xfId="542"/>
    <cellStyle name="_인원계획표 _암거_암거공2_변경시 암거공사비 집계표(2.01.5)" xfId="543"/>
    <cellStyle name="_인원계획표 _암거_암거공2_변경시 암거공사비 집계표완료(1200관일시)완료" xfId="544"/>
    <cellStyle name="_인원계획표 _암거_암거공2_암거공2" xfId="545"/>
    <cellStyle name="_인원계획표 _암거_암거공2_암거공2_2.0 암거공수량집계" xfId="546"/>
    <cellStyle name="_인원계획표 _암거_암거공2_암거공2_변경시 암거공사비 집계표(2.01.5)" xfId="547"/>
    <cellStyle name="_인원계획표 _암거_암거공2_암거공2_변경시 암거공사비 집계표완료(1200관일시)완료" xfId="548"/>
    <cellStyle name="_인원계획표 _암거_암거공2_암거공2_암거규격축소(통수량)" xfId="549"/>
    <cellStyle name="_인원계획표 _암거_암거공2_암거공2_연약치환시공사비(최종)" xfId="550"/>
    <cellStyle name="_인원계획표 _암거_암거공2_암거공2_연약치환시공사비(최종)_지중강판암거(320 확정)" xfId="551"/>
    <cellStyle name="_인원계획표 _암거_암거공2_암거공2_연약치환시공사비(최종)_지중강판암거(810 당초)" xfId="552"/>
    <cellStyle name="_인원계획표 _암거_암거공2_암거공2_연약치환시공사비(최종)_지중강판암거(당초)" xfId="553"/>
    <cellStyle name="_인원계획표 _암거_암거공2_암거공2_연약치환시공사비(최종)_지중강판암거(여건보고)" xfId="554"/>
    <cellStyle name="_인원계획표 _암거_암거공2_암거공2_지중강판암거(320 확정)" xfId="555"/>
    <cellStyle name="_인원계획표 _암거_암거공2_암거공2_지중강판암거(810 당초)" xfId="556"/>
    <cellStyle name="_인원계획표 _암거_암거공2_암거공2_지중강판암거(당초)" xfId="557"/>
    <cellStyle name="_인원계획표 _암거_암거공2_암거공2_지중강판암거(여건보고)" xfId="558"/>
    <cellStyle name="_인원계획표 _암거_암거공2_암거규격축소(통수량)" xfId="559"/>
    <cellStyle name="_인원계획표 _암거_암거공2_연약치환시공사비(최종)" xfId="560"/>
    <cellStyle name="_인원계획표 _암거_암거공2_연약치환시공사비(최종)_지중강판암거(320 확정)" xfId="561"/>
    <cellStyle name="_인원계획표 _암거_암거공2_연약치환시공사비(최종)_지중강판암거(810 당초)" xfId="562"/>
    <cellStyle name="_인원계획표 _암거_암거공2_연약치환시공사비(최종)_지중강판암거(당초)" xfId="563"/>
    <cellStyle name="_인원계획표 _암거_암거공2_연약치환시공사비(최종)_지중강판암거(여건보고)" xfId="564"/>
    <cellStyle name="_인원계획표 _암거_암거공2_지중강판암거(320 확정)" xfId="565"/>
    <cellStyle name="_인원계획표 _암거_암거공2_지중강판암거(810 당초)" xfId="566"/>
    <cellStyle name="_인원계획표 _암거_암거공2_지중강판암거(당초)" xfId="567"/>
    <cellStyle name="_인원계획표 _암거_암거공2_지중강판암거(여건보고)" xfId="568"/>
    <cellStyle name="_인원계획표 _암거_암거규격축소(통수량)" xfId="569"/>
    <cellStyle name="_인원계획표 _암거_연약치환시공사비(최종)" xfId="570"/>
    <cellStyle name="_인원계획표 _암거_연약치환시공사비(최종)_지중강판암거(320 확정)" xfId="571"/>
    <cellStyle name="_인원계획표 _암거_연약치환시공사비(최종)_지중강판암거(810 당초)" xfId="572"/>
    <cellStyle name="_인원계획표 _암거_연약치환시공사비(최종)_지중강판암거(당초)" xfId="573"/>
    <cellStyle name="_인원계획표 _암거_연약치환시공사비(최종)_지중강판암거(여건보고)" xfId="574"/>
    <cellStyle name="_인원계획표 _암거_지중강판암거(320 확정)" xfId="575"/>
    <cellStyle name="_인원계획표 _암거_지중강판암거(810 당초)" xfId="576"/>
    <cellStyle name="_인원계획표 _암거_지중강판암거(당초)" xfId="577"/>
    <cellStyle name="_인원계획표 _암거_지중강판암거(여건보고)" xfId="578"/>
    <cellStyle name="_인원계획표 _암거공2" xfId="579"/>
    <cellStyle name="_인원계획표 _암거공2_2.0 암거공수량집계" xfId="580"/>
    <cellStyle name="_인원계획표 _암거공2_변경시 암거공사비 집계표(2.01.5)" xfId="581"/>
    <cellStyle name="_인원계획표 _암거공2_변경시 암거공사비 집계표완료(1200관일시)완료" xfId="582"/>
    <cellStyle name="_인원계획표 _암거공2_암거공2" xfId="583"/>
    <cellStyle name="_인원계획표 _암거공2_암거공2_2.0 암거공수량집계" xfId="584"/>
    <cellStyle name="_인원계획표 _암거공2_암거공2_변경시 암거공사비 집계표(2.01.5)" xfId="585"/>
    <cellStyle name="_인원계획표 _암거공2_암거공2_변경시 암거공사비 집계표완료(1200관일시)완료" xfId="586"/>
    <cellStyle name="_인원계획표 _암거공2_암거공2_암거공2" xfId="587"/>
    <cellStyle name="_인원계획표 _암거공2_암거공2_암거공2_2.0 암거공수량집계" xfId="588"/>
    <cellStyle name="_인원계획표 _암거공2_암거공2_암거공2_변경시 암거공사비 집계표(2.01.5)" xfId="589"/>
    <cellStyle name="_인원계획표 _암거공2_암거공2_암거공2_변경시 암거공사비 집계표완료(1200관일시)완료" xfId="590"/>
    <cellStyle name="_인원계획표 _암거공2_암거공2_암거공2_암거규격축소(통수량)" xfId="591"/>
    <cellStyle name="_인원계획표 _암거공2_암거공2_암거공2_연약치환시공사비(최종)" xfId="592"/>
    <cellStyle name="_인원계획표 _암거공2_암거공2_암거공2_연약치환시공사비(최종)_지중강판암거(320 확정)" xfId="593"/>
    <cellStyle name="_인원계획표 _암거공2_암거공2_암거공2_연약치환시공사비(최종)_지중강판암거(810 당초)" xfId="594"/>
    <cellStyle name="_인원계획표 _암거공2_암거공2_암거공2_연약치환시공사비(최종)_지중강판암거(당초)" xfId="595"/>
    <cellStyle name="_인원계획표 _암거공2_암거공2_암거공2_연약치환시공사비(최종)_지중강판암거(여건보고)" xfId="596"/>
    <cellStyle name="_인원계획표 _암거공2_암거공2_암거공2_지중강판암거(320 확정)" xfId="597"/>
    <cellStyle name="_인원계획표 _암거공2_암거공2_암거공2_지중강판암거(810 당초)" xfId="598"/>
    <cellStyle name="_인원계획표 _암거공2_암거공2_암거공2_지중강판암거(당초)" xfId="599"/>
    <cellStyle name="_인원계획표 _암거공2_암거공2_암거공2_지중강판암거(여건보고)" xfId="600"/>
    <cellStyle name="_인원계획표 _암거공2_암거공2_암거규격축소(통수량)" xfId="601"/>
    <cellStyle name="_인원계획표 _암거공2_암거공2_연약치환시공사비(최종)" xfId="602"/>
    <cellStyle name="_인원계획표 _암거공2_암거공2_연약치환시공사비(최종)_지중강판암거(320 확정)" xfId="603"/>
    <cellStyle name="_인원계획표 _암거공2_암거공2_연약치환시공사비(최종)_지중강판암거(810 당초)" xfId="604"/>
    <cellStyle name="_인원계획표 _암거공2_암거공2_연약치환시공사비(최종)_지중강판암거(당초)" xfId="605"/>
    <cellStyle name="_인원계획표 _암거공2_암거공2_연약치환시공사비(최종)_지중강판암거(여건보고)" xfId="606"/>
    <cellStyle name="_인원계획표 _암거공2_암거공2_지중강판암거(320 확정)" xfId="607"/>
    <cellStyle name="_인원계획표 _암거공2_암거공2_지중강판암거(810 당초)" xfId="608"/>
    <cellStyle name="_인원계획표 _암거공2_암거공2_지중강판암거(당초)" xfId="609"/>
    <cellStyle name="_인원계획표 _암거공2_암거공2_지중강판암거(여건보고)" xfId="610"/>
    <cellStyle name="_인원계획표 _암거공2_암거규격축소(통수량)" xfId="611"/>
    <cellStyle name="_인원계획표 _암거공2_연약치환시공사비(최종)" xfId="612"/>
    <cellStyle name="_인원계획표 _암거공2_연약치환시공사비(최종)_지중강판암거(320 확정)" xfId="613"/>
    <cellStyle name="_인원계획표 _암거공2_연약치환시공사비(최종)_지중강판암거(810 당초)" xfId="614"/>
    <cellStyle name="_인원계획표 _암거공2_연약치환시공사비(최종)_지중강판암거(당초)" xfId="615"/>
    <cellStyle name="_인원계획표 _암거공2_연약치환시공사비(최종)_지중강판암거(여건보고)" xfId="616"/>
    <cellStyle name="_인원계획표 _암거공2_지중강판암거(320 확정)" xfId="617"/>
    <cellStyle name="_인원계획표 _암거공2_지중강판암거(810 당초)" xfId="618"/>
    <cellStyle name="_인원계획표 _암거공2_지중강판암거(당초)" xfId="619"/>
    <cellStyle name="_인원계획표 _암거공2_지중강판암거(여건보고)" xfId="620"/>
    <cellStyle name="_인원계획표 _암거공뒷채움" xfId="621"/>
    <cellStyle name="_인원계획표 _암거규격축소(통수량)" xfId="622"/>
    <cellStyle name="_인원계획표 _암판정 요청-휴게소(7-20) " xfId="3675"/>
    <cellStyle name="_인원계획표 _여건보고(종점드레인변경)" xfId="623"/>
    <cellStyle name="_인원계획표 _여건보고(종점드레인변경)_교량기초형식적정성검토" xfId="624"/>
    <cellStyle name="_인원계획표 _연꽃교산출근거1" xfId="3676"/>
    <cellStyle name="_인원계획표 _연꽃교산출근거1_연꽃교(산출근거)" xfId="3677"/>
    <cellStyle name="_인원계획표 _연약치환시공사비(최종)" xfId="625"/>
    <cellStyle name="_인원계획표 _연약치환시공사비(최종)_지중강판암거(320 확정)" xfId="626"/>
    <cellStyle name="_인원계획표 _연약치환시공사비(최종)_지중강판암거(810 당초)" xfId="627"/>
    <cellStyle name="_인원계획표 _연약치환시공사비(최종)_지중강판암거(당초)" xfId="628"/>
    <cellStyle name="_인원계획표 _연약치환시공사비(최종)_지중강판암거(여건보고)" xfId="629"/>
    <cellStyle name="_인원계획표 _우물통속채움잡석(정안천교)" xfId="630"/>
    <cellStyle name="_인원계획표 _익장1공구조달청양식2차2003.4.7" xfId="631"/>
    <cellStyle name="_인원계획표 _익장1공구조달청양식2차2003.4.7_국민,건강보험료-8공구" xfId="632"/>
    <cellStyle name="_인원계획표 _익장1공구조달청양식2차2003.4.7_국민,건강보험료-8공구_제잡비전체" xfId="633"/>
    <cellStyle name="_인원계획표 _익장1공구조달청양식k3(03(1).4.7-04.09.01)(수정)" xfId="634"/>
    <cellStyle name="_인원계획표 _익장1공구조달청양식k3(03(1).4.7-04.09.01)(수정)_국민,건강보험료-8공구" xfId="635"/>
    <cellStyle name="_인원계획표 _익장1공구조달청양식k3(03(1).4.7-04.09.01)(수정)_국민,건강보험료-8공구_제잡비전체" xfId="636"/>
    <cellStyle name="_인원계획표 _재통보" xfId="3678"/>
    <cellStyle name="_인원계획표 _재통보_01실정보고_총괄" xfId="3679"/>
    <cellStyle name="_인원계획표 _재통보_101_토공집계" xfId="3680"/>
    <cellStyle name="_인원계획표 _재통보_2.01_유사공종신규단가" xfId="3681"/>
    <cellStyle name="_인원계획표 _재통보_폐기물 및 지장가옥" xfId="3682"/>
    <cellStyle name="_인원계획표 _적격 " xfId="637"/>
    <cellStyle name="_인원계획표 _적격 _1+218 비계공(강관)단가" xfId="638"/>
    <cellStyle name="_인원계획표 _적격 _buip (2)" xfId="639"/>
    <cellStyle name="_인원계획표 _적격 _ip (2)" xfId="640"/>
    <cellStyle name="_인원계획표 _적격 _jipbun (2)" xfId="641"/>
    <cellStyle name="_인원계획표 _적격 _K치(20020331)" xfId="642"/>
    <cellStyle name="_인원계획표 _적격 _K치(20020331)_K치(2002-8월)" xfId="643"/>
    <cellStyle name="_인원계획표 _적격 _견적 방문 제출시-SAMPLE" xfId="3683"/>
    <cellStyle name="_인원계획표 _적격 _견적 방문 제출시-SAMPLE_신호등견적서" xfId="3684"/>
    <cellStyle name="_인원계획표 _적격 _견적 방문 제출시-SAMPLE_신호등견적서_연꽃교산출근거1" xfId="3685"/>
    <cellStyle name="_인원계획표 _적격 _견적 방문 제출시-SAMPLE_신호등견적서_연꽃교산출근거1_연꽃교(산출근거)" xfId="3686"/>
    <cellStyle name="_인원계획표 _적격 _견적 방문 제출시-SAMPLE_연꽃교산출근거1" xfId="3687"/>
    <cellStyle name="_인원계획표 _적격 _견적 방문 제출시-SAMPLE_연꽃교산출근거1_연꽃교(산출근거)" xfId="3688"/>
    <cellStyle name="_인원계획표 _적격 _공동구뚜껑단가" xfId="3689"/>
    <cellStyle name="_인원계획표 _적격 _공동구뚜껑단가_공동구뚜껑단가" xfId="3690"/>
    <cellStyle name="_인원계획표 _적격 _공사비집계표(PC암거)" xfId="644"/>
    <cellStyle name="_인원계획표 _적격 _내역서-수정" xfId="645"/>
    <cellStyle name="_인원계획표 _적격 _신호등견적서" xfId="3691"/>
    <cellStyle name="_인원계획표 _적격 _신호등견적서_연꽃교산출근거1" xfId="3692"/>
    <cellStyle name="_인원계획표 _적격 _신호등견적서_연꽃교산출근거1_연꽃교(산출근거)" xfId="3693"/>
    <cellStyle name="_인원계획표 _적격 _여건보고(종점드레인변경)" xfId="646"/>
    <cellStyle name="_인원계획표 _적격 _여건보고(종점드레인변경)_교량기초형식적정성검토" xfId="647"/>
    <cellStyle name="_인원계획표 _적격 _연꽃교산출근거1" xfId="3694"/>
    <cellStyle name="_인원계획표 _적격 _연꽃교산출근거1_연꽃교(산출근거)" xfId="3695"/>
    <cellStyle name="_인원계획표 _적격 _집행 (93)" xfId="648"/>
    <cellStyle name="_인원계획표 _적격 _추가깎기(쌓기)7공구" xfId="649"/>
    <cellStyle name="_인원계획표 _적격 _추가깎기(쌓기)7공구_교량기초형식적정성검토" xfId="650"/>
    <cellStyle name="_인원계획표 _지중강판암거(320 확정)" xfId="651"/>
    <cellStyle name="_인원계획표 _지중강판암거(810 당초)" xfId="652"/>
    <cellStyle name="_인원계획표 _지중강판암거(당초)" xfId="653"/>
    <cellStyle name="_인원계획표 _지중강판암거(여건보고)" xfId="654"/>
    <cellStyle name="_인원계획표 _집행 (93)" xfId="655"/>
    <cellStyle name="_인원계획표 _청남대교p18 변경금액2" xfId="656"/>
    <cellStyle name="_인원계획표 _추가깎기(쌓기)7공구" xfId="657"/>
    <cellStyle name="_인원계획표 _추가깎기(쌓기)7공구_교량기초형식적정성검토" xfId="658"/>
    <cellStyle name="_인원계획표 _토적표" xfId="659"/>
    <cellStyle name="_인원계획표 _토적표_미진동발파 (감사)" xfId="660"/>
    <cellStyle name="_인원계획표 _토적표_지중강판암거(320 확정)" xfId="661"/>
    <cellStyle name="_인원계획표 _토적표_지중강판암거(810 당초)" xfId="662"/>
    <cellStyle name="_인원계획표 _토적표_지중강판암거(당초)" xfId="663"/>
    <cellStyle name="_인원계획표 _토적표_지중강판암거(여건보고)" xfId="664"/>
    <cellStyle name="_인원계획표 _토적표_폐기물단산(최종)" xfId="665"/>
    <cellStyle name="_인원계획표 _투찰내역" xfId="666"/>
    <cellStyle name="_인원계획표 _투찰내역_2.0 암거공수량집계" xfId="667"/>
    <cellStyle name="_인원계획표 _투찰내역_2002 1차 설계서" xfId="668"/>
    <cellStyle name="_인원계획표 _투찰내역_2002년발주현황(3)" xfId="669"/>
    <cellStyle name="_인원계획표 _투찰내역_2003발주설계서" xfId="670"/>
    <cellStyle name="_인원계획표 _투찰내역_2차설계변경내역서(변경)" xfId="671"/>
    <cellStyle name="_인원계획표 _투찰내역_계측기" xfId="672"/>
    <cellStyle name="_인원계획표 _투찰내역_계측기_미진동발파 (감사)" xfId="673"/>
    <cellStyle name="_인원계획표 _투찰내역_계측기_폐기물단산(최종)" xfId="674"/>
    <cellStyle name="_인원계획표 _투찰내역_계측기2" xfId="675"/>
    <cellStyle name="_인원계획표 _투찰내역_계측기추가" xfId="676"/>
    <cellStyle name="_인원계획표 _투찰내역_계측기추가(최종)" xfId="677"/>
    <cellStyle name="_인원계획표 _투찰내역_귀산미산공주(sip,가설방음,천공후항타)" xfId="678"/>
    <cellStyle name="_인원계획표 _투찰내역_미진동발파" xfId="679"/>
    <cellStyle name="_인원계획표 _투찰내역_미진동발파 (감사)" xfId="680"/>
    <cellStyle name="_인원계획표 _투찰내역_미진동발파_미진동발파 (감사)" xfId="681"/>
    <cellStyle name="_인원계획표 _투찰내역_미진동발파_지중강판암거(320 확정)" xfId="682"/>
    <cellStyle name="_인원계획표 _투찰내역_미진동발파_지중강판암거(810 당초)" xfId="683"/>
    <cellStyle name="_인원계획표 _투찰내역_미진동발파_지중강판암거(당초)" xfId="684"/>
    <cellStyle name="_인원계획표 _투찰내역_미진동발파_지중강판암거(여건보고)" xfId="685"/>
    <cellStyle name="_인원계획표 _투찰내역_미진동발파_폐기물단산(최종)" xfId="686"/>
    <cellStyle name="_인원계획표 _투찰내역_변경시 암거공사비 집계표(2.01.5)" xfId="687"/>
    <cellStyle name="_인원계획표 _투찰내역_변경시 암거공사비 집계표완료(1200관일시)완료" xfId="688"/>
    <cellStyle name="_인원계획표 _투찰내역_사면검토서-2" xfId="689"/>
    <cellStyle name="_인원계획표 _투찰내역_사면검토서-2_계측기" xfId="690"/>
    <cellStyle name="_인원계획표 _투찰내역_사면검토서-2_계측기2" xfId="691"/>
    <cellStyle name="_인원계획표 _투찰내역_사면검토서-2_계측기추가" xfId="692"/>
    <cellStyle name="_인원계획표 _투찰내역_사면검토서-2_미진동발파 (감사)" xfId="693"/>
    <cellStyle name="_인원계획표 _투찰내역_사면검토서-2_지중강판암거(320 확정)" xfId="694"/>
    <cellStyle name="_인원계획표 _투찰내역_사면검토서-2_지중강판암거(810 당초)" xfId="695"/>
    <cellStyle name="_인원계획표 _투찰내역_사면검토서-2_지중강판암거(당초)" xfId="696"/>
    <cellStyle name="_인원계획표 _투찰내역_사면검토서-2_지중강판암거(여건보고)" xfId="697"/>
    <cellStyle name="_인원계획표 _투찰내역_사면검토서-2_폐기물단산(최종)" xfId="698"/>
    <cellStyle name="_인원계획표 _투찰내역_사면안정(R-B)" xfId="699"/>
    <cellStyle name="_인원계획표 _투찰내역_사면안정(R-B)_2003년암판정(재실시구간별)" xfId="700"/>
    <cellStyle name="_인원계획표 _투찰내역_사면안정(R-B)_2003년암판정(진입로실정보고)" xfId="701"/>
    <cellStyle name="_인원계획표 _투찰내역_사면안정(R-B)_2003년암판정(진입로자문단확정)" xfId="702"/>
    <cellStyle name="_인원계획표 _투찰내역_사면안정(R-B)_계측기" xfId="703"/>
    <cellStyle name="_인원계획표 _투찰내역_사면안정(R-B)_계측기2" xfId="704"/>
    <cellStyle name="_인원계획표 _투찰내역_사면안정(R-B)_계측기추가" xfId="705"/>
    <cellStyle name="_인원계획표 _투찰내역_사면안정(R-B)_미진동발파 (감사)" xfId="706"/>
    <cellStyle name="_인원계획표 _투찰내역_사면안정(R-B)_미진동발파 (사업소보고)" xfId="707"/>
    <cellStyle name="_인원계획표 _투찰내역_사면안정(R-B)_사면검토서 (version 1)" xfId="708"/>
    <cellStyle name="_인원계획표 _투찰내역_사면안정(R-B)_사면검토서-3-수정" xfId="709"/>
    <cellStyle name="_인원계획표 _투찰내역_사면안정(R-B)_정안천교우물통 토공여건(우물통)" xfId="710"/>
    <cellStyle name="_인원계획표 _투찰내역_사면안정(R-B)_지중강판암거(320 확정)" xfId="711"/>
    <cellStyle name="_인원계획표 _투찰내역_사면안정(R-B)_지중강판암거(810 당초)" xfId="712"/>
    <cellStyle name="_인원계획표 _투찰내역_사면안정(R-B)_지중강판암거(당초)" xfId="713"/>
    <cellStyle name="_인원계획표 _투찰내역_사면안정(R-B)_지중강판암거(여건보고)" xfId="714"/>
    <cellStyle name="_인원계획표 _투찰내역_사면안정(R-B)_파일변경(변경)" xfId="715"/>
    <cellStyle name="_인원계획표 _투찰내역_사면안정(R-B)_폐기물단산(최종)" xfId="716"/>
    <cellStyle name="_인원계획표 _투찰내역_암거" xfId="717"/>
    <cellStyle name="_인원계획표 _투찰내역_암거_2.0 암거공수량집계" xfId="718"/>
    <cellStyle name="_인원계획표 _투찰내역_암거_변경시 암거공사비 집계표(2.01.5)" xfId="719"/>
    <cellStyle name="_인원계획표 _투찰내역_암거_변경시 암거공사비 집계표완료(1200관일시)완료" xfId="720"/>
    <cellStyle name="_인원계획표 _투찰내역_암거_암거공2" xfId="721"/>
    <cellStyle name="_인원계획표 _투찰내역_암거_암거공2_2.0 암거공수량집계" xfId="722"/>
    <cellStyle name="_인원계획표 _투찰내역_암거_암거공2_변경시 암거공사비 집계표(2.01.5)" xfId="723"/>
    <cellStyle name="_인원계획표 _투찰내역_암거_암거공2_변경시 암거공사비 집계표완료(1200관일시)완료" xfId="724"/>
    <cellStyle name="_인원계획표 _투찰내역_암거_암거공2_암거공2" xfId="725"/>
    <cellStyle name="_인원계획표 _투찰내역_암거_암거공2_암거공2_2.0 암거공수량집계" xfId="726"/>
    <cellStyle name="_인원계획표 _투찰내역_암거_암거공2_암거공2_변경시 암거공사비 집계표(2.01.5)" xfId="727"/>
    <cellStyle name="_인원계획표 _투찰내역_암거_암거공2_암거공2_변경시 암거공사비 집계표완료(1200관일시)완료" xfId="728"/>
    <cellStyle name="_인원계획표 _투찰내역_암거_암거공2_암거공2_암거규격축소(통수량)" xfId="729"/>
    <cellStyle name="_인원계획표 _투찰내역_암거_암거공2_암거공2_연약치환시공사비(최종)" xfId="730"/>
    <cellStyle name="_인원계획표 _투찰내역_암거_암거공2_암거공2_연약치환시공사비(최종)_지중강판암거(320 확정)" xfId="731"/>
    <cellStyle name="_인원계획표 _투찰내역_암거_암거공2_암거공2_연약치환시공사비(최종)_지중강판암거(810 당초)" xfId="732"/>
    <cellStyle name="_인원계획표 _투찰내역_암거_암거공2_암거공2_연약치환시공사비(최종)_지중강판암거(당초)" xfId="733"/>
    <cellStyle name="_인원계획표 _투찰내역_암거_암거공2_암거공2_연약치환시공사비(최종)_지중강판암거(여건보고)" xfId="734"/>
    <cellStyle name="_인원계획표 _투찰내역_암거_암거공2_암거공2_지중강판암거(320 확정)" xfId="735"/>
    <cellStyle name="_인원계획표 _투찰내역_암거_암거공2_암거공2_지중강판암거(810 당초)" xfId="736"/>
    <cellStyle name="_인원계획표 _투찰내역_암거_암거공2_암거공2_지중강판암거(당초)" xfId="737"/>
    <cellStyle name="_인원계획표 _투찰내역_암거_암거공2_암거공2_지중강판암거(여건보고)" xfId="738"/>
    <cellStyle name="_인원계획표 _투찰내역_암거_암거공2_암거규격축소(통수량)" xfId="739"/>
    <cellStyle name="_인원계획표 _투찰내역_암거_암거공2_연약치환시공사비(최종)" xfId="740"/>
    <cellStyle name="_인원계획표 _투찰내역_암거_암거공2_연약치환시공사비(최종)_지중강판암거(320 확정)" xfId="741"/>
    <cellStyle name="_인원계획표 _투찰내역_암거_암거공2_연약치환시공사비(최종)_지중강판암거(810 당초)" xfId="742"/>
    <cellStyle name="_인원계획표 _투찰내역_암거_암거공2_연약치환시공사비(최종)_지중강판암거(당초)" xfId="743"/>
    <cellStyle name="_인원계획표 _투찰내역_암거_암거공2_연약치환시공사비(최종)_지중강판암거(여건보고)" xfId="744"/>
    <cellStyle name="_인원계획표 _투찰내역_암거_암거공2_지중강판암거(320 확정)" xfId="745"/>
    <cellStyle name="_인원계획표 _투찰내역_암거_암거공2_지중강판암거(810 당초)" xfId="746"/>
    <cellStyle name="_인원계획표 _투찰내역_암거_암거공2_지중강판암거(당초)" xfId="747"/>
    <cellStyle name="_인원계획표 _투찰내역_암거_암거공2_지중강판암거(여건보고)" xfId="748"/>
    <cellStyle name="_인원계획표 _투찰내역_암거_암거규격축소(통수량)" xfId="749"/>
    <cellStyle name="_인원계획표 _투찰내역_암거_연약치환시공사비(최종)" xfId="750"/>
    <cellStyle name="_인원계획표 _투찰내역_암거_연약치환시공사비(최종)_지중강판암거(320 확정)" xfId="751"/>
    <cellStyle name="_인원계획표 _투찰내역_암거_연약치환시공사비(최종)_지중강판암거(810 당초)" xfId="752"/>
    <cellStyle name="_인원계획표 _투찰내역_암거_연약치환시공사비(최종)_지중강판암거(당초)" xfId="753"/>
    <cellStyle name="_인원계획표 _투찰내역_암거_연약치환시공사비(최종)_지중강판암거(여건보고)" xfId="754"/>
    <cellStyle name="_인원계획표 _투찰내역_암거_지중강판암거(320 확정)" xfId="755"/>
    <cellStyle name="_인원계획표 _투찰내역_암거_지중강판암거(810 당초)" xfId="756"/>
    <cellStyle name="_인원계획표 _투찰내역_암거_지중강판암거(당초)" xfId="757"/>
    <cellStyle name="_인원계획표 _투찰내역_암거_지중강판암거(여건보고)" xfId="758"/>
    <cellStyle name="_인원계획표 _투찰내역_암거공2" xfId="759"/>
    <cellStyle name="_인원계획표 _투찰내역_암거공2_2.0 암거공수량집계" xfId="760"/>
    <cellStyle name="_인원계획표 _투찰내역_암거공2_변경시 암거공사비 집계표(2.01.5)" xfId="761"/>
    <cellStyle name="_인원계획표 _투찰내역_암거공2_변경시 암거공사비 집계표완료(1200관일시)완료" xfId="762"/>
    <cellStyle name="_인원계획표 _투찰내역_암거공2_암거공2" xfId="763"/>
    <cellStyle name="_인원계획표 _투찰내역_암거공2_암거공2_2.0 암거공수량집계" xfId="764"/>
    <cellStyle name="_인원계획표 _투찰내역_암거공2_암거공2_변경시 암거공사비 집계표(2.01.5)" xfId="765"/>
    <cellStyle name="_인원계획표 _투찰내역_암거공2_암거공2_변경시 암거공사비 집계표완료(1200관일시)완료" xfId="766"/>
    <cellStyle name="_인원계획표 _투찰내역_암거공2_암거공2_암거공2" xfId="767"/>
    <cellStyle name="_인원계획표 _투찰내역_암거공2_암거공2_암거공2_2.0 암거공수량집계" xfId="768"/>
    <cellStyle name="_인원계획표 _투찰내역_암거공2_암거공2_암거공2_변경시 암거공사비 집계표(2.01.5)" xfId="769"/>
    <cellStyle name="_인원계획표 _투찰내역_암거공2_암거공2_암거공2_변경시 암거공사비 집계표완료(1200관일시)완료" xfId="770"/>
    <cellStyle name="_인원계획표 _투찰내역_암거공2_암거공2_암거공2_암거규격축소(통수량)" xfId="771"/>
    <cellStyle name="_인원계획표 _투찰내역_암거공2_암거공2_암거공2_연약치환시공사비(최종)" xfId="772"/>
    <cellStyle name="_인원계획표 _투찰내역_암거공2_암거공2_암거공2_연약치환시공사비(최종)_지중강판암거(320 확정)" xfId="773"/>
    <cellStyle name="_인원계획표 _투찰내역_암거공2_암거공2_암거공2_연약치환시공사비(최종)_지중강판암거(810 당초)" xfId="774"/>
    <cellStyle name="_인원계획표 _투찰내역_암거공2_암거공2_암거공2_연약치환시공사비(최종)_지중강판암거(당초)" xfId="775"/>
    <cellStyle name="_인원계획표 _투찰내역_암거공2_암거공2_암거공2_연약치환시공사비(최종)_지중강판암거(여건보고)" xfId="776"/>
    <cellStyle name="_인원계획표 _투찰내역_암거공2_암거공2_암거공2_지중강판암거(320 확정)" xfId="777"/>
    <cellStyle name="_인원계획표 _투찰내역_암거공2_암거공2_암거공2_지중강판암거(810 당초)" xfId="778"/>
    <cellStyle name="_인원계획표 _투찰내역_암거공2_암거공2_암거공2_지중강판암거(당초)" xfId="779"/>
    <cellStyle name="_인원계획표 _투찰내역_암거공2_암거공2_암거공2_지중강판암거(여건보고)" xfId="780"/>
    <cellStyle name="_인원계획표 _투찰내역_암거공2_암거공2_암거규격축소(통수량)" xfId="781"/>
    <cellStyle name="_인원계획표 _투찰내역_암거공2_암거공2_연약치환시공사비(최종)" xfId="782"/>
    <cellStyle name="_인원계획표 _투찰내역_암거공2_암거공2_연약치환시공사비(최종)_지중강판암거(320 확정)" xfId="783"/>
    <cellStyle name="_인원계획표 _투찰내역_암거공2_암거공2_연약치환시공사비(최종)_지중강판암거(810 당초)" xfId="784"/>
    <cellStyle name="_인원계획표 _투찰내역_암거공2_암거공2_연약치환시공사비(최종)_지중강판암거(당초)" xfId="785"/>
    <cellStyle name="_인원계획표 _투찰내역_암거공2_암거공2_연약치환시공사비(최종)_지중강판암거(여건보고)" xfId="786"/>
    <cellStyle name="_인원계획표 _투찰내역_암거공2_암거공2_지중강판암거(320 확정)" xfId="787"/>
    <cellStyle name="_인원계획표 _투찰내역_암거공2_암거공2_지중강판암거(810 당초)" xfId="788"/>
    <cellStyle name="_인원계획표 _투찰내역_암거공2_암거공2_지중강판암거(당초)" xfId="789"/>
    <cellStyle name="_인원계획표 _투찰내역_암거공2_암거공2_지중강판암거(여건보고)" xfId="790"/>
    <cellStyle name="_인원계획표 _투찰내역_암거공2_암거규격축소(통수량)" xfId="791"/>
    <cellStyle name="_인원계획표 _투찰내역_암거공2_연약치환시공사비(최종)" xfId="792"/>
    <cellStyle name="_인원계획표 _투찰내역_암거공2_연약치환시공사비(최종)_지중강판암거(320 확정)" xfId="793"/>
    <cellStyle name="_인원계획표 _투찰내역_암거공2_연약치환시공사비(최종)_지중강판암거(810 당초)" xfId="794"/>
    <cellStyle name="_인원계획표 _투찰내역_암거공2_연약치환시공사비(최종)_지중강판암거(당초)" xfId="795"/>
    <cellStyle name="_인원계획표 _투찰내역_암거공2_연약치환시공사비(최종)_지중강판암거(여건보고)" xfId="796"/>
    <cellStyle name="_인원계획표 _투찰내역_암거공2_지중강판암거(320 확정)" xfId="797"/>
    <cellStyle name="_인원계획표 _투찰내역_암거공2_지중강판암거(810 당초)" xfId="798"/>
    <cellStyle name="_인원계획표 _투찰내역_암거공2_지중강판암거(당초)" xfId="799"/>
    <cellStyle name="_인원계획표 _투찰내역_암거공2_지중강판암거(여건보고)" xfId="800"/>
    <cellStyle name="_인원계획표 _투찰내역_암거공뒷채움" xfId="801"/>
    <cellStyle name="_인원계획표 _투찰내역_암거규격축소(통수량)" xfId="802"/>
    <cellStyle name="_인원계획표 _투찰내역_연약치환시공사비(최종)" xfId="803"/>
    <cellStyle name="_인원계획표 _투찰내역_연약치환시공사비(최종)_지중강판암거(320 확정)" xfId="804"/>
    <cellStyle name="_인원계획표 _투찰내역_연약치환시공사비(최종)_지중강판암거(810 당초)" xfId="805"/>
    <cellStyle name="_인원계획표 _투찰내역_연약치환시공사비(최종)_지중강판암거(당초)" xfId="806"/>
    <cellStyle name="_인원계획표 _투찰내역_연약치환시공사비(최종)_지중강판암거(여건보고)" xfId="807"/>
    <cellStyle name="_인원계획표 _투찰내역_우물통속채움잡석(정안천교)" xfId="808"/>
    <cellStyle name="_인원계획표 _투찰내역_지중강판암거(320 확정)" xfId="809"/>
    <cellStyle name="_인원계획표 _투찰내역_지중강판암거(810 당초)" xfId="810"/>
    <cellStyle name="_인원계획표 _투찰내역_지중강판암거(당초)" xfId="811"/>
    <cellStyle name="_인원계획표 _투찰내역_지중강판암거(여건보고)" xfId="812"/>
    <cellStyle name="_인원계획표 _투찰내역_토적표" xfId="813"/>
    <cellStyle name="_인원계획표 _투찰내역_토적표_미진동발파 (감사)" xfId="814"/>
    <cellStyle name="_인원계획표 _투찰내역_토적표_지중강판암거(320 확정)" xfId="815"/>
    <cellStyle name="_인원계획표 _투찰내역_토적표_지중강판암거(810 당초)" xfId="816"/>
    <cellStyle name="_인원계획표 _투찰내역_토적표_지중강판암거(당초)" xfId="817"/>
    <cellStyle name="_인원계획표 _투찰내역_토적표_지중강판암거(여건보고)" xfId="818"/>
    <cellStyle name="_인원계획표 _투찰내역_토적표_폐기물단산(최종)" xfId="819"/>
    <cellStyle name="_인원계획표 _투찰내역_파일변경" xfId="820"/>
    <cellStyle name="_인원계획표 _투찰내역_파일변경(변경)" xfId="821"/>
    <cellStyle name="_인원계획표 _투찰내역_파일본수공법변경" xfId="822"/>
    <cellStyle name="_인원계획표 _투찰내역_협의율집계표" xfId="823"/>
    <cellStyle name="_인원계획표 _투찰내역_횡배수관" xfId="824"/>
    <cellStyle name="_인원계획표 _투찰내역_횡배수관_연약치환시공사비(최종)" xfId="825"/>
    <cellStyle name="_인원계획표 _투찰내역_횡배수관_연약치환시공사비(최종)_지중강판암거(320 확정)" xfId="826"/>
    <cellStyle name="_인원계획표 _투찰내역_횡배수관_연약치환시공사비(최종)_지중강판암거(810 당초)" xfId="827"/>
    <cellStyle name="_인원계획표 _투찰내역_횡배수관_연약치환시공사비(최종)_지중강판암거(당초)" xfId="828"/>
    <cellStyle name="_인원계획표 _투찰내역_횡배수관_연약치환시공사비(최종)_지중강판암거(여건보고)" xfId="829"/>
    <cellStyle name="_인원계획표 _투찰내역_횡배수관_지중강판암거(320 확정)" xfId="830"/>
    <cellStyle name="_인원계획표 _투찰내역_횡배수관_지중강판암거(810 당초)" xfId="831"/>
    <cellStyle name="_인원계획표 _투찰내역_횡배수관_지중강판암거(당초)" xfId="832"/>
    <cellStyle name="_인원계획표 _투찰내역_횡배수관_지중강판암거(여건보고)" xfId="833"/>
    <cellStyle name="_인원계획표 _투찰내역_횡배수관_횡배수관" xfId="834"/>
    <cellStyle name="_인원계획표 _투찰내역_횡배수관_횡배수관_연약치환시공사비(최종)" xfId="835"/>
    <cellStyle name="_인원계획표 _투찰내역_횡배수관_횡배수관_연약치환시공사비(최종)_지중강판암거(320 확정)" xfId="836"/>
    <cellStyle name="_인원계획표 _투찰내역_횡배수관_횡배수관_연약치환시공사비(최종)_지중강판암거(810 당초)" xfId="837"/>
    <cellStyle name="_인원계획표 _투찰내역_횡배수관_횡배수관_연약치환시공사비(최종)_지중강판암거(당초)" xfId="838"/>
    <cellStyle name="_인원계획표 _투찰내역_횡배수관_횡배수관_연약치환시공사비(최종)_지중강판암거(여건보고)" xfId="839"/>
    <cellStyle name="_인원계획표 _투찰내역_횡배수관_횡배수관_지중강판암거(320 확정)" xfId="840"/>
    <cellStyle name="_인원계획표 _투찰내역_횡배수관_횡배수관_지중강판암거(810 당초)" xfId="841"/>
    <cellStyle name="_인원계획표 _투찰내역_횡배수관_횡배수관_지중강판암거(당초)" xfId="842"/>
    <cellStyle name="_인원계획표 _투찰내역_횡배수관_횡배수관_지중강판암거(여건보고)" xfId="843"/>
    <cellStyle name="_인원계획표 _파일변경" xfId="844"/>
    <cellStyle name="_인원계획표 _파일변경(변경)" xfId="845"/>
    <cellStyle name="_인원계획표 _파일본수공법변경" xfId="846"/>
    <cellStyle name="_인원계획표 _폐기물 및 지장가옥" xfId="3696"/>
    <cellStyle name="_인원계획표 _협의율집계표" xfId="847"/>
    <cellStyle name="_인원계획표 _횡배수관" xfId="848"/>
    <cellStyle name="_인원계획표 _횡배수관_연약치환시공사비(최종)" xfId="849"/>
    <cellStyle name="_인원계획표 _횡배수관_연약치환시공사비(최종)_지중강판암거(320 확정)" xfId="850"/>
    <cellStyle name="_인원계획표 _횡배수관_연약치환시공사비(최종)_지중강판암거(810 당초)" xfId="851"/>
    <cellStyle name="_인원계획표 _횡배수관_연약치환시공사비(최종)_지중강판암거(당초)" xfId="852"/>
    <cellStyle name="_인원계획표 _횡배수관_연약치환시공사비(최종)_지중강판암거(여건보고)" xfId="853"/>
    <cellStyle name="_인원계획표 _횡배수관_지중강판암거(320 확정)" xfId="854"/>
    <cellStyle name="_인원계획표 _횡배수관_지중강판암거(810 당초)" xfId="855"/>
    <cellStyle name="_인원계획표 _횡배수관_지중강판암거(당초)" xfId="856"/>
    <cellStyle name="_인원계획표 _횡배수관_지중강판암거(여건보고)" xfId="857"/>
    <cellStyle name="_인원계획표 _횡배수관_횡배수관" xfId="858"/>
    <cellStyle name="_인원계획표 _횡배수관_횡배수관_연약치환시공사비(최종)" xfId="859"/>
    <cellStyle name="_인원계획표 _횡배수관_횡배수관_연약치환시공사비(최종)_지중강판암거(320 확정)" xfId="860"/>
    <cellStyle name="_인원계획표 _횡배수관_횡배수관_연약치환시공사비(최종)_지중강판암거(810 당초)" xfId="861"/>
    <cellStyle name="_인원계획표 _횡배수관_횡배수관_연약치환시공사비(최종)_지중강판암거(당초)" xfId="862"/>
    <cellStyle name="_인원계획표 _횡배수관_횡배수관_연약치환시공사비(최종)_지중강판암거(여건보고)" xfId="863"/>
    <cellStyle name="_인원계획표 _횡배수관_횡배수관_지중강판암거(320 확정)" xfId="864"/>
    <cellStyle name="_인원계획표 _횡배수관_횡배수관_지중강판암거(810 당초)" xfId="865"/>
    <cellStyle name="_인원계획표 _횡배수관_횡배수관_지중강판암거(당초)" xfId="866"/>
    <cellStyle name="_인원계획표 _횡배수관_횡배수관_지중강판암거(여건보고)" xfId="867"/>
    <cellStyle name="_인천계양 까치마을 태화,한진아파트 공사내역서(제출용1)" xfId="5110"/>
    <cellStyle name="_인천계양 까치마을 태화,한진아파트 공사내역서(제출용1)_계양구 도두리마을 동남 아파트 하자보수공사비산출서(자오)" xfId="5111"/>
    <cellStyle name="_인천계양 까치마을 태화,한진아파트 공사내역서(제출용1)_계양구 도두리마을 동남 아파트 하자보수공사비산출서(자오)_원동천교(상)외-수량수정" xfId="5112"/>
    <cellStyle name="_인천계양 까치마을 태화,한진아파트 공사내역서(제출용1)_구로동구일우성아파트 하자보수공사비산출서(1)" xfId="5113"/>
    <cellStyle name="_인천계양 까치마을 태화,한진아파트 공사내역서(제출용1)_구로동구일우성아파트 하자보수공사비산출서(1)_원동천교(상)외-수량수정" xfId="5114"/>
    <cellStyle name="_인천계양 까치마을 태화,한진아파트 공사내역서(제출용1)_동남 아파트" xfId="5115"/>
    <cellStyle name="_인천계양 까치마을 태화,한진아파트 공사내역서(제출용1)_동남 아파트_원동천교(상)외-수량수정" xfId="5116"/>
    <cellStyle name="_인천계양 까치마을 태화,한진아파트 공사내역서(제출용1)_원동천교(상)외-수량수정" xfId="5117"/>
    <cellStyle name="_인천계양 까치마을 태화,한진아파트 공사내역서(제출용1)_인천계양 까치마을 태화,한진아파트 공사내역서9.12(제출용)" xfId="5118"/>
    <cellStyle name="_인천계양 까치마을 태화,한진아파트 공사내역서(제출용1)_인천계양 까치마을 태화,한진아파트 공사내역서9.12(제출용)_원동천교(상)외-수량수정" xfId="5119"/>
    <cellStyle name="_인천계양 까치마을 태화,한진아파트 공사내역서(제출용1)_인천계양 까치마을 태화,한진아파트 공사내역서9.12(제출용)_인천계양 까치마을 태화,한진아파트 공사내역서9.12(제출용)" xfId="5120"/>
    <cellStyle name="_인천계양 까치마을 태화,한진아파트 공사내역서(제출용1)_인천계양 까치마을 태화,한진아파트 공사내역서9.12(제출용)_인천계양 까치마을 태화,한진아파트 공사내역서9.12(제출용)_계양구 도두리마을 동남 아파트 하자보수공사비산출서(자오)" xfId="5121"/>
    <cellStyle name="_인천계양 까치마을 태화,한진아파트 공사내역서(제출용1)_인천계양 까치마을 태화,한진아파트 공사내역서9.12(제출용)_인천계양 까치마을 태화,한진아파트 공사내역서9.12(제출용)_계양구 도두리마을 동남 아파트 하자보수공사비산출서(자오)_원동천교(상)외-수량수정" xfId="5122"/>
    <cellStyle name="_인천계양 까치마을 태화,한진아파트 공사내역서(제출용1)_인천계양 까치마을 태화,한진아파트 공사내역서9.12(제출용)_인천계양 까치마을 태화,한진아파트 공사내역서9.12(제출용)_구로동구일우성아파트 하자보수공사비산출서(1)" xfId="5123"/>
    <cellStyle name="_인천계양 까치마을 태화,한진아파트 공사내역서(제출용1)_인천계양 까치마을 태화,한진아파트 공사내역서9.12(제출용)_인천계양 까치마을 태화,한진아파트 공사내역서9.12(제출용)_구로동구일우성아파트 하자보수공사비산출서(1)_원동천교(상)외-수량수정" xfId="5124"/>
    <cellStyle name="_인천계양 까치마을 태화,한진아파트 공사내역서(제출용1)_인천계양 까치마을 태화,한진아파트 공사내역서9.12(제출용)_인천계양 까치마을 태화,한진아파트 공사내역서9.12(제출용)_동남 아파트" xfId="5125"/>
    <cellStyle name="_인천계양 까치마을 태화,한진아파트 공사내역서(제출용1)_인천계양 까치마을 태화,한진아파트 공사내역서9.12(제출용)_인천계양 까치마을 태화,한진아파트 공사내역서9.12(제출용)_동남 아파트_원동천교(상)외-수량수정" xfId="5126"/>
    <cellStyle name="_인천계양 까치마을 태화,한진아파트 공사내역서(제출용1)_인천계양 까치마을 태화,한진아파트 공사내역서9.12(제출용)_인천계양 까치마을 태화,한진아파트 공사내역서9.12(제출용)_원동천교(상)외-수량수정" xfId="5127"/>
    <cellStyle name="_인천계양 까치마을 태화,한진아파트 공사내역서9.12(제출용)" xfId="5128"/>
    <cellStyle name="_인천계양 까치마을 태화,한진아파트 공사내역서9.12(제출용)_계양구 도두리마을 동남 아파트 하자보수공사비산출서(자오)" xfId="5129"/>
    <cellStyle name="_인천계양 까치마을 태화,한진아파트 공사내역서9.12(제출용)_계양구 도두리마을 동남 아파트 하자보수공사비산출서(자오)_원동천교(상)외-수량수정" xfId="5130"/>
    <cellStyle name="_인천계양 까치마을 태화,한진아파트 공사내역서9.12(제출용)_구로동구일우성아파트 하자보수공사비산출서(1)" xfId="5131"/>
    <cellStyle name="_인천계양 까치마을 태화,한진아파트 공사내역서9.12(제출용)_구로동구일우성아파트 하자보수공사비산출서(1)_원동천교(상)외-수량수정" xfId="5132"/>
    <cellStyle name="_인천계양 까치마을 태화,한진아파트 공사내역서9.12(제출용)_동남 아파트" xfId="5133"/>
    <cellStyle name="_인천계양 까치마을 태화,한진아파트 공사내역서9.12(제출용)_동남 아파트_원동천교(상)외-수량수정" xfId="5134"/>
    <cellStyle name="_인천계양 까치마을 태화,한진아파트 공사내역서9.12(제출용)_원동천교(상)외-수량수정" xfId="5135"/>
    <cellStyle name="_인천계양 까치마을 태화,한진아파트 공사내역서9.12(제출용)_인천계양 까치마을 태화,한진아파트 공사내역서9.12(제출용)" xfId="5136"/>
    <cellStyle name="_인천계양 까치마을 태화,한진아파트 공사내역서9.12(제출용)_인천계양 까치마을 태화,한진아파트 공사내역서9.12(제출용)_원동천교(상)외-수량수정" xfId="5137"/>
    <cellStyle name="_인천계양 까치마을 태화,한진아파트 공사내역서9.12(제출용)_인천계양 까치마을 태화,한진아파트 공사내역서9.12(제출용)_인천계양 까치마을 태화,한진아파트 공사내역서9.12(제출용)" xfId="5138"/>
    <cellStyle name="_인천계양 까치마을 태화,한진아파트 공사내역서9.12(제출용)_인천계양 까치마을 태화,한진아파트 공사내역서9.12(제출용)_인천계양 까치마을 태화,한진아파트 공사내역서9.12(제출용)_계양구 도두리마을 동남 아파트 하자보수공사비산출서(자오)" xfId="5139"/>
    <cellStyle name="_인천계양 까치마을 태화,한진아파트 공사내역서9.12(제출용)_인천계양 까치마을 태화,한진아파트 공사내역서9.12(제출용)_인천계양 까치마을 태화,한진아파트 공사내역서9.12(제출용)_계양구 도두리마을 동남 아파트 하자보수공사비산출서(자오)_원동천교(상)외-수량수정" xfId="5140"/>
    <cellStyle name="_인천계양 까치마을 태화,한진아파트 공사내역서9.12(제출용)_인천계양 까치마을 태화,한진아파트 공사내역서9.12(제출용)_인천계양 까치마을 태화,한진아파트 공사내역서9.12(제출용)_구로동구일우성아파트 하자보수공사비산출서(1)" xfId="5141"/>
    <cellStyle name="_인천계양 까치마을 태화,한진아파트 공사내역서9.12(제출용)_인천계양 까치마을 태화,한진아파트 공사내역서9.12(제출용)_인천계양 까치마을 태화,한진아파트 공사내역서9.12(제출용)_구로동구일우성아파트 하자보수공사비산출서(1)_원동천교(상)외-수량수정" xfId="5142"/>
    <cellStyle name="_인천계양 까치마을 태화,한진아파트 공사내역서9.12(제출용)_인천계양 까치마을 태화,한진아파트 공사내역서9.12(제출용)_인천계양 까치마을 태화,한진아파트 공사내역서9.12(제출용)_동남 아파트" xfId="5143"/>
    <cellStyle name="_인천계양 까치마을 태화,한진아파트 공사내역서9.12(제출용)_인천계양 까치마을 태화,한진아파트 공사내역서9.12(제출용)_인천계양 까치마을 태화,한진아파트 공사내역서9.12(제출용)_동남 아파트_원동천교(상)외-수량수정" xfId="5144"/>
    <cellStyle name="_인천계양 까치마을 태화,한진아파트 공사내역서9.12(제출용)_인천계양 까치마을 태화,한진아파트 공사내역서9.12(제출용)_인천계양 까치마을 태화,한진아파트 공사내역서9.12(제출용)_원동천교(상)외-수량수정" xfId="5145"/>
    <cellStyle name="_일원동474 도로개설 실시설계용역" xfId="5162"/>
    <cellStyle name="_일위(김천)" xfId="868"/>
    <cellStyle name="_일위(포천)" xfId="869"/>
    <cellStyle name="_일위대가" xfId="3697"/>
    <cellStyle name="_입찰표지 " xfId="870"/>
    <cellStyle name="_입찰표지 _01실정보고_총괄" xfId="3698"/>
    <cellStyle name="_입찰표지 _1+218 비계공(강관)단가" xfId="871"/>
    <cellStyle name="_입찰표지 _101_토공집계" xfId="3699"/>
    <cellStyle name="_입찰표지 _2.0 암거공수량집계" xfId="872"/>
    <cellStyle name="_입찰표지 _2.01_유사공종신규단가" xfId="3700"/>
    <cellStyle name="_입찰표지 _2002 1차 설계서" xfId="873"/>
    <cellStyle name="_입찰표지 _2002년발주현황(3)" xfId="874"/>
    <cellStyle name="_입찰표지 _2003년k치(4.7일잔여공사량)" xfId="875"/>
    <cellStyle name="_입찰표지 _2003년k치(4.7일잔여공사량)_국민,건강보험료-8공구" xfId="876"/>
    <cellStyle name="_입찰표지 _2003년k치(4.7일잔여공사량)_국민,건강보험료-8공구_제잡비전체" xfId="877"/>
    <cellStyle name="_입찰표지 _2003발주설계서" xfId="878"/>
    <cellStyle name="_입찰표지 _2차설계변경내역서(변경)" xfId="879"/>
    <cellStyle name="_입찰표지 _3공구투찰(103,078)" xfId="880"/>
    <cellStyle name="_입찰표지 _3공구투찰(103,078)_2.0 암거공수량집계" xfId="881"/>
    <cellStyle name="_입찰표지 _3공구투찰(103,078)_2002 1차 설계서" xfId="882"/>
    <cellStyle name="_입찰표지 _3공구투찰(103,078)_2002년발주현황(3)" xfId="883"/>
    <cellStyle name="_입찰표지 _3공구투찰(103,078)_2003발주설계서" xfId="884"/>
    <cellStyle name="_입찰표지 _3공구투찰(103,078)_2차설계변경내역서(변경)" xfId="885"/>
    <cellStyle name="_입찰표지 _3공구투찰(103,078)_계측기" xfId="886"/>
    <cellStyle name="_입찰표지 _3공구투찰(103,078)_계측기_미진동발파 (감사)" xfId="887"/>
    <cellStyle name="_입찰표지 _3공구투찰(103,078)_계측기_폐기물단산(최종)" xfId="888"/>
    <cellStyle name="_입찰표지 _3공구투찰(103,078)_계측기2" xfId="889"/>
    <cellStyle name="_입찰표지 _3공구투찰(103,078)_계측기추가" xfId="890"/>
    <cellStyle name="_입찰표지 _3공구투찰(103,078)_계측기추가(최종)" xfId="891"/>
    <cellStyle name="_입찰표지 _3공구투찰(103,078)_귀산미산공주(sip,가설방음,천공후항타)" xfId="892"/>
    <cellStyle name="_입찰표지 _3공구투찰(103,078)_미진동발파" xfId="893"/>
    <cellStyle name="_입찰표지 _3공구투찰(103,078)_미진동발파 (감사)" xfId="894"/>
    <cellStyle name="_입찰표지 _3공구투찰(103,078)_미진동발파_미진동발파 (감사)" xfId="895"/>
    <cellStyle name="_입찰표지 _3공구투찰(103,078)_미진동발파_지중강판암거(320 확정)" xfId="896"/>
    <cellStyle name="_입찰표지 _3공구투찰(103,078)_미진동발파_지중강판암거(810 당초)" xfId="897"/>
    <cellStyle name="_입찰표지 _3공구투찰(103,078)_미진동발파_지중강판암거(당초)" xfId="898"/>
    <cellStyle name="_입찰표지 _3공구투찰(103,078)_미진동발파_지중강판암거(여건보고)" xfId="899"/>
    <cellStyle name="_입찰표지 _3공구투찰(103,078)_미진동발파_폐기물단산(최종)" xfId="900"/>
    <cellStyle name="_입찰표지 _3공구투찰(103,078)_변경시 암거공사비 집계표(2.01.5)" xfId="901"/>
    <cellStyle name="_입찰표지 _3공구투찰(103,078)_변경시 암거공사비 집계표완료(1200관일시)완료" xfId="902"/>
    <cellStyle name="_입찰표지 _3공구투찰(103,078)_사면검토서-2" xfId="903"/>
    <cellStyle name="_입찰표지 _3공구투찰(103,078)_사면검토서-2_계측기" xfId="904"/>
    <cellStyle name="_입찰표지 _3공구투찰(103,078)_사면검토서-2_계측기2" xfId="905"/>
    <cellStyle name="_입찰표지 _3공구투찰(103,078)_사면검토서-2_계측기추가" xfId="906"/>
    <cellStyle name="_입찰표지 _3공구투찰(103,078)_사면검토서-2_미진동발파 (감사)" xfId="907"/>
    <cellStyle name="_입찰표지 _3공구투찰(103,078)_사면검토서-2_지중강판암거(320 확정)" xfId="908"/>
    <cellStyle name="_입찰표지 _3공구투찰(103,078)_사면검토서-2_지중강판암거(810 당초)" xfId="909"/>
    <cellStyle name="_입찰표지 _3공구투찰(103,078)_사면검토서-2_지중강판암거(당초)" xfId="910"/>
    <cellStyle name="_입찰표지 _3공구투찰(103,078)_사면검토서-2_지중강판암거(여건보고)" xfId="911"/>
    <cellStyle name="_입찰표지 _3공구투찰(103,078)_사면검토서-2_폐기물단산(최종)" xfId="912"/>
    <cellStyle name="_입찰표지 _3공구투찰(103,078)_사면안정(R-B)" xfId="913"/>
    <cellStyle name="_입찰표지 _3공구투찰(103,078)_사면안정(R-B)_2003년암판정(재실시구간별)" xfId="914"/>
    <cellStyle name="_입찰표지 _3공구투찰(103,078)_사면안정(R-B)_2003년암판정(진입로실정보고)" xfId="915"/>
    <cellStyle name="_입찰표지 _3공구투찰(103,078)_사면안정(R-B)_2003년암판정(진입로자문단확정)" xfId="916"/>
    <cellStyle name="_입찰표지 _3공구투찰(103,078)_사면안정(R-B)_계측기" xfId="917"/>
    <cellStyle name="_입찰표지 _3공구투찰(103,078)_사면안정(R-B)_계측기2" xfId="918"/>
    <cellStyle name="_입찰표지 _3공구투찰(103,078)_사면안정(R-B)_계측기추가" xfId="919"/>
    <cellStyle name="_입찰표지 _3공구투찰(103,078)_사면안정(R-B)_미진동발파 (감사)" xfId="920"/>
    <cellStyle name="_입찰표지 _3공구투찰(103,078)_사면안정(R-B)_미진동발파 (사업소보고)" xfId="921"/>
    <cellStyle name="_입찰표지 _3공구투찰(103,078)_사면안정(R-B)_사면검토서 (version 1)" xfId="922"/>
    <cellStyle name="_입찰표지 _3공구투찰(103,078)_사면안정(R-B)_사면검토서-3-수정" xfId="923"/>
    <cellStyle name="_입찰표지 _3공구투찰(103,078)_사면안정(R-B)_정안천교우물통 토공여건(우물통)" xfId="924"/>
    <cellStyle name="_입찰표지 _3공구투찰(103,078)_사면안정(R-B)_지중강판암거(320 확정)" xfId="925"/>
    <cellStyle name="_입찰표지 _3공구투찰(103,078)_사면안정(R-B)_지중강판암거(810 당초)" xfId="926"/>
    <cellStyle name="_입찰표지 _3공구투찰(103,078)_사면안정(R-B)_지중강판암거(당초)" xfId="927"/>
    <cellStyle name="_입찰표지 _3공구투찰(103,078)_사면안정(R-B)_지중강판암거(여건보고)" xfId="928"/>
    <cellStyle name="_입찰표지 _3공구투찰(103,078)_사면안정(R-B)_파일변경(변경)" xfId="929"/>
    <cellStyle name="_입찰표지 _3공구투찰(103,078)_사면안정(R-B)_폐기물단산(최종)" xfId="930"/>
    <cellStyle name="_입찰표지 _3공구투찰(103,078)_암거" xfId="931"/>
    <cellStyle name="_입찰표지 _3공구투찰(103,078)_암거_2.0 암거공수량집계" xfId="932"/>
    <cellStyle name="_입찰표지 _3공구투찰(103,078)_암거_변경시 암거공사비 집계표(2.01.5)" xfId="933"/>
    <cellStyle name="_입찰표지 _3공구투찰(103,078)_암거_변경시 암거공사비 집계표완료(1200관일시)완료" xfId="934"/>
    <cellStyle name="_입찰표지 _3공구투찰(103,078)_암거_암거공2" xfId="935"/>
    <cellStyle name="_입찰표지 _3공구투찰(103,078)_암거_암거공2_2.0 암거공수량집계" xfId="936"/>
    <cellStyle name="_입찰표지 _3공구투찰(103,078)_암거_암거공2_변경시 암거공사비 집계표(2.01.5)" xfId="937"/>
    <cellStyle name="_입찰표지 _3공구투찰(103,078)_암거_암거공2_변경시 암거공사비 집계표완료(1200관일시)완료" xfId="938"/>
    <cellStyle name="_입찰표지 _3공구투찰(103,078)_암거_암거공2_암거공2" xfId="939"/>
    <cellStyle name="_입찰표지 _3공구투찰(103,078)_암거_암거공2_암거공2_2.0 암거공수량집계" xfId="940"/>
    <cellStyle name="_입찰표지 _3공구투찰(103,078)_암거_암거공2_암거공2_변경시 암거공사비 집계표(2.01.5)" xfId="941"/>
    <cellStyle name="_입찰표지 _3공구투찰(103,078)_암거_암거공2_암거공2_변경시 암거공사비 집계표완료(1200관일시)완료" xfId="942"/>
    <cellStyle name="_입찰표지 _3공구투찰(103,078)_암거_암거공2_암거공2_암거규격축소(통수량)" xfId="943"/>
    <cellStyle name="_입찰표지 _3공구투찰(103,078)_암거_암거공2_암거공2_연약치환시공사비(최종)" xfId="944"/>
    <cellStyle name="_입찰표지 _3공구투찰(103,078)_암거_암거공2_암거공2_연약치환시공사비(최종)_지중강판암거(320 확정)" xfId="945"/>
    <cellStyle name="_입찰표지 _3공구투찰(103,078)_암거_암거공2_암거공2_연약치환시공사비(최종)_지중강판암거(810 당초)" xfId="946"/>
    <cellStyle name="_입찰표지 _3공구투찰(103,078)_암거_암거공2_암거공2_연약치환시공사비(최종)_지중강판암거(당초)" xfId="947"/>
    <cellStyle name="_입찰표지 _3공구투찰(103,078)_암거_암거공2_암거공2_연약치환시공사비(최종)_지중강판암거(여건보고)" xfId="948"/>
    <cellStyle name="_입찰표지 _3공구투찰(103,078)_암거_암거공2_암거공2_지중강판암거(320 확정)" xfId="949"/>
    <cellStyle name="_입찰표지 _3공구투찰(103,078)_암거_암거공2_암거공2_지중강판암거(810 당초)" xfId="950"/>
    <cellStyle name="_입찰표지 _3공구투찰(103,078)_암거_암거공2_암거공2_지중강판암거(당초)" xfId="951"/>
    <cellStyle name="_입찰표지 _3공구투찰(103,078)_암거_암거공2_암거공2_지중강판암거(여건보고)" xfId="952"/>
    <cellStyle name="_입찰표지 _3공구투찰(103,078)_암거_암거공2_암거규격축소(통수량)" xfId="953"/>
    <cellStyle name="_입찰표지 _3공구투찰(103,078)_암거_암거공2_연약치환시공사비(최종)" xfId="954"/>
    <cellStyle name="_입찰표지 _3공구투찰(103,078)_암거_암거공2_연약치환시공사비(최종)_지중강판암거(320 확정)" xfId="955"/>
    <cellStyle name="_입찰표지 _3공구투찰(103,078)_암거_암거공2_연약치환시공사비(최종)_지중강판암거(810 당초)" xfId="956"/>
    <cellStyle name="_입찰표지 _3공구투찰(103,078)_암거_암거공2_연약치환시공사비(최종)_지중강판암거(당초)" xfId="957"/>
    <cellStyle name="_입찰표지 _3공구투찰(103,078)_암거_암거공2_연약치환시공사비(최종)_지중강판암거(여건보고)" xfId="958"/>
    <cellStyle name="_입찰표지 _3공구투찰(103,078)_암거_암거공2_지중강판암거(320 확정)" xfId="959"/>
    <cellStyle name="_입찰표지 _3공구투찰(103,078)_암거_암거공2_지중강판암거(810 당초)" xfId="960"/>
    <cellStyle name="_입찰표지 _3공구투찰(103,078)_암거_암거공2_지중강판암거(당초)" xfId="961"/>
    <cellStyle name="_입찰표지 _3공구투찰(103,078)_암거_암거공2_지중강판암거(여건보고)" xfId="962"/>
    <cellStyle name="_입찰표지 _3공구투찰(103,078)_암거_암거규격축소(통수량)" xfId="963"/>
    <cellStyle name="_입찰표지 _3공구투찰(103,078)_암거_연약치환시공사비(최종)" xfId="964"/>
    <cellStyle name="_입찰표지 _3공구투찰(103,078)_암거_연약치환시공사비(최종)_지중강판암거(320 확정)" xfId="965"/>
    <cellStyle name="_입찰표지 _3공구투찰(103,078)_암거_연약치환시공사비(최종)_지중강판암거(810 당초)" xfId="966"/>
    <cellStyle name="_입찰표지 _3공구투찰(103,078)_암거_연약치환시공사비(최종)_지중강판암거(당초)" xfId="967"/>
    <cellStyle name="_입찰표지 _3공구투찰(103,078)_암거_연약치환시공사비(최종)_지중강판암거(여건보고)" xfId="968"/>
    <cellStyle name="_입찰표지 _3공구투찰(103,078)_암거_지중강판암거(320 확정)" xfId="969"/>
    <cellStyle name="_입찰표지 _3공구투찰(103,078)_암거_지중강판암거(810 당초)" xfId="970"/>
    <cellStyle name="_입찰표지 _3공구투찰(103,078)_암거_지중강판암거(당초)" xfId="971"/>
    <cellStyle name="_입찰표지 _3공구투찰(103,078)_암거_지중강판암거(여건보고)" xfId="972"/>
    <cellStyle name="_입찰표지 _3공구투찰(103,078)_암거공2" xfId="973"/>
    <cellStyle name="_입찰표지 _3공구투찰(103,078)_암거공2_2.0 암거공수량집계" xfId="974"/>
    <cellStyle name="_입찰표지 _3공구투찰(103,078)_암거공2_변경시 암거공사비 집계표(2.01.5)" xfId="975"/>
    <cellStyle name="_입찰표지 _3공구투찰(103,078)_암거공2_변경시 암거공사비 집계표완료(1200관일시)완료" xfId="976"/>
    <cellStyle name="_입찰표지 _3공구투찰(103,078)_암거공2_암거공2" xfId="977"/>
    <cellStyle name="_입찰표지 _3공구투찰(103,078)_암거공2_암거공2_2.0 암거공수량집계" xfId="978"/>
    <cellStyle name="_입찰표지 _3공구투찰(103,078)_암거공2_암거공2_변경시 암거공사비 집계표(2.01.5)" xfId="979"/>
    <cellStyle name="_입찰표지 _3공구투찰(103,078)_암거공2_암거공2_변경시 암거공사비 집계표완료(1200관일시)완료" xfId="980"/>
    <cellStyle name="_입찰표지 _3공구투찰(103,078)_암거공2_암거공2_암거공2" xfId="981"/>
    <cellStyle name="_입찰표지 _3공구투찰(103,078)_암거공2_암거공2_암거공2_2.0 암거공수량집계" xfId="982"/>
    <cellStyle name="_입찰표지 _3공구투찰(103,078)_암거공2_암거공2_암거공2_변경시 암거공사비 집계표(2.01.5)" xfId="983"/>
    <cellStyle name="_입찰표지 _3공구투찰(103,078)_암거공2_암거공2_암거공2_변경시 암거공사비 집계표완료(1200관일시)완료" xfId="984"/>
    <cellStyle name="_입찰표지 _3공구투찰(103,078)_암거공2_암거공2_암거공2_암거규격축소(통수량)" xfId="985"/>
    <cellStyle name="_입찰표지 _3공구투찰(103,078)_암거공2_암거공2_암거공2_연약치환시공사비(최종)" xfId="986"/>
    <cellStyle name="_입찰표지 _3공구투찰(103,078)_암거공2_암거공2_암거공2_연약치환시공사비(최종)_지중강판암거(320 확정)" xfId="987"/>
    <cellStyle name="_입찰표지 _3공구투찰(103,078)_암거공2_암거공2_암거공2_연약치환시공사비(최종)_지중강판암거(810 당초)" xfId="988"/>
    <cellStyle name="_입찰표지 _3공구투찰(103,078)_암거공2_암거공2_암거공2_연약치환시공사비(최종)_지중강판암거(당초)" xfId="989"/>
    <cellStyle name="_입찰표지 _3공구투찰(103,078)_암거공2_암거공2_암거공2_연약치환시공사비(최종)_지중강판암거(여건보고)" xfId="990"/>
    <cellStyle name="_입찰표지 _3공구투찰(103,078)_암거공2_암거공2_암거공2_지중강판암거(320 확정)" xfId="991"/>
    <cellStyle name="_입찰표지 _3공구투찰(103,078)_암거공2_암거공2_암거공2_지중강판암거(810 당초)" xfId="992"/>
    <cellStyle name="_입찰표지 _3공구투찰(103,078)_암거공2_암거공2_암거공2_지중강판암거(당초)" xfId="993"/>
    <cellStyle name="_입찰표지 _3공구투찰(103,078)_암거공2_암거공2_암거공2_지중강판암거(여건보고)" xfId="994"/>
    <cellStyle name="_입찰표지 _3공구투찰(103,078)_암거공2_암거공2_암거규격축소(통수량)" xfId="995"/>
    <cellStyle name="_입찰표지 _3공구투찰(103,078)_암거공2_암거공2_연약치환시공사비(최종)" xfId="996"/>
    <cellStyle name="_입찰표지 _3공구투찰(103,078)_암거공2_암거공2_연약치환시공사비(최종)_지중강판암거(320 확정)" xfId="997"/>
    <cellStyle name="_입찰표지 _3공구투찰(103,078)_암거공2_암거공2_연약치환시공사비(최종)_지중강판암거(810 당초)" xfId="998"/>
    <cellStyle name="_입찰표지 _3공구투찰(103,078)_암거공2_암거공2_연약치환시공사비(최종)_지중강판암거(당초)" xfId="999"/>
    <cellStyle name="_입찰표지 _3공구투찰(103,078)_암거공2_암거공2_연약치환시공사비(최종)_지중강판암거(여건보고)" xfId="1000"/>
    <cellStyle name="_입찰표지 _3공구투찰(103,078)_암거공2_암거공2_지중강판암거(320 확정)" xfId="1001"/>
    <cellStyle name="_입찰표지 _3공구투찰(103,078)_암거공2_암거공2_지중강판암거(810 당초)" xfId="1002"/>
    <cellStyle name="_입찰표지 _3공구투찰(103,078)_암거공2_암거공2_지중강판암거(당초)" xfId="1003"/>
    <cellStyle name="_입찰표지 _3공구투찰(103,078)_암거공2_암거공2_지중강판암거(여건보고)" xfId="1004"/>
    <cellStyle name="_입찰표지 _3공구투찰(103,078)_암거공2_암거규격축소(통수량)" xfId="1005"/>
    <cellStyle name="_입찰표지 _3공구투찰(103,078)_암거공2_연약치환시공사비(최종)" xfId="1006"/>
    <cellStyle name="_입찰표지 _3공구투찰(103,078)_암거공2_연약치환시공사비(최종)_지중강판암거(320 확정)" xfId="1007"/>
    <cellStyle name="_입찰표지 _3공구투찰(103,078)_암거공2_연약치환시공사비(최종)_지중강판암거(810 당초)" xfId="1008"/>
    <cellStyle name="_입찰표지 _3공구투찰(103,078)_암거공2_연약치환시공사비(최종)_지중강판암거(당초)" xfId="1009"/>
    <cellStyle name="_입찰표지 _3공구투찰(103,078)_암거공2_연약치환시공사비(최종)_지중강판암거(여건보고)" xfId="1010"/>
    <cellStyle name="_입찰표지 _3공구투찰(103,078)_암거공2_지중강판암거(320 확정)" xfId="1011"/>
    <cellStyle name="_입찰표지 _3공구투찰(103,078)_암거공2_지중강판암거(810 당초)" xfId="1012"/>
    <cellStyle name="_입찰표지 _3공구투찰(103,078)_암거공2_지중강판암거(당초)" xfId="1013"/>
    <cellStyle name="_입찰표지 _3공구투찰(103,078)_암거공2_지중강판암거(여건보고)" xfId="1014"/>
    <cellStyle name="_입찰표지 _3공구투찰(103,078)_암거공뒷채움" xfId="1015"/>
    <cellStyle name="_입찰표지 _3공구투찰(103,078)_암거규격축소(통수량)" xfId="1016"/>
    <cellStyle name="_입찰표지 _3공구투찰(103,078)_연약치환시공사비(최종)" xfId="1017"/>
    <cellStyle name="_입찰표지 _3공구투찰(103,078)_연약치환시공사비(최종)_지중강판암거(320 확정)" xfId="1018"/>
    <cellStyle name="_입찰표지 _3공구투찰(103,078)_연약치환시공사비(최종)_지중강판암거(810 당초)" xfId="1019"/>
    <cellStyle name="_입찰표지 _3공구투찰(103,078)_연약치환시공사비(최종)_지중강판암거(당초)" xfId="1020"/>
    <cellStyle name="_입찰표지 _3공구투찰(103,078)_연약치환시공사비(최종)_지중강판암거(여건보고)" xfId="1021"/>
    <cellStyle name="_입찰표지 _3공구투찰(103,078)_우물통속채움잡석(정안천교)" xfId="1022"/>
    <cellStyle name="_입찰표지 _3공구투찰(103,078)_지중강판암거(320 확정)" xfId="1023"/>
    <cellStyle name="_입찰표지 _3공구투찰(103,078)_지중강판암거(810 당초)" xfId="1024"/>
    <cellStyle name="_입찰표지 _3공구투찰(103,078)_지중강판암거(당초)" xfId="1025"/>
    <cellStyle name="_입찰표지 _3공구투찰(103,078)_지중강판암거(여건보고)" xfId="1026"/>
    <cellStyle name="_입찰표지 _3공구투찰(103,078)_토적표" xfId="1027"/>
    <cellStyle name="_입찰표지 _3공구투찰(103,078)_토적표_미진동발파 (감사)" xfId="1028"/>
    <cellStyle name="_입찰표지 _3공구투찰(103,078)_토적표_지중강판암거(320 확정)" xfId="1029"/>
    <cellStyle name="_입찰표지 _3공구투찰(103,078)_토적표_지중강판암거(810 당초)" xfId="1030"/>
    <cellStyle name="_입찰표지 _3공구투찰(103,078)_토적표_지중강판암거(당초)" xfId="1031"/>
    <cellStyle name="_입찰표지 _3공구투찰(103,078)_토적표_지중강판암거(여건보고)" xfId="1032"/>
    <cellStyle name="_입찰표지 _3공구투찰(103,078)_토적표_폐기물단산(최종)" xfId="1033"/>
    <cellStyle name="_입찰표지 _3공구투찰(103,078)_파일변경" xfId="1034"/>
    <cellStyle name="_입찰표지 _3공구투찰(103,078)_파일변경(변경)" xfId="1035"/>
    <cellStyle name="_입찰표지 _3공구투찰(103,078)_파일본수공법변경" xfId="1036"/>
    <cellStyle name="_입찰표지 _3공구투찰(103,078)_협의율집계표" xfId="1037"/>
    <cellStyle name="_입찰표지 _3공구투찰(103,078)_횡배수관" xfId="1038"/>
    <cellStyle name="_입찰표지 _3공구투찰(103,078)_횡배수관_연약치환시공사비(최종)" xfId="1039"/>
    <cellStyle name="_입찰표지 _3공구투찰(103,078)_횡배수관_연약치환시공사비(최종)_지중강판암거(320 확정)" xfId="1040"/>
    <cellStyle name="_입찰표지 _3공구투찰(103,078)_횡배수관_연약치환시공사비(최종)_지중강판암거(810 당초)" xfId="1041"/>
    <cellStyle name="_입찰표지 _3공구투찰(103,078)_횡배수관_연약치환시공사비(최종)_지중강판암거(당초)" xfId="1042"/>
    <cellStyle name="_입찰표지 _3공구투찰(103,078)_횡배수관_연약치환시공사비(최종)_지중강판암거(여건보고)" xfId="1043"/>
    <cellStyle name="_입찰표지 _3공구투찰(103,078)_횡배수관_지중강판암거(320 확정)" xfId="1044"/>
    <cellStyle name="_입찰표지 _3공구투찰(103,078)_횡배수관_지중강판암거(810 당초)" xfId="1045"/>
    <cellStyle name="_입찰표지 _3공구투찰(103,078)_횡배수관_지중강판암거(당초)" xfId="1046"/>
    <cellStyle name="_입찰표지 _3공구투찰(103,078)_횡배수관_지중강판암거(여건보고)" xfId="1047"/>
    <cellStyle name="_입찰표지 _3공구투찰(103,078)_횡배수관_횡배수관" xfId="1048"/>
    <cellStyle name="_입찰표지 _3공구투찰(103,078)_횡배수관_횡배수관_연약치환시공사비(최종)" xfId="1049"/>
    <cellStyle name="_입찰표지 _3공구투찰(103,078)_횡배수관_횡배수관_연약치환시공사비(최종)_지중강판암거(320 확정)" xfId="1050"/>
    <cellStyle name="_입찰표지 _3공구투찰(103,078)_횡배수관_횡배수관_연약치환시공사비(최종)_지중강판암거(810 당초)" xfId="1051"/>
    <cellStyle name="_입찰표지 _3공구투찰(103,078)_횡배수관_횡배수관_연약치환시공사비(최종)_지중강판암거(당초)" xfId="1052"/>
    <cellStyle name="_입찰표지 _3공구투찰(103,078)_횡배수관_횡배수관_연약치환시공사비(최종)_지중강판암거(여건보고)" xfId="1053"/>
    <cellStyle name="_입찰표지 _3공구투찰(103,078)_횡배수관_횡배수관_지중강판암거(320 확정)" xfId="1054"/>
    <cellStyle name="_입찰표지 _3공구투찰(103,078)_횡배수관_횡배수관_지중강판암거(810 당초)" xfId="1055"/>
    <cellStyle name="_입찰표지 _3공구투찰(103,078)_횡배수관_횡배수관_지중강판암거(당초)" xfId="1056"/>
    <cellStyle name="_입찰표지 _3공구투찰(103,078)_횡배수관_횡배수관_지중강판암거(여건보고)" xfId="1057"/>
    <cellStyle name="_입찰표지 _buip (2)" xfId="1058"/>
    <cellStyle name="_입찰표지 _ip (2)" xfId="1059"/>
    <cellStyle name="_입찰표지 _jipbun (2)" xfId="1060"/>
    <cellStyle name="_입찰표지 _K치(20020331)" xfId="1061"/>
    <cellStyle name="_입찰표지 _K치(20020331)_K치(2002-8월)" xfId="1062"/>
    <cellStyle name="_입찰표지 _견적 방문 제출시-SAMPLE" xfId="3701"/>
    <cellStyle name="_입찰표지 _견적 방문 제출시-SAMPLE_신호등견적서" xfId="3702"/>
    <cellStyle name="_입찰표지 _견적 방문 제출시-SAMPLE_신호등견적서_연꽃교산출근거1" xfId="3703"/>
    <cellStyle name="_입찰표지 _견적 방문 제출시-SAMPLE_신호등견적서_연꽃교산출근거1_연꽃교(산출근거)" xfId="3704"/>
    <cellStyle name="_입찰표지 _견적 방문 제출시-SAMPLE_연꽃교산출근거1" xfId="3705"/>
    <cellStyle name="_입찰표지 _견적 방문 제출시-SAMPLE_연꽃교산출근거1_연꽃교(산출근거)" xfId="3706"/>
    <cellStyle name="_입찰표지 _계측기" xfId="1063"/>
    <cellStyle name="_입찰표지 _계측기_미진동발파 (감사)" xfId="1064"/>
    <cellStyle name="_입찰표지 _계측기_폐기물단산(최종)" xfId="1065"/>
    <cellStyle name="_입찰표지 _계측기2" xfId="1066"/>
    <cellStyle name="_입찰표지 _계측기추가" xfId="1067"/>
    <cellStyle name="_입찰표지 _계측기추가(최종)" xfId="1068"/>
    <cellStyle name="_입찰표지 _공동구기계타설" xfId="1069"/>
    <cellStyle name="_입찰표지 _공동구기계타설_2003년k치(4.7일잔여공사량)" xfId="1070"/>
    <cellStyle name="_입찰표지 _공동구기계타설_2003년k치(4.7일잔여공사량)_국민,건강보험료-8공구" xfId="1071"/>
    <cellStyle name="_입찰표지 _공동구기계타설_2003년k치(4.7일잔여공사량)_국민,건강보험료-8공구_제잡비전체" xfId="1072"/>
    <cellStyle name="_입찰표지 _공동구기계타설_국민,건강보험료-8공구" xfId="1073"/>
    <cellStyle name="_입찰표지 _공동구기계타설_국민,건강보험료-8공구_제잡비전체" xfId="1074"/>
    <cellStyle name="_입찰표지 _공동구기계타설_익장1공구조달청양식2차2003.4.7" xfId="1075"/>
    <cellStyle name="_입찰표지 _공동구기계타설_익장1공구조달청양식2차2003.4.7_국민,건강보험료-8공구" xfId="1076"/>
    <cellStyle name="_입찰표지 _공동구기계타설_익장1공구조달청양식2차2003.4.7_국민,건강보험료-8공구_제잡비전체" xfId="1077"/>
    <cellStyle name="_입찰표지 _공동구기계타설_익장1공구조달청양식k3(03(1).4.7-04.09.01)(수정)" xfId="1078"/>
    <cellStyle name="_입찰표지 _공동구기계타설_익장1공구조달청양식k3(03(1).4.7-04.09.01)(수정)_국민,건강보험료-8공구" xfId="1079"/>
    <cellStyle name="_입찰표지 _공동구기계타설_익장1공구조달청양식k3(03(1).4.7-04.09.01)(수정)_국민,건강보험료-8공구_제잡비전체" xfId="1080"/>
    <cellStyle name="_입찰표지 _공동구뚜껑단가" xfId="3707"/>
    <cellStyle name="_입찰표지 _공동구뚜껑단가_공동구뚜껑단가" xfId="3708"/>
    <cellStyle name="_입찰표지 _공문2" xfId="1081"/>
    <cellStyle name="_입찰표지 _공문2_2003년k치(4.7일잔여공사량)" xfId="1082"/>
    <cellStyle name="_입찰표지 _공문2_2003년k치(4.7일잔여공사량)_국민,건강보험료-8공구" xfId="1083"/>
    <cellStyle name="_입찰표지 _공문2_2003년k치(4.7일잔여공사량)_국민,건강보험료-8공구_제잡비전체" xfId="1084"/>
    <cellStyle name="_입찰표지 _공문2_국민,건강보험료-8공구" xfId="1085"/>
    <cellStyle name="_입찰표지 _공문2_국민,건강보험료-8공구_제잡비전체" xfId="1086"/>
    <cellStyle name="_입찰표지 _공문2_익장1공구조달청양식2차2003.4.7" xfId="1087"/>
    <cellStyle name="_입찰표지 _공문2_익장1공구조달청양식2차2003.4.7_국민,건강보험료-8공구" xfId="1088"/>
    <cellStyle name="_입찰표지 _공문2_익장1공구조달청양식2차2003.4.7_국민,건강보험료-8공구_제잡비전체" xfId="1089"/>
    <cellStyle name="_입찰표지 _공문2_익장1공구조달청양식k3(03(1).4.7-04.09.01)(수정)" xfId="1090"/>
    <cellStyle name="_입찰표지 _공문2_익장1공구조달청양식k3(03(1).4.7-04.09.01)(수정)_국민,건강보험료-8공구" xfId="1091"/>
    <cellStyle name="_입찰표지 _공문2_익장1공구조달청양식k3(03(1).4.7-04.09.01)(수정)_국민,건강보험료-8공구_제잡비전체" xfId="1092"/>
    <cellStyle name="_입찰표지 _공사비집계표(PC암거)" xfId="1093"/>
    <cellStyle name="_입찰표지 _교량신축이음장치부 슬래브 콘크리트 타설공제" xfId="1094"/>
    <cellStyle name="_입찰표지 _국민,건강보험료-8공구" xfId="1095"/>
    <cellStyle name="_입찰표지 _국민,건강보험료-8공구_제잡비전체" xfId="1096"/>
    <cellStyle name="_입찰표지 _귀산미산공주(sip,가설방음,천공후항타)" xfId="1097"/>
    <cellStyle name="_입찰표지 _내역서-수정" xfId="1098"/>
    <cellStyle name="_입찰표지 _도급내역서(01년1월)" xfId="3709"/>
    <cellStyle name="_입찰표지 _도급내역서(01년1월)_01실정보고_총괄" xfId="3710"/>
    <cellStyle name="_입찰표지 _도급내역서(01년1월)_101_토공집계" xfId="3711"/>
    <cellStyle name="_입찰표지 _도급내역서(01년1월)_2.01_유사공종신규단가" xfId="3712"/>
    <cellStyle name="_입찰표지 _도급내역서(01년1월)_재통보" xfId="3713"/>
    <cellStyle name="_입찰표지 _도급내역서(01년1월)_재통보_01실정보고_총괄" xfId="3714"/>
    <cellStyle name="_입찰표지 _도급내역서(01년1월)_재통보_101_토공집계" xfId="3715"/>
    <cellStyle name="_입찰표지 _도급내역서(01년1월)_재통보_2.01_유사공종신규단가" xfId="3716"/>
    <cellStyle name="_입찰표지 _도급내역서(01년1월)_재통보_폐기물 및 지장가옥" xfId="3717"/>
    <cellStyle name="_입찰표지 _도급내역서(01년1월)_폐기물 및 지장가옥" xfId="3718"/>
    <cellStyle name="_입찰표지 _도급내역서(최종)" xfId="3719"/>
    <cellStyle name="_입찰표지 _도급내역서(최종)_01실정보고_총괄" xfId="3720"/>
    <cellStyle name="_입찰표지 _도급내역서(최종)_101_토공집계" xfId="3721"/>
    <cellStyle name="_입찰표지 _도급내역서(최종)_2.01_유사공종신규단가" xfId="3722"/>
    <cellStyle name="_입찰표지 _도급내역서(최종)_재통보" xfId="3723"/>
    <cellStyle name="_입찰표지 _도급내역서(최종)_재통보_01실정보고_총괄" xfId="3724"/>
    <cellStyle name="_입찰표지 _도급내역서(최종)_재통보_101_토공집계" xfId="3725"/>
    <cellStyle name="_입찰표지 _도급내역서(최종)_재통보_2.01_유사공종신규단가" xfId="3726"/>
    <cellStyle name="_입찰표지 _도급내역서(최종)_재통보_폐기물 및 지장가옥" xfId="3727"/>
    <cellStyle name="_입찰표지 _도급내역서(최종)_폐기물 및 지장가옥" xfId="3728"/>
    <cellStyle name="_입찰표지 _뒷채움재변경" xfId="1099"/>
    <cellStyle name="_입찰표지 _뒷채움재변경_2003년k치(4.7일잔여공사량)" xfId="1100"/>
    <cellStyle name="_입찰표지 _뒷채움재변경_2003년k치(4.7일잔여공사량)_국민,건강보험료-8공구" xfId="1101"/>
    <cellStyle name="_입찰표지 _뒷채움재변경_2003년k치(4.7일잔여공사량)_국민,건강보험료-8공구_제잡비전체" xfId="1102"/>
    <cellStyle name="_입찰표지 _뒷채움재변경_국민,건강보험료-8공구" xfId="1103"/>
    <cellStyle name="_입찰표지 _뒷채움재변경_국민,건강보험료-8공구_제잡비전체" xfId="1104"/>
    <cellStyle name="_입찰표지 _뒷채움재변경_익장1공구조달청양식2차2003.4.7" xfId="1105"/>
    <cellStyle name="_입찰표지 _뒷채움재변경_익장1공구조달청양식2차2003.4.7_국민,건강보험료-8공구" xfId="1106"/>
    <cellStyle name="_입찰표지 _뒷채움재변경_익장1공구조달청양식2차2003.4.7_국민,건강보험료-8공구_제잡비전체" xfId="1107"/>
    <cellStyle name="_입찰표지 _뒷채움재변경_익장1공구조달청양식k3(03(1).4.7-04.09.01)(수정)" xfId="1108"/>
    <cellStyle name="_입찰표지 _뒷채움재변경_익장1공구조달청양식k3(03(1).4.7-04.09.01)(수정)_국민,건강보험료-8공구" xfId="1109"/>
    <cellStyle name="_입찰표지 _뒷채움재변경_익장1공구조달청양식k3(03(1).4.7-04.09.01)(수정)_국민,건강보험료-8공구_제잡비전체" xfId="1110"/>
    <cellStyle name="_입찰표지 _미진동발파" xfId="1111"/>
    <cellStyle name="_입찰표지 _미진동발파 (감사)" xfId="1112"/>
    <cellStyle name="_입찰표지 _미진동발파_미진동발파 (감사)" xfId="1113"/>
    <cellStyle name="_입찰표지 _미진동발파_지중강판암거(320 확정)" xfId="1114"/>
    <cellStyle name="_입찰표지 _미진동발파_지중강판암거(810 당초)" xfId="1115"/>
    <cellStyle name="_입찰표지 _미진동발파_지중강판암거(당초)" xfId="1116"/>
    <cellStyle name="_입찰표지 _미진동발파_지중강판암거(여건보고)" xfId="1117"/>
    <cellStyle name="_입찰표지 _미진동발파_폐기물단산(최종)" xfId="1118"/>
    <cellStyle name="_입찰표지 _발주내역" xfId="3729"/>
    <cellStyle name="_입찰표지 _발주내역_3월기성내역" xfId="3730"/>
    <cellStyle name="_입찰표지 _발주내역_3월기성내역_설계변경내역서" xfId="3731"/>
    <cellStyle name="_입찰표지 _발주내역_3월기성내역_설계변경내역서_내역서제경비제외123" xfId="3732"/>
    <cellStyle name="_입찰표지 _발주내역_3월기성내역_설계변경내역서_설계변경내역서(2006년)" xfId="3733"/>
    <cellStyle name="_입찰표지 _발주내역_3월기성내역_설계변경내역서_설계변경내역서(물가변동)" xfId="3734"/>
    <cellStyle name="_입찰표지 _발주내역_3월기성내역_설계변경내역서_실정보고내역집계(2006)" xfId="3735"/>
    <cellStyle name="_입찰표지 _발주내역_3월기성내역_설계변경산출" xfId="3736"/>
    <cellStyle name="_입찰표지 _발주내역_3월기성내역_설계변경산출_9공구대우통신관로" xfId="3737"/>
    <cellStyle name="_입찰표지 _발주내역_3월기성내역_설계변경산출_9공구대우통신관로_설계변경내역서" xfId="3738"/>
    <cellStyle name="_입찰표지 _발주내역_3월기성내역_설계변경산출_9공구대우통신관로_설계변경내역서_내역서제경비제외123" xfId="3739"/>
    <cellStyle name="_입찰표지 _발주내역_3월기성내역_설계변경산출_9공구대우통신관로_설계변경내역서_설계변경내역서(2006년)" xfId="3740"/>
    <cellStyle name="_입찰표지 _발주내역_3월기성내역_설계변경산출_9공구대우통신관로_설계변경내역서_설계변경내역서(물가변동)" xfId="3741"/>
    <cellStyle name="_입찰표지 _발주내역_3월기성내역_설계변경산출_9공구대우통신관로_설계변경내역서_실정보고내역집계(2006)" xfId="3742"/>
    <cellStyle name="_입찰표지 _발주내역_3월기성내역_설계변경산출_설계변경내역서" xfId="3743"/>
    <cellStyle name="_입찰표지 _발주내역_3월기성내역_설계변경산출_설계변경내역서_내역서제경비제외123" xfId="3744"/>
    <cellStyle name="_입찰표지 _발주내역_3월기성내역_설계변경산출_설계변경내역서_설계변경내역서(2006년)" xfId="3745"/>
    <cellStyle name="_입찰표지 _발주내역_3월기성내역_설계변경산출_설계변경내역서_설계변경내역서(물가변동)" xfId="3746"/>
    <cellStyle name="_입찰표지 _발주내역_3월기성내역_설계변경산출_설계변경내역서_실정보고내역집계(2006)" xfId="3747"/>
    <cellStyle name="_입찰표지 _발주내역_3월기성내역_설계변경산출_통신관로(9공구)" xfId="3748"/>
    <cellStyle name="_입찰표지 _발주내역_3월기성내역_설계변경산출_통신관로(9공구)_설계변경내역서" xfId="3749"/>
    <cellStyle name="_입찰표지 _발주내역_3월기성내역_설계변경산출_통신관로(9공구)_설계변경내역서_내역서제경비제외123" xfId="3750"/>
    <cellStyle name="_입찰표지 _발주내역_3월기성내역_설계변경산출_통신관로(9공구)_설계변경내역서_설계변경내역서(2006년)" xfId="3751"/>
    <cellStyle name="_입찰표지 _발주내역_3월기성내역_설계변경산출_통신관로(9공구)_설계변경내역서_설계변경내역서(물가변동)" xfId="3752"/>
    <cellStyle name="_입찰표지 _발주내역_3월기성내역_설계변경산출_통신관로(9공구)_설계변경내역서_실정보고내역집계(2006)" xfId="3753"/>
    <cellStyle name="_입찰표지 _발주내역_5월기성내역" xfId="3754"/>
    <cellStyle name="_입찰표지 _발주내역_5월기성내역_설계변경내역서" xfId="3755"/>
    <cellStyle name="_입찰표지 _발주내역_5월기성내역_설계변경내역서_내역서제경비제외123" xfId="3756"/>
    <cellStyle name="_입찰표지 _발주내역_5월기성내역_설계변경내역서_설계변경내역서(2006년)" xfId="3757"/>
    <cellStyle name="_입찰표지 _발주내역_5월기성내역_설계변경내역서_설계변경내역서(물가변동)" xfId="3758"/>
    <cellStyle name="_입찰표지 _발주내역_5월기성내역_설계변경내역서_실정보고내역집계(2006)" xfId="3759"/>
    <cellStyle name="_입찰표지 _발주내역_5월기성내역_설계변경산출" xfId="3760"/>
    <cellStyle name="_입찰표지 _발주내역_5월기성내역_설계변경산출_9공구대우통신관로" xfId="3761"/>
    <cellStyle name="_입찰표지 _발주내역_5월기성내역_설계변경산출_9공구대우통신관로_설계변경내역서" xfId="3762"/>
    <cellStyle name="_입찰표지 _발주내역_5월기성내역_설계변경산출_9공구대우통신관로_설계변경내역서_내역서제경비제외123" xfId="3763"/>
    <cellStyle name="_입찰표지 _발주내역_5월기성내역_설계변경산출_9공구대우통신관로_설계변경내역서_설계변경내역서(2006년)" xfId="3764"/>
    <cellStyle name="_입찰표지 _발주내역_5월기성내역_설계변경산출_9공구대우통신관로_설계변경내역서_설계변경내역서(물가변동)" xfId="3765"/>
    <cellStyle name="_입찰표지 _발주내역_5월기성내역_설계변경산출_9공구대우통신관로_설계변경내역서_실정보고내역집계(2006)" xfId="3766"/>
    <cellStyle name="_입찰표지 _발주내역_5월기성내역_설계변경산출_설계변경내역서" xfId="3767"/>
    <cellStyle name="_입찰표지 _발주내역_5월기성내역_설계변경산출_설계변경내역서_내역서제경비제외123" xfId="3768"/>
    <cellStyle name="_입찰표지 _발주내역_5월기성내역_설계변경산출_설계변경내역서_설계변경내역서(2006년)" xfId="3769"/>
    <cellStyle name="_입찰표지 _발주내역_5월기성내역_설계변경산출_설계변경내역서_설계변경내역서(물가변동)" xfId="3770"/>
    <cellStyle name="_입찰표지 _발주내역_5월기성내역_설계변경산출_설계변경내역서_실정보고내역집계(2006)" xfId="3771"/>
    <cellStyle name="_입찰표지 _발주내역_5월기성내역_설계변경산출_통신관로(9공구)" xfId="3772"/>
    <cellStyle name="_입찰표지 _발주내역_5월기성내역_설계변경산출_통신관로(9공구)_설계변경내역서" xfId="3773"/>
    <cellStyle name="_입찰표지 _발주내역_5월기성내역_설계변경산출_통신관로(9공구)_설계변경내역서_내역서제경비제외123" xfId="3774"/>
    <cellStyle name="_입찰표지 _발주내역_5월기성내역_설계변경산출_통신관로(9공구)_설계변경내역서_설계변경내역서(2006년)" xfId="3775"/>
    <cellStyle name="_입찰표지 _발주내역_5월기성내역_설계변경산출_통신관로(9공구)_설계변경내역서_설계변경내역서(물가변동)" xfId="3776"/>
    <cellStyle name="_입찰표지 _발주내역_5월기성내역_설계변경산출_통신관로(9공구)_설계변경내역서_실정보고내역집계(2006)" xfId="3777"/>
    <cellStyle name="_입찰표지 _발주내역_설계변경내역서" xfId="3778"/>
    <cellStyle name="_입찰표지 _발주내역_설계변경내역서_내역서제경비제외123" xfId="3779"/>
    <cellStyle name="_입찰표지 _발주내역_설계변경내역서_설계변경내역서(2006년)" xfId="3780"/>
    <cellStyle name="_입찰표지 _발주내역_설계변경내역서_설계변경내역서(물가변동)" xfId="3781"/>
    <cellStyle name="_입찰표지 _발주내역_설계변경내역서_실정보고내역집계(2006)" xfId="3782"/>
    <cellStyle name="_입찰표지 _발주내역_설계변경산출" xfId="3783"/>
    <cellStyle name="_입찰표지 _발주내역_설계변경산출_9공구대우통신관로" xfId="3784"/>
    <cellStyle name="_입찰표지 _발주내역_설계변경산출_9공구대우통신관로_설계변경내역서" xfId="3785"/>
    <cellStyle name="_입찰표지 _발주내역_설계변경산출_9공구대우통신관로_설계변경내역서_내역서제경비제외123" xfId="3786"/>
    <cellStyle name="_입찰표지 _발주내역_설계변경산출_9공구대우통신관로_설계변경내역서_설계변경내역서(2006년)" xfId="3787"/>
    <cellStyle name="_입찰표지 _발주내역_설계변경산출_9공구대우통신관로_설계변경내역서_설계변경내역서(물가변동)" xfId="3788"/>
    <cellStyle name="_입찰표지 _발주내역_설계변경산출_9공구대우통신관로_설계변경내역서_실정보고내역집계(2006)" xfId="3789"/>
    <cellStyle name="_입찰표지 _발주내역_설계변경산출_설계변경내역서" xfId="3790"/>
    <cellStyle name="_입찰표지 _발주내역_설계변경산출_설계변경내역서_내역서제경비제외123" xfId="3791"/>
    <cellStyle name="_입찰표지 _발주내역_설계변경산출_설계변경내역서_설계변경내역서(2006년)" xfId="3792"/>
    <cellStyle name="_입찰표지 _발주내역_설계변경산출_설계변경내역서_설계변경내역서(물가변동)" xfId="3793"/>
    <cellStyle name="_입찰표지 _발주내역_설계변경산출_설계변경내역서_실정보고내역집계(2006)" xfId="3794"/>
    <cellStyle name="_입찰표지 _발주내역_설계변경산출_통신관로(9공구)" xfId="3795"/>
    <cellStyle name="_입찰표지 _발주내역_설계변경산출_통신관로(9공구)_설계변경내역서" xfId="3796"/>
    <cellStyle name="_입찰표지 _발주내역_설계변경산출_통신관로(9공구)_설계변경내역서_내역서제경비제외123" xfId="3797"/>
    <cellStyle name="_입찰표지 _발주내역_설계변경산출_통신관로(9공구)_설계변경내역서_설계변경내역서(2006년)" xfId="3798"/>
    <cellStyle name="_입찰표지 _발주내역_설계변경산출_통신관로(9공구)_설계변경내역서_설계변경내역서(물가변동)" xfId="3799"/>
    <cellStyle name="_입찰표지 _발주내역_설계변경산출_통신관로(9공구)_설계변경내역서_실정보고내역집계(2006)" xfId="3800"/>
    <cellStyle name="_입찰표지 _법면가보호망삭제" xfId="1119"/>
    <cellStyle name="_입찰표지 _법면가보호망삭제_2003년k치(4.7일잔여공사량)" xfId="1120"/>
    <cellStyle name="_입찰표지 _법면가보호망삭제_2003년k치(4.7일잔여공사량)_국민,건강보험료-8공구" xfId="1121"/>
    <cellStyle name="_입찰표지 _법면가보호망삭제_2003년k치(4.7일잔여공사량)_국민,건강보험료-8공구_제잡비전체" xfId="1122"/>
    <cellStyle name="_입찰표지 _법면가보호망삭제_국민,건강보험료-8공구" xfId="1123"/>
    <cellStyle name="_입찰표지 _법면가보호망삭제_국민,건강보험료-8공구_제잡비전체" xfId="1124"/>
    <cellStyle name="_입찰표지 _법면가보호망삭제_익장1공구조달청양식2차2003.4.7" xfId="1125"/>
    <cellStyle name="_입찰표지 _법면가보호망삭제_익장1공구조달청양식2차2003.4.7_국민,건강보험료-8공구" xfId="1126"/>
    <cellStyle name="_입찰표지 _법면가보호망삭제_익장1공구조달청양식2차2003.4.7_국민,건강보험료-8공구_제잡비전체" xfId="1127"/>
    <cellStyle name="_입찰표지 _법면가보호망삭제_익장1공구조달청양식k3(03(1).4.7-04.09.01)(수정)" xfId="1128"/>
    <cellStyle name="_입찰표지 _법면가보호망삭제_익장1공구조달청양식k3(03(1).4.7-04.09.01)(수정)_국민,건강보험료-8공구" xfId="1129"/>
    <cellStyle name="_입찰표지 _법면가보호망삭제_익장1공구조달청양식k3(03(1).4.7-04.09.01)(수정)_국민,건강보험료-8공구_제잡비전체" xfId="1130"/>
    <cellStyle name="_입찰표지 _변경시 암거공사비 집계표(2.01.5)" xfId="1131"/>
    <cellStyle name="_입찰표지 _변경시 암거공사비 집계표완료(1200관일시)완료" xfId="1132"/>
    <cellStyle name="_입찰표지 _사면검토서-2" xfId="1133"/>
    <cellStyle name="_입찰표지 _사면검토서-2_계측기" xfId="1134"/>
    <cellStyle name="_입찰표지 _사면검토서-2_계측기2" xfId="1135"/>
    <cellStyle name="_입찰표지 _사면검토서-2_계측기추가" xfId="1136"/>
    <cellStyle name="_입찰표지 _사면검토서-2_미진동발파 (감사)" xfId="1137"/>
    <cellStyle name="_입찰표지 _사면검토서-2_지중강판암거(320 확정)" xfId="1138"/>
    <cellStyle name="_입찰표지 _사면검토서-2_지중강판암거(810 당초)" xfId="1139"/>
    <cellStyle name="_입찰표지 _사면검토서-2_지중강판암거(당초)" xfId="1140"/>
    <cellStyle name="_입찰표지 _사면검토서-2_지중강판암거(여건보고)" xfId="1141"/>
    <cellStyle name="_입찰표지 _사면검토서-2_폐기물단산(최종)" xfId="1142"/>
    <cellStyle name="_입찰표지 _사면안정(R-B)" xfId="1143"/>
    <cellStyle name="_입찰표지 _사면안정(R-B)_2003년암판정(재실시구간별)" xfId="1144"/>
    <cellStyle name="_입찰표지 _사면안정(R-B)_2003년암판정(진입로실정보고)" xfId="1145"/>
    <cellStyle name="_입찰표지 _사면안정(R-B)_2003년암판정(진입로자문단확정)" xfId="1146"/>
    <cellStyle name="_입찰표지 _사면안정(R-B)_계측기" xfId="1147"/>
    <cellStyle name="_입찰표지 _사면안정(R-B)_계측기2" xfId="1148"/>
    <cellStyle name="_입찰표지 _사면안정(R-B)_계측기추가" xfId="1149"/>
    <cellStyle name="_입찰표지 _사면안정(R-B)_미진동발파 (감사)" xfId="1150"/>
    <cellStyle name="_입찰표지 _사면안정(R-B)_미진동발파 (사업소보고)" xfId="1151"/>
    <cellStyle name="_입찰표지 _사면안정(R-B)_사면검토서 (version 1)" xfId="1152"/>
    <cellStyle name="_입찰표지 _사면안정(R-B)_사면검토서-3-수정" xfId="1153"/>
    <cellStyle name="_입찰표지 _사면안정(R-B)_정안천교우물통 토공여건(우물통)" xfId="1154"/>
    <cellStyle name="_입찰표지 _사면안정(R-B)_지중강판암거(320 확정)" xfId="1155"/>
    <cellStyle name="_입찰표지 _사면안정(R-B)_지중강판암거(810 당초)" xfId="1156"/>
    <cellStyle name="_입찰표지 _사면안정(R-B)_지중강판암거(당초)" xfId="1157"/>
    <cellStyle name="_입찰표지 _사면안정(R-B)_지중강판암거(여건보고)" xfId="1158"/>
    <cellStyle name="_입찰표지 _사면안정(R-B)_파일변경(변경)" xfId="1159"/>
    <cellStyle name="_입찰표지 _사면안정(R-B)_폐기물단산(최종)" xfId="1160"/>
    <cellStyle name="_입찰표지 _서천" xfId="1161"/>
    <cellStyle name="_입찰표지 _설계대도급(es)" xfId="1162"/>
    <cellStyle name="_입찰표지 _설계대도급(es)_2003년k치(4.7일잔여공사량)" xfId="1163"/>
    <cellStyle name="_입찰표지 _설계대도급(es)_2003년k치(4.7일잔여공사량)_국민,건강보험료-8공구" xfId="1164"/>
    <cellStyle name="_입찰표지 _설계대도급(es)_2003년k치(4.7일잔여공사량)_국민,건강보험료-8공구_제잡비전체" xfId="1165"/>
    <cellStyle name="_입찰표지 _설계대도급(es)_국민,건강보험료-8공구" xfId="1166"/>
    <cellStyle name="_입찰표지 _설계대도급(es)_국민,건강보험료-8공구_제잡비전체" xfId="1167"/>
    <cellStyle name="_입찰표지 _설계대도급(es)_익장1공구조달청양식2차2003.4.7" xfId="1168"/>
    <cellStyle name="_입찰표지 _설계대도급(es)_익장1공구조달청양식2차2003.4.7_국민,건강보험료-8공구" xfId="1169"/>
    <cellStyle name="_입찰표지 _설계대도급(es)_익장1공구조달청양식2차2003.4.7_국민,건강보험료-8공구_제잡비전체" xfId="1170"/>
    <cellStyle name="_입찰표지 _설계대도급(es)_익장1공구조달청양식k3(03(1).4.7-04.09.01)(수정)" xfId="1171"/>
    <cellStyle name="_입찰표지 _설계대도급(es)_익장1공구조달청양식k3(03(1).4.7-04.09.01)(수정)_국민,건강보험료-8공구" xfId="1172"/>
    <cellStyle name="_입찰표지 _설계대도급(es)_익장1공구조달청양식k3(03(1).4.7-04.09.01)(수정)_국민,건강보험료-8공구_제잡비전체" xfId="1173"/>
    <cellStyle name="_입찰표지 _설계변경내역서" xfId="3801"/>
    <cellStyle name="_입찰표지 _설계변경내역서_내역서제경비제외123" xfId="3802"/>
    <cellStyle name="_입찰표지 _설계변경내역서_설계변경내역서(2006년)" xfId="3803"/>
    <cellStyle name="_입찰표지 _설계변경내역서_설계변경내역서(물가변동)" xfId="3804"/>
    <cellStyle name="_입찰표지 _설계변경내역서_실정보고내역집계(2006)" xfId="3805"/>
    <cellStyle name="_입찰표지 _설계변경산출" xfId="3806"/>
    <cellStyle name="_입찰표지 _설계변경산출_9공구대우통신관로" xfId="3807"/>
    <cellStyle name="_입찰표지 _설계변경산출_9공구대우통신관로_설계변경내역서" xfId="3808"/>
    <cellStyle name="_입찰표지 _설계변경산출_9공구대우통신관로_설계변경내역서_내역서제경비제외123" xfId="3809"/>
    <cellStyle name="_입찰표지 _설계변경산출_9공구대우통신관로_설계변경내역서_설계변경내역서(2006년)" xfId="3810"/>
    <cellStyle name="_입찰표지 _설계변경산출_9공구대우통신관로_설계변경내역서_설계변경내역서(물가변동)" xfId="3811"/>
    <cellStyle name="_입찰표지 _설계변경산출_9공구대우통신관로_설계변경내역서_실정보고내역집계(2006)" xfId="3812"/>
    <cellStyle name="_입찰표지 _설계변경산출_설계변경내역서" xfId="3813"/>
    <cellStyle name="_입찰표지 _설계변경산출_설계변경내역서_내역서제경비제외123" xfId="3814"/>
    <cellStyle name="_입찰표지 _설계변경산출_설계변경내역서_설계변경내역서(2006년)" xfId="3815"/>
    <cellStyle name="_입찰표지 _설계변경산출_설계변경내역서_설계변경내역서(물가변동)" xfId="3816"/>
    <cellStyle name="_입찰표지 _설계변경산출_설계변경내역서_실정보고내역집계(2006)" xfId="3817"/>
    <cellStyle name="_입찰표지 _설계변경산출_통신관로(9공구)" xfId="3818"/>
    <cellStyle name="_입찰표지 _설계변경산출_통신관로(9공구)_설계변경내역서" xfId="3819"/>
    <cellStyle name="_입찰표지 _설계변경산출_통신관로(9공구)_설계변경내역서_내역서제경비제외123" xfId="3820"/>
    <cellStyle name="_입찰표지 _설계변경산출_통신관로(9공구)_설계변경내역서_설계변경내역서(2006년)" xfId="3821"/>
    <cellStyle name="_입찰표지 _설계변경산출_통신관로(9공구)_설계변경내역서_설계변경내역서(물가변동)" xfId="3822"/>
    <cellStyle name="_입찰표지 _설계변경산출_통신관로(9공구)_설계변경내역서_실정보고내역집계(2006)" xfId="3823"/>
    <cellStyle name="_입찰표지 _신호등견적서" xfId="3824"/>
    <cellStyle name="_입찰표지 _신호등견적서_연꽃교산출근거1" xfId="3825"/>
    <cellStyle name="_입찰표지 _신호등견적서_연꽃교산출근거1_연꽃교(산출근거)" xfId="3826"/>
    <cellStyle name="_입찰표지 _암거" xfId="1174"/>
    <cellStyle name="_입찰표지 _암거_2.0 암거공수량집계" xfId="1175"/>
    <cellStyle name="_입찰표지 _암거_변경시 암거공사비 집계표(2.01.5)" xfId="1176"/>
    <cellStyle name="_입찰표지 _암거_변경시 암거공사비 집계표완료(1200관일시)완료" xfId="1177"/>
    <cellStyle name="_입찰표지 _암거_암거공2" xfId="1178"/>
    <cellStyle name="_입찰표지 _암거_암거공2_2.0 암거공수량집계" xfId="1179"/>
    <cellStyle name="_입찰표지 _암거_암거공2_변경시 암거공사비 집계표(2.01.5)" xfId="1180"/>
    <cellStyle name="_입찰표지 _암거_암거공2_변경시 암거공사비 집계표완료(1200관일시)완료" xfId="1181"/>
    <cellStyle name="_입찰표지 _암거_암거공2_암거공2" xfId="1182"/>
    <cellStyle name="_입찰표지 _암거_암거공2_암거공2_2.0 암거공수량집계" xfId="1183"/>
    <cellStyle name="_입찰표지 _암거_암거공2_암거공2_변경시 암거공사비 집계표(2.01.5)" xfId="1184"/>
    <cellStyle name="_입찰표지 _암거_암거공2_암거공2_변경시 암거공사비 집계표완료(1200관일시)완료" xfId="1185"/>
    <cellStyle name="_입찰표지 _암거_암거공2_암거공2_암거규격축소(통수량)" xfId="1186"/>
    <cellStyle name="_입찰표지 _암거_암거공2_암거공2_연약치환시공사비(최종)" xfId="1187"/>
    <cellStyle name="_입찰표지 _암거_암거공2_암거공2_연약치환시공사비(최종)_지중강판암거(320 확정)" xfId="1188"/>
    <cellStyle name="_입찰표지 _암거_암거공2_암거공2_연약치환시공사비(최종)_지중강판암거(810 당초)" xfId="1189"/>
    <cellStyle name="_입찰표지 _암거_암거공2_암거공2_연약치환시공사비(최종)_지중강판암거(당초)" xfId="1190"/>
    <cellStyle name="_입찰표지 _암거_암거공2_암거공2_연약치환시공사비(최종)_지중강판암거(여건보고)" xfId="1191"/>
    <cellStyle name="_입찰표지 _암거_암거공2_암거공2_지중강판암거(320 확정)" xfId="1192"/>
    <cellStyle name="_입찰표지 _암거_암거공2_암거공2_지중강판암거(810 당초)" xfId="1193"/>
    <cellStyle name="_입찰표지 _암거_암거공2_암거공2_지중강판암거(당초)" xfId="1194"/>
    <cellStyle name="_입찰표지 _암거_암거공2_암거공2_지중강판암거(여건보고)" xfId="1195"/>
    <cellStyle name="_입찰표지 _암거_암거공2_암거규격축소(통수량)" xfId="1196"/>
    <cellStyle name="_입찰표지 _암거_암거공2_연약치환시공사비(최종)" xfId="1197"/>
    <cellStyle name="_입찰표지 _암거_암거공2_연약치환시공사비(최종)_지중강판암거(320 확정)" xfId="1198"/>
    <cellStyle name="_입찰표지 _암거_암거공2_연약치환시공사비(최종)_지중강판암거(810 당초)" xfId="1199"/>
    <cellStyle name="_입찰표지 _암거_암거공2_연약치환시공사비(최종)_지중강판암거(당초)" xfId="1200"/>
    <cellStyle name="_입찰표지 _암거_암거공2_연약치환시공사비(최종)_지중강판암거(여건보고)" xfId="1201"/>
    <cellStyle name="_입찰표지 _암거_암거공2_지중강판암거(320 확정)" xfId="1202"/>
    <cellStyle name="_입찰표지 _암거_암거공2_지중강판암거(810 당초)" xfId="1203"/>
    <cellStyle name="_입찰표지 _암거_암거공2_지중강판암거(당초)" xfId="1204"/>
    <cellStyle name="_입찰표지 _암거_암거공2_지중강판암거(여건보고)" xfId="1205"/>
    <cellStyle name="_입찰표지 _암거_암거규격축소(통수량)" xfId="1206"/>
    <cellStyle name="_입찰표지 _암거_연약치환시공사비(최종)" xfId="1207"/>
    <cellStyle name="_입찰표지 _암거_연약치환시공사비(최종)_지중강판암거(320 확정)" xfId="1208"/>
    <cellStyle name="_입찰표지 _암거_연약치환시공사비(최종)_지중강판암거(810 당초)" xfId="1209"/>
    <cellStyle name="_입찰표지 _암거_연약치환시공사비(최종)_지중강판암거(당초)" xfId="1210"/>
    <cellStyle name="_입찰표지 _암거_연약치환시공사비(최종)_지중강판암거(여건보고)" xfId="1211"/>
    <cellStyle name="_입찰표지 _암거_지중강판암거(320 확정)" xfId="1212"/>
    <cellStyle name="_입찰표지 _암거_지중강판암거(810 당초)" xfId="1213"/>
    <cellStyle name="_입찰표지 _암거_지중강판암거(당초)" xfId="1214"/>
    <cellStyle name="_입찰표지 _암거_지중강판암거(여건보고)" xfId="1215"/>
    <cellStyle name="_입찰표지 _암거공2" xfId="1216"/>
    <cellStyle name="_입찰표지 _암거공2_2.0 암거공수량집계" xfId="1217"/>
    <cellStyle name="_입찰표지 _암거공2_변경시 암거공사비 집계표(2.01.5)" xfId="1218"/>
    <cellStyle name="_입찰표지 _암거공2_변경시 암거공사비 집계표완료(1200관일시)완료" xfId="1219"/>
    <cellStyle name="_입찰표지 _암거공2_암거공2" xfId="1220"/>
    <cellStyle name="_입찰표지 _암거공2_암거공2_2.0 암거공수량집계" xfId="1221"/>
    <cellStyle name="_입찰표지 _암거공2_암거공2_변경시 암거공사비 집계표(2.01.5)" xfId="1222"/>
    <cellStyle name="_입찰표지 _암거공2_암거공2_변경시 암거공사비 집계표완료(1200관일시)완료" xfId="1223"/>
    <cellStyle name="_입찰표지 _암거공2_암거공2_암거공2" xfId="1224"/>
    <cellStyle name="_입찰표지 _암거공2_암거공2_암거공2_2.0 암거공수량집계" xfId="1225"/>
    <cellStyle name="_입찰표지 _암거공2_암거공2_암거공2_변경시 암거공사비 집계표(2.01.5)" xfId="1226"/>
    <cellStyle name="_입찰표지 _암거공2_암거공2_암거공2_변경시 암거공사비 집계표완료(1200관일시)완료" xfId="1227"/>
    <cellStyle name="_입찰표지 _암거공2_암거공2_암거공2_암거규격축소(통수량)" xfId="1228"/>
    <cellStyle name="_입찰표지 _암거공2_암거공2_암거공2_연약치환시공사비(최종)" xfId="1229"/>
    <cellStyle name="_입찰표지 _암거공2_암거공2_암거공2_연약치환시공사비(최종)_지중강판암거(320 확정)" xfId="1230"/>
    <cellStyle name="_입찰표지 _암거공2_암거공2_암거공2_연약치환시공사비(최종)_지중강판암거(810 당초)" xfId="1231"/>
    <cellStyle name="_입찰표지 _암거공2_암거공2_암거공2_연약치환시공사비(최종)_지중강판암거(당초)" xfId="1232"/>
    <cellStyle name="_입찰표지 _암거공2_암거공2_암거공2_연약치환시공사비(최종)_지중강판암거(여건보고)" xfId="1233"/>
    <cellStyle name="_입찰표지 _암거공2_암거공2_암거공2_지중강판암거(320 확정)" xfId="1234"/>
    <cellStyle name="_입찰표지 _암거공2_암거공2_암거공2_지중강판암거(810 당초)" xfId="1235"/>
    <cellStyle name="_입찰표지 _암거공2_암거공2_암거공2_지중강판암거(당초)" xfId="1236"/>
    <cellStyle name="_입찰표지 _암거공2_암거공2_암거공2_지중강판암거(여건보고)" xfId="1237"/>
    <cellStyle name="_입찰표지 _암거공2_암거공2_암거규격축소(통수량)" xfId="1238"/>
    <cellStyle name="_입찰표지 _암거공2_암거공2_연약치환시공사비(최종)" xfId="1239"/>
    <cellStyle name="_입찰표지 _암거공2_암거공2_연약치환시공사비(최종)_지중강판암거(320 확정)" xfId="1240"/>
    <cellStyle name="_입찰표지 _암거공2_암거공2_연약치환시공사비(최종)_지중강판암거(810 당초)" xfId="1241"/>
    <cellStyle name="_입찰표지 _암거공2_암거공2_연약치환시공사비(최종)_지중강판암거(당초)" xfId="1242"/>
    <cellStyle name="_입찰표지 _암거공2_암거공2_연약치환시공사비(최종)_지중강판암거(여건보고)" xfId="1243"/>
    <cellStyle name="_입찰표지 _암거공2_암거공2_지중강판암거(320 확정)" xfId="1244"/>
    <cellStyle name="_입찰표지 _암거공2_암거공2_지중강판암거(810 당초)" xfId="1245"/>
    <cellStyle name="_입찰표지 _암거공2_암거공2_지중강판암거(당초)" xfId="1246"/>
    <cellStyle name="_입찰표지 _암거공2_암거공2_지중강판암거(여건보고)" xfId="1247"/>
    <cellStyle name="_입찰표지 _암거공2_암거규격축소(통수량)" xfId="1248"/>
    <cellStyle name="_입찰표지 _암거공2_연약치환시공사비(최종)" xfId="1249"/>
    <cellStyle name="_입찰표지 _암거공2_연약치환시공사비(최종)_지중강판암거(320 확정)" xfId="1250"/>
    <cellStyle name="_입찰표지 _암거공2_연약치환시공사비(최종)_지중강판암거(810 당초)" xfId="1251"/>
    <cellStyle name="_입찰표지 _암거공2_연약치환시공사비(최종)_지중강판암거(당초)" xfId="1252"/>
    <cellStyle name="_입찰표지 _암거공2_연약치환시공사비(최종)_지중강판암거(여건보고)" xfId="1253"/>
    <cellStyle name="_입찰표지 _암거공2_지중강판암거(320 확정)" xfId="1254"/>
    <cellStyle name="_입찰표지 _암거공2_지중강판암거(810 당초)" xfId="1255"/>
    <cellStyle name="_입찰표지 _암거공2_지중강판암거(당초)" xfId="1256"/>
    <cellStyle name="_입찰표지 _암거공2_지중강판암거(여건보고)" xfId="1257"/>
    <cellStyle name="_입찰표지 _암거공뒷채움" xfId="1258"/>
    <cellStyle name="_입찰표지 _암거규격축소(통수량)" xfId="1259"/>
    <cellStyle name="_입찰표지 _암판정 요청-휴게소(7-20) " xfId="3827"/>
    <cellStyle name="_입찰표지 _여건보고(종점드레인변경)" xfId="1260"/>
    <cellStyle name="_입찰표지 _여건보고(종점드레인변경)_교량기초형식적정성검토" xfId="1261"/>
    <cellStyle name="_입찰표지 _연꽃교산출근거1" xfId="3828"/>
    <cellStyle name="_입찰표지 _연꽃교산출근거1_연꽃교(산출근거)" xfId="3829"/>
    <cellStyle name="_입찰표지 _연약치환시공사비(최종)" xfId="1262"/>
    <cellStyle name="_입찰표지 _연약치환시공사비(최종)_지중강판암거(320 확정)" xfId="1263"/>
    <cellStyle name="_입찰표지 _연약치환시공사비(최종)_지중강판암거(810 당초)" xfId="1264"/>
    <cellStyle name="_입찰표지 _연약치환시공사비(최종)_지중강판암거(당초)" xfId="1265"/>
    <cellStyle name="_입찰표지 _연약치환시공사비(최종)_지중강판암거(여건보고)" xfId="1266"/>
    <cellStyle name="_입찰표지 _우물통속채움잡석(정안천교)" xfId="1267"/>
    <cellStyle name="_입찰표지 _익장1공구조달청양식2차2003.4.7" xfId="1268"/>
    <cellStyle name="_입찰표지 _익장1공구조달청양식2차2003.4.7_국민,건강보험료-8공구" xfId="1269"/>
    <cellStyle name="_입찰표지 _익장1공구조달청양식2차2003.4.7_국민,건강보험료-8공구_제잡비전체" xfId="1270"/>
    <cellStyle name="_입찰표지 _익장1공구조달청양식k3(03(1).4.7-04.09.01)(수정)" xfId="1271"/>
    <cellStyle name="_입찰표지 _익장1공구조달청양식k3(03(1).4.7-04.09.01)(수정)_국민,건강보험료-8공구" xfId="1272"/>
    <cellStyle name="_입찰표지 _익장1공구조달청양식k3(03(1).4.7-04.09.01)(수정)_국민,건강보험료-8공구_제잡비전체" xfId="1273"/>
    <cellStyle name="_입찰표지 _재통보" xfId="3830"/>
    <cellStyle name="_입찰표지 _재통보_01실정보고_총괄" xfId="3831"/>
    <cellStyle name="_입찰표지 _재통보_101_토공집계" xfId="3832"/>
    <cellStyle name="_입찰표지 _재통보_2.01_유사공종신규단가" xfId="3833"/>
    <cellStyle name="_입찰표지 _재통보_폐기물 및 지장가옥" xfId="3834"/>
    <cellStyle name="_입찰표지 _지중강판암거(320 확정)" xfId="1274"/>
    <cellStyle name="_입찰표지 _지중강판암거(810 당초)" xfId="1275"/>
    <cellStyle name="_입찰표지 _지중강판암거(당초)" xfId="1276"/>
    <cellStyle name="_입찰표지 _지중강판암거(여건보고)" xfId="1277"/>
    <cellStyle name="_입찰표지 _집행 (93)" xfId="1278"/>
    <cellStyle name="_입찰표지 _청남대교p18 변경금액2" xfId="1279"/>
    <cellStyle name="_입찰표지 _추가깎기(쌓기)7공구" xfId="1280"/>
    <cellStyle name="_입찰표지 _추가깎기(쌓기)7공구_교량기초형식적정성검토" xfId="1281"/>
    <cellStyle name="_입찰표지 _토적표" xfId="1282"/>
    <cellStyle name="_입찰표지 _토적표_미진동발파 (감사)" xfId="1283"/>
    <cellStyle name="_입찰표지 _토적표_지중강판암거(320 확정)" xfId="1284"/>
    <cellStyle name="_입찰표지 _토적표_지중강판암거(810 당초)" xfId="1285"/>
    <cellStyle name="_입찰표지 _토적표_지중강판암거(당초)" xfId="1286"/>
    <cellStyle name="_입찰표지 _토적표_지중강판암거(여건보고)" xfId="1287"/>
    <cellStyle name="_입찰표지 _토적표_폐기물단산(최종)" xfId="1288"/>
    <cellStyle name="_입찰표지 _투찰내역" xfId="1289"/>
    <cellStyle name="_입찰표지 _투찰내역_2.0 암거공수량집계" xfId="1290"/>
    <cellStyle name="_입찰표지 _투찰내역_2002 1차 설계서" xfId="1291"/>
    <cellStyle name="_입찰표지 _투찰내역_2002년발주현황(3)" xfId="1292"/>
    <cellStyle name="_입찰표지 _투찰내역_2003발주설계서" xfId="1293"/>
    <cellStyle name="_입찰표지 _투찰내역_2차설계변경내역서(변경)" xfId="1294"/>
    <cellStyle name="_입찰표지 _투찰내역_계측기" xfId="1295"/>
    <cellStyle name="_입찰표지 _투찰내역_계측기_미진동발파 (감사)" xfId="1296"/>
    <cellStyle name="_입찰표지 _투찰내역_계측기_폐기물단산(최종)" xfId="1297"/>
    <cellStyle name="_입찰표지 _투찰내역_계측기2" xfId="1298"/>
    <cellStyle name="_입찰표지 _투찰내역_계측기추가" xfId="1299"/>
    <cellStyle name="_입찰표지 _투찰내역_계측기추가(최종)" xfId="1300"/>
    <cellStyle name="_입찰표지 _투찰내역_귀산미산공주(sip,가설방음,천공후항타)" xfId="1301"/>
    <cellStyle name="_입찰표지 _투찰내역_미진동발파" xfId="1302"/>
    <cellStyle name="_입찰표지 _투찰내역_미진동발파 (감사)" xfId="1303"/>
    <cellStyle name="_입찰표지 _투찰내역_미진동발파_미진동발파 (감사)" xfId="1304"/>
    <cellStyle name="_입찰표지 _투찰내역_미진동발파_지중강판암거(320 확정)" xfId="1305"/>
    <cellStyle name="_입찰표지 _투찰내역_미진동발파_지중강판암거(810 당초)" xfId="1306"/>
    <cellStyle name="_입찰표지 _투찰내역_미진동발파_지중강판암거(당초)" xfId="1307"/>
    <cellStyle name="_입찰표지 _투찰내역_미진동발파_지중강판암거(여건보고)" xfId="1308"/>
    <cellStyle name="_입찰표지 _투찰내역_미진동발파_폐기물단산(최종)" xfId="1309"/>
    <cellStyle name="_입찰표지 _투찰내역_변경시 암거공사비 집계표(2.01.5)" xfId="1310"/>
    <cellStyle name="_입찰표지 _투찰내역_변경시 암거공사비 집계표완료(1200관일시)완료" xfId="1311"/>
    <cellStyle name="_입찰표지 _투찰내역_사면검토서-2" xfId="1312"/>
    <cellStyle name="_입찰표지 _투찰내역_사면검토서-2_계측기" xfId="1313"/>
    <cellStyle name="_입찰표지 _투찰내역_사면검토서-2_계측기2" xfId="1314"/>
    <cellStyle name="_입찰표지 _투찰내역_사면검토서-2_계측기추가" xfId="1315"/>
    <cellStyle name="_입찰표지 _투찰내역_사면검토서-2_미진동발파 (감사)" xfId="1316"/>
    <cellStyle name="_입찰표지 _투찰내역_사면검토서-2_지중강판암거(320 확정)" xfId="1317"/>
    <cellStyle name="_입찰표지 _투찰내역_사면검토서-2_지중강판암거(810 당초)" xfId="1318"/>
    <cellStyle name="_입찰표지 _투찰내역_사면검토서-2_지중강판암거(당초)" xfId="1319"/>
    <cellStyle name="_입찰표지 _투찰내역_사면검토서-2_지중강판암거(여건보고)" xfId="1320"/>
    <cellStyle name="_입찰표지 _투찰내역_사면검토서-2_폐기물단산(최종)" xfId="1321"/>
    <cellStyle name="_입찰표지 _투찰내역_사면안정(R-B)" xfId="1322"/>
    <cellStyle name="_입찰표지 _투찰내역_사면안정(R-B)_2003년암판정(재실시구간별)" xfId="1323"/>
    <cellStyle name="_입찰표지 _투찰내역_사면안정(R-B)_2003년암판정(진입로실정보고)" xfId="1324"/>
    <cellStyle name="_입찰표지 _투찰내역_사면안정(R-B)_2003년암판정(진입로자문단확정)" xfId="1325"/>
    <cellStyle name="_입찰표지 _투찰내역_사면안정(R-B)_계측기" xfId="1326"/>
    <cellStyle name="_입찰표지 _투찰내역_사면안정(R-B)_계측기2" xfId="1327"/>
    <cellStyle name="_입찰표지 _투찰내역_사면안정(R-B)_계측기추가" xfId="1328"/>
    <cellStyle name="_입찰표지 _투찰내역_사면안정(R-B)_미진동발파 (감사)" xfId="1329"/>
    <cellStyle name="_입찰표지 _투찰내역_사면안정(R-B)_미진동발파 (사업소보고)" xfId="1330"/>
    <cellStyle name="_입찰표지 _투찰내역_사면안정(R-B)_사면검토서 (version 1)" xfId="1331"/>
    <cellStyle name="_입찰표지 _투찰내역_사면안정(R-B)_사면검토서-3-수정" xfId="1332"/>
    <cellStyle name="_입찰표지 _투찰내역_사면안정(R-B)_정안천교우물통 토공여건(우물통)" xfId="1333"/>
    <cellStyle name="_입찰표지 _투찰내역_사면안정(R-B)_지중강판암거(320 확정)" xfId="1334"/>
    <cellStyle name="_입찰표지 _투찰내역_사면안정(R-B)_지중강판암거(810 당초)" xfId="1335"/>
    <cellStyle name="_입찰표지 _투찰내역_사면안정(R-B)_지중강판암거(당초)" xfId="1336"/>
    <cellStyle name="_입찰표지 _투찰내역_사면안정(R-B)_지중강판암거(여건보고)" xfId="1337"/>
    <cellStyle name="_입찰표지 _투찰내역_사면안정(R-B)_파일변경(변경)" xfId="1338"/>
    <cellStyle name="_입찰표지 _투찰내역_사면안정(R-B)_폐기물단산(최종)" xfId="1339"/>
    <cellStyle name="_입찰표지 _투찰내역_암거" xfId="1340"/>
    <cellStyle name="_입찰표지 _투찰내역_암거_2.0 암거공수량집계" xfId="1341"/>
    <cellStyle name="_입찰표지 _투찰내역_암거_변경시 암거공사비 집계표(2.01.5)" xfId="1342"/>
    <cellStyle name="_입찰표지 _투찰내역_암거_변경시 암거공사비 집계표완료(1200관일시)완료" xfId="1343"/>
    <cellStyle name="_입찰표지 _투찰내역_암거_암거공2" xfId="1344"/>
    <cellStyle name="_입찰표지 _투찰내역_암거_암거공2_2.0 암거공수량집계" xfId="1345"/>
    <cellStyle name="_입찰표지 _투찰내역_암거_암거공2_변경시 암거공사비 집계표(2.01.5)" xfId="1346"/>
    <cellStyle name="_입찰표지 _투찰내역_암거_암거공2_변경시 암거공사비 집계표완료(1200관일시)완료" xfId="1347"/>
    <cellStyle name="_입찰표지 _투찰내역_암거_암거공2_암거공2" xfId="1348"/>
    <cellStyle name="_입찰표지 _투찰내역_암거_암거공2_암거공2_2.0 암거공수량집계" xfId="1349"/>
    <cellStyle name="_입찰표지 _투찰내역_암거_암거공2_암거공2_변경시 암거공사비 집계표(2.01.5)" xfId="1350"/>
    <cellStyle name="_입찰표지 _투찰내역_암거_암거공2_암거공2_변경시 암거공사비 집계표완료(1200관일시)완료" xfId="1351"/>
    <cellStyle name="_입찰표지 _투찰내역_암거_암거공2_암거공2_암거규격축소(통수량)" xfId="1352"/>
    <cellStyle name="_입찰표지 _투찰내역_암거_암거공2_암거공2_연약치환시공사비(최종)" xfId="1353"/>
    <cellStyle name="_입찰표지 _투찰내역_암거_암거공2_암거공2_연약치환시공사비(최종)_지중강판암거(320 확정)" xfId="1354"/>
    <cellStyle name="_입찰표지 _투찰내역_암거_암거공2_암거공2_연약치환시공사비(최종)_지중강판암거(810 당초)" xfId="1355"/>
    <cellStyle name="_입찰표지 _투찰내역_암거_암거공2_암거공2_연약치환시공사비(최종)_지중강판암거(당초)" xfId="1356"/>
    <cellStyle name="_입찰표지 _투찰내역_암거_암거공2_암거공2_연약치환시공사비(최종)_지중강판암거(여건보고)" xfId="1357"/>
    <cellStyle name="_입찰표지 _투찰내역_암거_암거공2_암거공2_지중강판암거(320 확정)" xfId="1358"/>
    <cellStyle name="_입찰표지 _투찰내역_암거_암거공2_암거공2_지중강판암거(810 당초)" xfId="1359"/>
    <cellStyle name="_입찰표지 _투찰내역_암거_암거공2_암거공2_지중강판암거(당초)" xfId="1360"/>
    <cellStyle name="_입찰표지 _투찰내역_암거_암거공2_암거공2_지중강판암거(여건보고)" xfId="1361"/>
    <cellStyle name="_입찰표지 _투찰내역_암거_암거공2_암거규격축소(통수량)" xfId="1362"/>
    <cellStyle name="_입찰표지 _투찰내역_암거_암거공2_연약치환시공사비(최종)" xfId="1363"/>
    <cellStyle name="_입찰표지 _투찰내역_암거_암거공2_연약치환시공사비(최종)_지중강판암거(320 확정)" xfId="1364"/>
    <cellStyle name="_입찰표지 _투찰내역_암거_암거공2_연약치환시공사비(최종)_지중강판암거(810 당초)" xfId="1365"/>
    <cellStyle name="_입찰표지 _투찰내역_암거_암거공2_연약치환시공사비(최종)_지중강판암거(당초)" xfId="1366"/>
    <cellStyle name="_입찰표지 _투찰내역_암거_암거공2_연약치환시공사비(최종)_지중강판암거(여건보고)" xfId="1367"/>
    <cellStyle name="_입찰표지 _투찰내역_암거_암거공2_지중강판암거(320 확정)" xfId="1368"/>
    <cellStyle name="_입찰표지 _투찰내역_암거_암거공2_지중강판암거(810 당초)" xfId="1369"/>
    <cellStyle name="_입찰표지 _투찰내역_암거_암거공2_지중강판암거(당초)" xfId="1370"/>
    <cellStyle name="_입찰표지 _투찰내역_암거_암거공2_지중강판암거(여건보고)" xfId="1371"/>
    <cellStyle name="_입찰표지 _투찰내역_암거_암거규격축소(통수량)" xfId="1372"/>
    <cellStyle name="_입찰표지 _투찰내역_암거_연약치환시공사비(최종)" xfId="1373"/>
    <cellStyle name="_입찰표지 _투찰내역_암거_연약치환시공사비(최종)_지중강판암거(320 확정)" xfId="1374"/>
    <cellStyle name="_입찰표지 _투찰내역_암거_연약치환시공사비(최종)_지중강판암거(810 당초)" xfId="1375"/>
    <cellStyle name="_입찰표지 _투찰내역_암거_연약치환시공사비(최종)_지중강판암거(당초)" xfId="1376"/>
    <cellStyle name="_입찰표지 _투찰내역_암거_연약치환시공사비(최종)_지중강판암거(여건보고)" xfId="1377"/>
    <cellStyle name="_입찰표지 _투찰내역_암거_지중강판암거(320 확정)" xfId="1378"/>
    <cellStyle name="_입찰표지 _투찰내역_암거_지중강판암거(810 당초)" xfId="1379"/>
    <cellStyle name="_입찰표지 _투찰내역_암거_지중강판암거(당초)" xfId="1380"/>
    <cellStyle name="_입찰표지 _투찰내역_암거_지중강판암거(여건보고)" xfId="1381"/>
    <cellStyle name="_입찰표지 _투찰내역_암거공2" xfId="1382"/>
    <cellStyle name="_입찰표지 _투찰내역_암거공2_2.0 암거공수량집계" xfId="1383"/>
    <cellStyle name="_입찰표지 _투찰내역_암거공2_변경시 암거공사비 집계표(2.01.5)" xfId="1384"/>
    <cellStyle name="_입찰표지 _투찰내역_암거공2_변경시 암거공사비 집계표완료(1200관일시)완료" xfId="1385"/>
    <cellStyle name="_입찰표지 _투찰내역_암거공2_암거공2" xfId="1386"/>
    <cellStyle name="_입찰표지 _투찰내역_암거공2_암거공2_2.0 암거공수량집계" xfId="1387"/>
    <cellStyle name="_입찰표지 _투찰내역_암거공2_암거공2_변경시 암거공사비 집계표(2.01.5)" xfId="1388"/>
    <cellStyle name="_입찰표지 _투찰내역_암거공2_암거공2_변경시 암거공사비 집계표완료(1200관일시)완료" xfId="1389"/>
    <cellStyle name="_입찰표지 _투찰내역_암거공2_암거공2_암거공2" xfId="1390"/>
    <cellStyle name="_입찰표지 _투찰내역_암거공2_암거공2_암거공2_2.0 암거공수량집계" xfId="1391"/>
    <cellStyle name="_입찰표지 _투찰내역_암거공2_암거공2_암거공2_변경시 암거공사비 집계표(2.01.5)" xfId="1392"/>
    <cellStyle name="_입찰표지 _투찰내역_암거공2_암거공2_암거공2_변경시 암거공사비 집계표완료(1200관일시)완료" xfId="1393"/>
    <cellStyle name="_입찰표지 _투찰내역_암거공2_암거공2_암거공2_암거규격축소(통수량)" xfId="1394"/>
    <cellStyle name="_입찰표지 _투찰내역_암거공2_암거공2_암거공2_연약치환시공사비(최종)" xfId="1395"/>
    <cellStyle name="_입찰표지 _투찰내역_암거공2_암거공2_암거공2_연약치환시공사비(최종)_지중강판암거(320 확정)" xfId="1396"/>
    <cellStyle name="_입찰표지 _투찰내역_암거공2_암거공2_암거공2_연약치환시공사비(최종)_지중강판암거(810 당초)" xfId="1397"/>
    <cellStyle name="_입찰표지 _투찰내역_암거공2_암거공2_암거공2_연약치환시공사비(최종)_지중강판암거(당초)" xfId="1398"/>
    <cellStyle name="_입찰표지 _투찰내역_암거공2_암거공2_암거공2_연약치환시공사비(최종)_지중강판암거(여건보고)" xfId="1399"/>
    <cellStyle name="_입찰표지 _투찰내역_암거공2_암거공2_암거공2_지중강판암거(320 확정)" xfId="1400"/>
    <cellStyle name="_입찰표지 _투찰내역_암거공2_암거공2_암거공2_지중강판암거(810 당초)" xfId="1401"/>
    <cellStyle name="_입찰표지 _투찰내역_암거공2_암거공2_암거공2_지중강판암거(당초)" xfId="1402"/>
    <cellStyle name="_입찰표지 _투찰내역_암거공2_암거공2_암거공2_지중강판암거(여건보고)" xfId="1403"/>
    <cellStyle name="_입찰표지 _투찰내역_암거공2_암거공2_암거규격축소(통수량)" xfId="1404"/>
    <cellStyle name="_입찰표지 _투찰내역_암거공2_암거공2_연약치환시공사비(최종)" xfId="1405"/>
    <cellStyle name="_입찰표지 _투찰내역_암거공2_암거공2_연약치환시공사비(최종)_지중강판암거(320 확정)" xfId="1406"/>
    <cellStyle name="_입찰표지 _투찰내역_암거공2_암거공2_연약치환시공사비(최종)_지중강판암거(810 당초)" xfId="1407"/>
    <cellStyle name="_입찰표지 _투찰내역_암거공2_암거공2_연약치환시공사비(최종)_지중강판암거(당초)" xfId="1408"/>
    <cellStyle name="_입찰표지 _투찰내역_암거공2_암거공2_연약치환시공사비(최종)_지중강판암거(여건보고)" xfId="1409"/>
    <cellStyle name="_입찰표지 _투찰내역_암거공2_암거공2_지중강판암거(320 확정)" xfId="1410"/>
    <cellStyle name="_입찰표지 _투찰내역_암거공2_암거공2_지중강판암거(810 당초)" xfId="1411"/>
    <cellStyle name="_입찰표지 _투찰내역_암거공2_암거공2_지중강판암거(당초)" xfId="1412"/>
    <cellStyle name="_입찰표지 _투찰내역_암거공2_암거공2_지중강판암거(여건보고)" xfId="1413"/>
    <cellStyle name="_입찰표지 _투찰내역_암거공2_암거규격축소(통수량)" xfId="1414"/>
    <cellStyle name="_입찰표지 _투찰내역_암거공2_연약치환시공사비(최종)" xfId="1415"/>
    <cellStyle name="_입찰표지 _투찰내역_암거공2_연약치환시공사비(최종)_지중강판암거(320 확정)" xfId="1416"/>
    <cellStyle name="_입찰표지 _투찰내역_암거공2_연약치환시공사비(최종)_지중강판암거(810 당초)" xfId="1417"/>
    <cellStyle name="_입찰표지 _투찰내역_암거공2_연약치환시공사비(최종)_지중강판암거(당초)" xfId="1418"/>
    <cellStyle name="_입찰표지 _투찰내역_암거공2_연약치환시공사비(최종)_지중강판암거(여건보고)" xfId="1419"/>
    <cellStyle name="_입찰표지 _투찰내역_암거공2_지중강판암거(320 확정)" xfId="1420"/>
    <cellStyle name="_입찰표지 _투찰내역_암거공2_지중강판암거(810 당초)" xfId="1421"/>
    <cellStyle name="_입찰표지 _투찰내역_암거공2_지중강판암거(당초)" xfId="1422"/>
    <cellStyle name="_입찰표지 _투찰내역_암거공2_지중강판암거(여건보고)" xfId="1423"/>
    <cellStyle name="_입찰표지 _투찰내역_암거공뒷채움" xfId="1424"/>
    <cellStyle name="_입찰표지 _투찰내역_암거규격축소(통수량)" xfId="1425"/>
    <cellStyle name="_입찰표지 _투찰내역_연약치환시공사비(최종)" xfId="1426"/>
    <cellStyle name="_입찰표지 _투찰내역_연약치환시공사비(최종)_지중강판암거(320 확정)" xfId="1427"/>
    <cellStyle name="_입찰표지 _투찰내역_연약치환시공사비(최종)_지중강판암거(810 당초)" xfId="1428"/>
    <cellStyle name="_입찰표지 _투찰내역_연약치환시공사비(최종)_지중강판암거(당초)" xfId="1429"/>
    <cellStyle name="_입찰표지 _투찰내역_연약치환시공사비(최종)_지중강판암거(여건보고)" xfId="1430"/>
    <cellStyle name="_입찰표지 _투찰내역_우물통속채움잡석(정안천교)" xfId="1431"/>
    <cellStyle name="_입찰표지 _투찰내역_지중강판암거(320 확정)" xfId="1432"/>
    <cellStyle name="_입찰표지 _투찰내역_지중강판암거(810 당초)" xfId="1433"/>
    <cellStyle name="_입찰표지 _투찰내역_지중강판암거(당초)" xfId="1434"/>
    <cellStyle name="_입찰표지 _투찰내역_지중강판암거(여건보고)" xfId="1435"/>
    <cellStyle name="_입찰표지 _투찰내역_토적표" xfId="1436"/>
    <cellStyle name="_입찰표지 _투찰내역_토적표_미진동발파 (감사)" xfId="1437"/>
    <cellStyle name="_입찰표지 _투찰내역_토적표_지중강판암거(320 확정)" xfId="1438"/>
    <cellStyle name="_입찰표지 _투찰내역_토적표_지중강판암거(810 당초)" xfId="1439"/>
    <cellStyle name="_입찰표지 _투찰내역_토적표_지중강판암거(당초)" xfId="1440"/>
    <cellStyle name="_입찰표지 _투찰내역_토적표_지중강판암거(여건보고)" xfId="1441"/>
    <cellStyle name="_입찰표지 _투찰내역_토적표_폐기물단산(최종)" xfId="1442"/>
    <cellStyle name="_입찰표지 _투찰내역_파일변경" xfId="1443"/>
    <cellStyle name="_입찰표지 _투찰내역_파일변경(변경)" xfId="1444"/>
    <cellStyle name="_입찰표지 _투찰내역_파일본수공법변경" xfId="1445"/>
    <cellStyle name="_입찰표지 _투찰내역_협의율집계표" xfId="1446"/>
    <cellStyle name="_입찰표지 _투찰내역_횡배수관" xfId="1447"/>
    <cellStyle name="_입찰표지 _투찰내역_횡배수관_연약치환시공사비(최종)" xfId="1448"/>
    <cellStyle name="_입찰표지 _투찰내역_횡배수관_연약치환시공사비(최종)_지중강판암거(320 확정)" xfId="1449"/>
    <cellStyle name="_입찰표지 _투찰내역_횡배수관_연약치환시공사비(최종)_지중강판암거(810 당초)" xfId="1450"/>
    <cellStyle name="_입찰표지 _투찰내역_횡배수관_연약치환시공사비(최종)_지중강판암거(당초)" xfId="1451"/>
    <cellStyle name="_입찰표지 _투찰내역_횡배수관_연약치환시공사비(최종)_지중강판암거(여건보고)" xfId="1452"/>
    <cellStyle name="_입찰표지 _투찰내역_횡배수관_지중강판암거(320 확정)" xfId="1453"/>
    <cellStyle name="_입찰표지 _투찰내역_횡배수관_지중강판암거(810 당초)" xfId="1454"/>
    <cellStyle name="_입찰표지 _투찰내역_횡배수관_지중강판암거(당초)" xfId="1455"/>
    <cellStyle name="_입찰표지 _투찰내역_횡배수관_지중강판암거(여건보고)" xfId="1456"/>
    <cellStyle name="_입찰표지 _투찰내역_횡배수관_횡배수관" xfId="1457"/>
    <cellStyle name="_입찰표지 _투찰내역_횡배수관_횡배수관_연약치환시공사비(최종)" xfId="1458"/>
    <cellStyle name="_입찰표지 _투찰내역_횡배수관_횡배수관_연약치환시공사비(최종)_지중강판암거(320 확정)" xfId="1459"/>
    <cellStyle name="_입찰표지 _투찰내역_횡배수관_횡배수관_연약치환시공사비(최종)_지중강판암거(810 당초)" xfId="1460"/>
    <cellStyle name="_입찰표지 _투찰내역_횡배수관_횡배수관_연약치환시공사비(최종)_지중강판암거(당초)" xfId="1461"/>
    <cellStyle name="_입찰표지 _투찰내역_횡배수관_횡배수관_연약치환시공사비(최종)_지중강판암거(여건보고)" xfId="1462"/>
    <cellStyle name="_입찰표지 _투찰내역_횡배수관_횡배수관_지중강판암거(320 확정)" xfId="1463"/>
    <cellStyle name="_입찰표지 _투찰내역_횡배수관_횡배수관_지중강판암거(810 당초)" xfId="1464"/>
    <cellStyle name="_입찰표지 _투찰내역_횡배수관_횡배수관_지중강판암거(당초)" xfId="1465"/>
    <cellStyle name="_입찰표지 _투찰내역_횡배수관_횡배수관_지중강판암거(여건보고)" xfId="1466"/>
    <cellStyle name="_입찰표지 _파일변경" xfId="1467"/>
    <cellStyle name="_입찰표지 _파일변경(변경)" xfId="1468"/>
    <cellStyle name="_입찰표지 _파일본수공법변경" xfId="1469"/>
    <cellStyle name="_입찰표지 _폐기물 및 지장가옥" xfId="3835"/>
    <cellStyle name="_입찰표지 _협의율집계표" xfId="1470"/>
    <cellStyle name="_입찰표지 _횡배수관" xfId="1471"/>
    <cellStyle name="_입찰표지 _횡배수관_연약치환시공사비(최종)" xfId="1472"/>
    <cellStyle name="_입찰표지 _횡배수관_연약치환시공사비(최종)_지중강판암거(320 확정)" xfId="1473"/>
    <cellStyle name="_입찰표지 _횡배수관_연약치환시공사비(최종)_지중강판암거(810 당초)" xfId="1474"/>
    <cellStyle name="_입찰표지 _횡배수관_연약치환시공사비(최종)_지중강판암거(당초)" xfId="1475"/>
    <cellStyle name="_입찰표지 _횡배수관_연약치환시공사비(최종)_지중강판암거(여건보고)" xfId="1476"/>
    <cellStyle name="_입찰표지 _횡배수관_지중강판암거(320 확정)" xfId="1477"/>
    <cellStyle name="_입찰표지 _횡배수관_지중강판암거(810 당초)" xfId="1478"/>
    <cellStyle name="_입찰표지 _횡배수관_지중강판암거(당초)" xfId="1479"/>
    <cellStyle name="_입찰표지 _횡배수관_지중강판암거(여건보고)" xfId="1480"/>
    <cellStyle name="_입찰표지 _횡배수관_횡배수관" xfId="1481"/>
    <cellStyle name="_입찰표지 _횡배수관_횡배수관_연약치환시공사비(최종)" xfId="1482"/>
    <cellStyle name="_입찰표지 _횡배수관_횡배수관_연약치환시공사비(최종)_지중강판암거(320 확정)" xfId="1483"/>
    <cellStyle name="_입찰표지 _횡배수관_횡배수관_연약치환시공사비(최종)_지중강판암거(810 당초)" xfId="1484"/>
    <cellStyle name="_입찰표지 _횡배수관_횡배수관_연약치환시공사비(최종)_지중강판암거(당초)" xfId="1485"/>
    <cellStyle name="_입찰표지 _횡배수관_횡배수관_연약치환시공사비(최종)_지중강판암거(여건보고)" xfId="1486"/>
    <cellStyle name="_입찰표지 _횡배수관_횡배수관_지중강판암거(320 확정)" xfId="1487"/>
    <cellStyle name="_입찰표지 _횡배수관_횡배수관_지중강판암거(810 당초)" xfId="1488"/>
    <cellStyle name="_입찰표지 _횡배수관_횡배수관_지중강판암거(당초)" xfId="1489"/>
    <cellStyle name="_입찰표지 _횡배수관_횡배수관_지중강판암거(여건보고)" xfId="1490"/>
    <cellStyle name="_작업용 승강기 변경(수정)" xfId="3836"/>
    <cellStyle name="_적격 " xfId="1491"/>
    <cellStyle name="_적격 _1+218 비계공(강관)단가" xfId="1492"/>
    <cellStyle name="_적격 _K치(20020331)" xfId="1493"/>
    <cellStyle name="_적격 _K치(20020331)_K치(2002-8월)" xfId="1494"/>
    <cellStyle name="_적격 _견갑" xfId="1495"/>
    <cellStyle name="_적격 _견적 방문 제출시-SAMPLE" xfId="3837"/>
    <cellStyle name="_적격 _견적 방문 제출시-SAMPLE_신호등견적서" xfId="3838"/>
    <cellStyle name="_적격 _견적 방문 제출시-SAMPLE_신호등견적서_연꽃교산출근거1" xfId="3839"/>
    <cellStyle name="_적격 _견적 방문 제출시-SAMPLE_신호등견적서_연꽃교산출근거1_연꽃교(산출근거)" xfId="3840"/>
    <cellStyle name="_적격 _견적 방문 제출시-SAMPLE_연꽃교산출근거1" xfId="3841"/>
    <cellStyle name="_적격 _견적 방문 제출시-SAMPLE_연꽃교산출근거1_연꽃교(산출근거)" xfId="3842"/>
    <cellStyle name="_적격 _공동구뚜껑단가" xfId="3843"/>
    <cellStyle name="_적격 _공동구뚜껑단가_공동구뚜껑단가" xfId="3844"/>
    <cellStyle name="_적격 _공사비집계표(PC암거)" xfId="1496"/>
    <cellStyle name="_적격 _내역서-수정" xfId="1497"/>
    <cellStyle name="_적격 _부대1" xfId="1498"/>
    <cellStyle name="_적격 _신호등견적서" xfId="3845"/>
    <cellStyle name="_적격 _신호등견적서_연꽃교산출근거1" xfId="3846"/>
    <cellStyle name="_적격 _신호등견적서_연꽃교산출근거1_연꽃교(산출근거)" xfId="3847"/>
    <cellStyle name="_적격 _여건보고(종점드레인변경)" xfId="1499"/>
    <cellStyle name="_적격 _여건보고(종점드레인변경)_교량기초형식적정성검토" xfId="1500"/>
    <cellStyle name="_적격 _연꽃교산출근거1" xfId="3848"/>
    <cellStyle name="_적격 _연꽃교산출근거1_연꽃교(산출근거)" xfId="3849"/>
    <cellStyle name="_적격 _집행" xfId="1501"/>
    <cellStyle name="_적격 _집행갑지 " xfId="1502"/>
    <cellStyle name="_적격 _집행갑지 _1+218 비계공(강관)단가" xfId="1503"/>
    <cellStyle name="_적격 _집행갑지 _K치(20020331)" xfId="1504"/>
    <cellStyle name="_적격 _집행갑지 _K치(20020331)_K치(2002-8월)" xfId="1505"/>
    <cellStyle name="_적격 _집행갑지 _견적 방문 제출시-SAMPLE" xfId="3850"/>
    <cellStyle name="_적격 _집행갑지 _견적 방문 제출시-SAMPLE_신호등견적서" xfId="3851"/>
    <cellStyle name="_적격 _집행갑지 _견적 방문 제출시-SAMPLE_신호등견적서_연꽃교산출근거1" xfId="3852"/>
    <cellStyle name="_적격 _집행갑지 _견적 방문 제출시-SAMPLE_신호등견적서_연꽃교산출근거1_연꽃교(산출근거)" xfId="3853"/>
    <cellStyle name="_적격 _집행갑지 _견적 방문 제출시-SAMPLE_연꽃교산출근거1" xfId="3854"/>
    <cellStyle name="_적격 _집행갑지 _견적 방문 제출시-SAMPLE_연꽃교산출근거1_연꽃교(산출근거)" xfId="3855"/>
    <cellStyle name="_적격 _집행갑지 _공동구뚜껑단가" xfId="3856"/>
    <cellStyle name="_적격 _집행갑지 _공동구뚜껑단가_공동구뚜껑단가" xfId="3857"/>
    <cellStyle name="_적격 _집행갑지 _공사비집계표(PC암거)" xfId="1506"/>
    <cellStyle name="_적격 _집행갑지 _내역서-수정" xfId="1507"/>
    <cellStyle name="_적격 _집행갑지 _신호등견적서" xfId="3858"/>
    <cellStyle name="_적격 _집행갑지 _신호등견적서_연꽃교산출근거1" xfId="3859"/>
    <cellStyle name="_적격 _집행갑지 _신호등견적서_연꽃교산출근거1_연꽃교(산출근거)" xfId="3860"/>
    <cellStyle name="_적격 _집행갑지 _여건보고(종점드레인변경)" xfId="1508"/>
    <cellStyle name="_적격 _집행갑지 _여건보고(종점드레인변경)_교량기초형식적정성검토" xfId="1509"/>
    <cellStyle name="_적격 _집행갑지 _연꽃교산출근거1" xfId="3861"/>
    <cellStyle name="_적격 _집행갑지 _연꽃교산출근거1_연꽃교(산출근거)" xfId="3862"/>
    <cellStyle name="_적격 _집행갑지 _추가깎기(쌓기)7공구" xfId="1510"/>
    <cellStyle name="_적격 _집행갑지 _추가깎기(쌓기)7공구_교량기초형식적정성검토" xfId="1511"/>
    <cellStyle name="_적격 _집행설계분석 " xfId="1512"/>
    <cellStyle name="_적격 _추가깎기(쌓기)7공구" xfId="1513"/>
    <cellStyle name="_적격 _추가깎기(쌓기)7공구_교량기초형식적정성검토" xfId="1514"/>
    <cellStyle name="_적격(화산) " xfId="1515"/>
    <cellStyle name="_적격(화산) _01실정보고_총괄" xfId="3863"/>
    <cellStyle name="_적격(화산) _1+218 비계공(강관)단가" xfId="1516"/>
    <cellStyle name="_적격(화산) _101_토공집계" xfId="3864"/>
    <cellStyle name="_적격(화산) _2.0 암거공수량집계" xfId="1517"/>
    <cellStyle name="_적격(화산) _2.01_유사공종신규단가" xfId="3865"/>
    <cellStyle name="_적격(화산) _2002 1차 설계서" xfId="1518"/>
    <cellStyle name="_적격(화산) _2002년발주현황(3)" xfId="1519"/>
    <cellStyle name="_적격(화산) _2003년k치(4.7일잔여공사량)" xfId="1520"/>
    <cellStyle name="_적격(화산) _2003년k치(4.7일잔여공사량)_국민,건강보험료-8공구" xfId="1521"/>
    <cellStyle name="_적격(화산) _2003년k치(4.7일잔여공사량)_국민,건강보험료-8공구_제잡비전체" xfId="1522"/>
    <cellStyle name="_적격(화산) _2003발주설계서" xfId="1523"/>
    <cellStyle name="_적격(화산) _2차설계변경내역서(변경)" xfId="1524"/>
    <cellStyle name="_적격(화산) _3공구투찰(103,078)" xfId="1525"/>
    <cellStyle name="_적격(화산) _3공구투찰(103,078)_2.0 암거공수량집계" xfId="1526"/>
    <cellStyle name="_적격(화산) _3공구투찰(103,078)_2002 1차 설계서" xfId="1527"/>
    <cellStyle name="_적격(화산) _3공구투찰(103,078)_2002년발주현황(3)" xfId="1528"/>
    <cellStyle name="_적격(화산) _3공구투찰(103,078)_2003발주설계서" xfId="1529"/>
    <cellStyle name="_적격(화산) _3공구투찰(103,078)_2차설계변경내역서(변경)" xfId="1530"/>
    <cellStyle name="_적격(화산) _3공구투찰(103,078)_계측기" xfId="1531"/>
    <cellStyle name="_적격(화산) _3공구투찰(103,078)_계측기_미진동발파 (감사)" xfId="1532"/>
    <cellStyle name="_적격(화산) _3공구투찰(103,078)_계측기_폐기물단산(최종)" xfId="1533"/>
    <cellStyle name="_적격(화산) _3공구투찰(103,078)_계측기2" xfId="1534"/>
    <cellStyle name="_적격(화산) _3공구투찰(103,078)_계측기추가" xfId="1535"/>
    <cellStyle name="_적격(화산) _3공구투찰(103,078)_계측기추가(최종)" xfId="1536"/>
    <cellStyle name="_적격(화산) _3공구투찰(103,078)_귀산미산공주(sip,가설방음,천공후항타)" xfId="1537"/>
    <cellStyle name="_적격(화산) _3공구투찰(103,078)_미진동발파" xfId="1538"/>
    <cellStyle name="_적격(화산) _3공구투찰(103,078)_미진동발파 (감사)" xfId="1539"/>
    <cellStyle name="_적격(화산) _3공구투찰(103,078)_미진동발파_미진동발파 (감사)" xfId="1540"/>
    <cellStyle name="_적격(화산) _3공구투찰(103,078)_미진동발파_지중강판암거(320 확정)" xfId="1541"/>
    <cellStyle name="_적격(화산) _3공구투찰(103,078)_미진동발파_지중강판암거(810 당초)" xfId="1542"/>
    <cellStyle name="_적격(화산) _3공구투찰(103,078)_미진동발파_지중강판암거(당초)" xfId="1543"/>
    <cellStyle name="_적격(화산) _3공구투찰(103,078)_미진동발파_지중강판암거(여건보고)" xfId="1544"/>
    <cellStyle name="_적격(화산) _3공구투찰(103,078)_미진동발파_폐기물단산(최종)" xfId="1545"/>
    <cellStyle name="_적격(화산) _3공구투찰(103,078)_변경시 암거공사비 집계표(2.01.5)" xfId="1546"/>
    <cellStyle name="_적격(화산) _3공구투찰(103,078)_변경시 암거공사비 집계표완료(1200관일시)완료" xfId="1547"/>
    <cellStyle name="_적격(화산) _3공구투찰(103,078)_사면검토서-2" xfId="1548"/>
    <cellStyle name="_적격(화산) _3공구투찰(103,078)_사면검토서-2_계측기" xfId="1549"/>
    <cellStyle name="_적격(화산) _3공구투찰(103,078)_사면검토서-2_계측기2" xfId="1550"/>
    <cellStyle name="_적격(화산) _3공구투찰(103,078)_사면검토서-2_계측기추가" xfId="1551"/>
    <cellStyle name="_적격(화산) _3공구투찰(103,078)_사면검토서-2_미진동발파 (감사)" xfId="1552"/>
    <cellStyle name="_적격(화산) _3공구투찰(103,078)_사면검토서-2_지중강판암거(320 확정)" xfId="1553"/>
    <cellStyle name="_적격(화산) _3공구투찰(103,078)_사면검토서-2_지중강판암거(810 당초)" xfId="1554"/>
    <cellStyle name="_적격(화산) _3공구투찰(103,078)_사면검토서-2_지중강판암거(당초)" xfId="1555"/>
    <cellStyle name="_적격(화산) _3공구투찰(103,078)_사면검토서-2_지중강판암거(여건보고)" xfId="1556"/>
    <cellStyle name="_적격(화산) _3공구투찰(103,078)_사면검토서-2_폐기물단산(최종)" xfId="1557"/>
    <cellStyle name="_적격(화산) _3공구투찰(103,078)_사면안정(R-B)" xfId="1558"/>
    <cellStyle name="_적격(화산) _3공구투찰(103,078)_사면안정(R-B)_2003년암판정(재실시구간별)" xfId="1559"/>
    <cellStyle name="_적격(화산) _3공구투찰(103,078)_사면안정(R-B)_2003년암판정(진입로실정보고)" xfId="1560"/>
    <cellStyle name="_적격(화산) _3공구투찰(103,078)_사면안정(R-B)_2003년암판정(진입로자문단확정)" xfId="1561"/>
    <cellStyle name="_적격(화산) _3공구투찰(103,078)_사면안정(R-B)_계측기" xfId="1562"/>
    <cellStyle name="_적격(화산) _3공구투찰(103,078)_사면안정(R-B)_계측기2" xfId="1563"/>
    <cellStyle name="_적격(화산) _3공구투찰(103,078)_사면안정(R-B)_계측기추가" xfId="1564"/>
    <cellStyle name="_적격(화산) _3공구투찰(103,078)_사면안정(R-B)_미진동발파 (감사)" xfId="1565"/>
    <cellStyle name="_적격(화산) _3공구투찰(103,078)_사면안정(R-B)_미진동발파 (사업소보고)" xfId="1566"/>
    <cellStyle name="_적격(화산) _3공구투찰(103,078)_사면안정(R-B)_사면검토서 (version 1)" xfId="1567"/>
    <cellStyle name="_적격(화산) _3공구투찰(103,078)_사면안정(R-B)_사면검토서-3-수정" xfId="1568"/>
    <cellStyle name="_적격(화산) _3공구투찰(103,078)_사면안정(R-B)_정안천교우물통 토공여건(우물통)" xfId="1569"/>
    <cellStyle name="_적격(화산) _3공구투찰(103,078)_사면안정(R-B)_지중강판암거(320 확정)" xfId="1570"/>
    <cellStyle name="_적격(화산) _3공구투찰(103,078)_사면안정(R-B)_지중강판암거(810 당초)" xfId="1571"/>
    <cellStyle name="_적격(화산) _3공구투찰(103,078)_사면안정(R-B)_지중강판암거(당초)" xfId="1572"/>
    <cellStyle name="_적격(화산) _3공구투찰(103,078)_사면안정(R-B)_지중강판암거(여건보고)" xfId="1573"/>
    <cellStyle name="_적격(화산) _3공구투찰(103,078)_사면안정(R-B)_파일변경(변경)" xfId="1574"/>
    <cellStyle name="_적격(화산) _3공구투찰(103,078)_사면안정(R-B)_폐기물단산(최종)" xfId="1575"/>
    <cellStyle name="_적격(화산) _3공구투찰(103,078)_암거" xfId="1576"/>
    <cellStyle name="_적격(화산) _3공구투찰(103,078)_암거_2.0 암거공수량집계" xfId="1577"/>
    <cellStyle name="_적격(화산) _3공구투찰(103,078)_암거_변경시 암거공사비 집계표(2.01.5)" xfId="1578"/>
    <cellStyle name="_적격(화산) _3공구투찰(103,078)_암거_변경시 암거공사비 집계표완료(1200관일시)완료" xfId="1579"/>
    <cellStyle name="_적격(화산) _3공구투찰(103,078)_암거_암거공2" xfId="1580"/>
    <cellStyle name="_적격(화산) _3공구투찰(103,078)_암거_암거공2_2.0 암거공수량집계" xfId="1581"/>
    <cellStyle name="_적격(화산) _3공구투찰(103,078)_암거_암거공2_변경시 암거공사비 집계표(2.01.5)" xfId="1582"/>
    <cellStyle name="_적격(화산) _3공구투찰(103,078)_암거_암거공2_변경시 암거공사비 집계표완료(1200관일시)완료" xfId="1583"/>
    <cellStyle name="_적격(화산) _3공구투찰(103,078)_암거_암거공2_암거공2" xfId="1584"/>
    <cellStyle name="_적격(화산) _3공구투찰(103,078)_암거_암거공2_암거공2_2.0 암거공수량집계" xfId="1585"/>
    <cellStyle name="_적격(화산) _3공구투찰(103,078)_암거_암거공2_암거공2_변경시 암거공사비 집계표(2.01.5)" xfId="1586"/>
    <cellStyle name="_적격(화산) _3공구투찰(103,078)_암거_암거공2_암거공2_변경시 암거공사비 집계표완료(1200관일시)완료" xfId="1587"/>
    <cellStyle name="_적격(화산) _3공구투찰(103,078)_암거_암거공2_암거공2_암거규격축소(통수량)" xfId="1588"/>
    <cellStyle name="_적격(화산) _3공구투찰(103,078)_암거_암거공2_암거공2_연약치환시공사비(최종)" xfId="1589"/>
    <cellStyle name="_적격(화산) _3공구투찰(103,078)_암거_암거공2_암거공2_연약치환시공사비(최종)_지중강판암거(320 확정)" xfId="1590"/>
    <cellStyle name="_적격(화산) _3공구투찰(103,078)_암거_암거공2_암거공2_연약치환시공사비(최종)_지중강판암거(810 당초)" xfId="1591"/>
    <cellStyle name="_적격(화산) _3공구투찰(103,078)_암거_암거공2_암거공2_연약치환시공사비(최종)_지중강판암거(당초)" xfId="1592"/>
    <cellStyle name="_적격(화산) _3공구투찰(103,078)_암거_암거공2_암거공2_연약치환시공사비(최종)_지중강판암거(여건보고)" xfId="1593"/>
    <cellStyle name="_적격(화산) _3공구투찰(103,078)_암거_암거공2_암거공2_지중강판암거(320 확정)" xfId="1594"/>
    <cellStyle name="_적격(화산) _3공구투찰(103,078)_암거_암거공2_암거공2_지중강판암거(810 당초)" xfId="1595"/>
    <cellStyle name="_적격(화산) _3공구투찰(103,078)_암거_암거공2_암거공2_지중강판암거(당초)" xfId="1596"/>
    <cellStyle name="_적격(화산) _3공구투찰(103,078)_암거_암거공2_암거공2_지중강판암거(여건보고)" xfId="1597"/>
    <cellStyle name="_적격(화산) _3공구투찰(103,078)_암거_암거공2_암거규격축소(통수량)" xfId="1598"/>
    <cellStyle name="_적격(화산) _3공구투찰(103,078)_암거_암거공2_연약치환시공사비(최종)" xfId="1599"/>
    <cellStyle name="_적격(화산) _3공구투찰(103,078)_암거_암거공2_연약치환시공사비(최종)_지중강판암거(320 확정)" xfId="1600"/>
    <cellStyle name="_적격(화산) _3공구투찰(103,078)_암거_암거공2_연약치환시공사비(최종)_지중강판암거(810 당초)" xfId="1601"/>
    <cellStyle name="_적격(화산) _3공구투찰(103,078)_암거_암거공2_연약치환시공사비(최종)_지중강판암거(당초)" xfId="1602"/>
    <cellStyle name="_적격(화산) _3공구투찰(103,078)_암거_암거공2_연약치환시공사비(최종)_지중강판암거(여건보고)" xfId="1603"/>
    <cellStyle name="_적격(화산) _3공구투찰(103,078)_암거_암거공2_지중강판암거(320 확정)" xfId="1604"/>
    <cellStyle name="_적격(화산) _3공구투찰(103,078)_암거_암거공2_지중강판암거(810 당초)" xfId="1605"/>
    <cellStyle name="_적격(화산) _3공구투찰(103,078)_암거_암거공2_지중강판암거(당초)" xfId="1606"/>
    <cellStyle name="_적격(화산) _3공구투찰(103,078)_암거_암거공2_지중강판암거(여건보고)" xfId="1607"/>
    <cellStyle name="_적격(화산) _3공구투찰(103,078)_암거_암거규격축소(통수량)" xfId="1608"/>
    <cellStyle name="_적격(화산) _3공구투찰(103,078)_암거_연약치환시공사비(최종)" xfId="1609"/>
    <cellStyle name="_적격(화산) _3공구투찰(103,078)_암거_연약치환시공사비(최종)_지중강판암거(320 확정)" xfId="1610"/>
    <cellStyle name="_적격(화산) _3공구투찰(103,078)_암거_연약치환시공사비(최종)_지중강판암거(810 당초)" xfId="1611"/>
    <cellStyle name="_적격(화산) _3공구투찰(103,078)_암거_연약치환시공사비(최종)_지중강판암거(당초)" xfId="1612"/>
    <cellStyle name="_적격(화산) _3공구투찰(103,078)_암거_연약치환시공사비(최종)_지중강판암거(여건보고)" xfId="1613"/>
    <cellStyle name="_적격(화산) _3공구투찰(103,078)_암거_지중강판암거(320 확정)" xfId="1614"/>
    <cellStyle name="_적격(화산) _3공구투찰(103,078)_암거_지중강판암거(810 당초)" xfId="1615"/>
    <cellStyle name="_적격(화산) _3공구투찰(103,078)_암거_지중강판암거(당초)" xfId="1616"/>
    <cellStyle name="_적격(화산) _3공구투찰(103,078)_암거_지중강판암거(여건보고)" xfId="1617"/>
    <cellStyle name="_적격(화산) _3공구투찰(103,078)_암거공2" xfId="1618"/>
    <cellStyle name="_적격(화산) _3공구투찰(103,078)_암거공2_2.0 암거공수량집계" xfId="1619"/>
    <cellStyle name="_적격(화산) _3공구투찰(103,078)_암거공2_변경시 암거공사비 집계표(2.01.5)" xfId="1620"/>
    <cellStyle name="_적격(화산) _3공구투찰(103,078)_암거공2_변경시 암거공사비 집계표완료(1200관일시)완료" xfId="1621"/>
    <cellStyle name="_적격(화산) _3공구투찰(103,078)_암거공2_암거공2" xfId="1622"/>
    <cellStyle name="_적격(화산) _3공구투찰(103,078)_암거공2_암거공2_2.0 암거공수량집계" xfId="1623"/>
    <cellStyle name="_적격(화산) _3공구투찰(103,078)_암거공2_암거공2_변경시 암거공사비 집계표(2.01.5)" xfId="1624"/>
    <cellStyle name="_적격(화산) _3공구투찰(103,078)_암거공2_암거공2_변경시 암거공사비 집계표완료(1200관일시)완료" xfId="1625"/>
    <cellStyle name="_적격(화산) _3공구투찰(103,078)_암거공2_암거공2_암거공2" xfId="1626"/>
    <cellStyle name="_적격(화산) _3공구투찰(103,078)_암거공2_암거공2_암거공2_2.0 암거공수량집계" xfId="1627"/>
    <cellStyle name="_적격(화산) _3공구투찰(103,078)_암거공2_암거공2_암거공2_변경시 암거공사비 집계표(2.01.5)" xfId="1628"/>
    <cellStyle name="_적격(화산) _3공구투찰(103,078)_암거공2_암거공2_암거공2_변경시 암거공사비 집계표완료(1200관일시)완료" xfId="1629"/>
    <cellStyle name="_적격(화산) _3공구투찰(103,078)_암거공2_암거공2_암거공2_암거규격축소(통수량)" xfId="1630"/>
    <cellStyle name="_적격(화산) _3공구투찰(103,078)_암거공2_암거공2_암거공2_연약치환시공사비(최종)" xfId="1631"/>
    <cellStyle name="_적격(화산) _3공구투찰(103,078)_암거공2_암거공2_암거공2_연약치환시공사비(최종)_지중강판암거(320 확정)" xfId="1632"/>
    <cellStyle name="_적격(화산) _3공구투찰(103,078)_암거공2_암거공2_암거공2_연약치환시공사비(최종)_지중강판암거(810 당초)" xfId="1633"/>
    <cellStyle name="_적격(화산) _3공구투찰(103,078)_암거공2_암거공2_암거공2_연약치환시공사비(최종)_지중강판암거(당초)" xfId="1634"/>
    <cellStyle name="_적격(화산) _3공구투찰(103,078)_암거공2_암거공2_암거공2_연약치환시공사비(최종)_지중강판암거(여건보고)" xfId="1635"/>
    <cellStyle name="_적격(화산) _3공구투찰(103,078)_암거공2_암거공2_암거공2_지중강판암거(320 확정)" xfId="1636"/>
    <cellStyle name="_적격(화산) _3공구투찰(103,078)_암거공2_암거공2_암거공2_지중강판암거(810 당초)" xfId="1637"/>
    <cellStyle name="_적격(화산) _3공구투찰(103,078)_암거공2_암거공2_암거공2_지중강판암거(당초)" xfId="1638"/>
    <cellStyle name="_적격(화산) _3공구투찰(103,078)_암거공2_암거공2_암거공2_지중강판암거(여건보고)" xfId="1639"/>
    <cellStyle name="_적격(화산) _3공구투찰(103,078)_암거공2_암거공2_암거규격축소(통수량)" xfId="1640"/>
    <cellStyle name="_적격(화산) _3공구투찰(103,078)_암거공2_암거공2_연약치환시공사비(최종)" xfId="1641"/>
    <cellStyle name="_적격(화산) _3공구투찰(103,078)_암거공2_암거공2_연약치환시공사비(최종)_지중강판암거(320 확정)" xfId="1642"/>
    <cellStyle name="_적격(화산) _3공구투찰(103,078)_암거공2_암거공2_연약치환시공사비(최종)_지중강판암거(810 당초)" xfId="1643"/>
    <cellStyle name="_적격(화산) _3공구투찰(103,078)_암거공2_암거공2_연약치환시공사비(최종)_지중강판암거(당초)" xfId="1644"/>
    <cellStyle name="_적격(화산) _3공구투찰(103,078)_암거공2_암거공2_연약치환시공사비(최종)_지중강판암거(여건보고)" xfId="1645"/>
    <cellStyle name="_적격(화산) _3공구투찰(103,078)_암거공2_암거공2_지중강판암거(320 확정)" xfId="1646"/>
    <cellStyle name="_적격(화산) _3공구투찰(103,078)_암거공2_암거공2_지중강판암거(810 당초)" xfId="1647"/>
    <cellStyle name="_적격(화산) _3공구투찰(103,078)_암거공2_암거공2_지중강판암거(당초)" xfId="1648"/>
    <cellStyle name="_적격(화산) _3공구투찰(103,078)_암거공2_암거공2_지중강판암거(여건보고)" xfId="1649"/>
    <cellStyle name="_적격(화산) _3공구투찰(103,078)_암거공2_암거규격축소(통수량)" xfId="1650"/>
    <cellStyle name="_적격(화산) _3공구투찰(103,078)_암거공2_연약치환시공사비(최종)" xfId="1651"/>
    <cellStyle name="_적격(화산) _3공구투찰(103,078)_암거공2_연약치환시공사비(최종)_지중강판암거(320 확정)" xfId="1652"/>
    <cellStyle name="_적격(화산) _3공구투찰(103,078)_암거공2_연약치환시공사비(최종)_지중강판암거(810 당초)" xfId="1653"/>
    <cellStyle name="_적격(화산) _3공구투찰(103,078)_암거공2_연약치환시공사비(최종)_지중강판암거(당초)" xfId="1654"/>
    <cellStyle name="_적격(화산) _3공구투찰(103,078)_암거공2_연약치환시공사비(최종)_지중강판암거(여건보고)" xfId="1655"/>
    <cellStyle name="_적격(화산) _3공구투찰(103,078)_암거공2_지중강판암거(320 확정)" xfId="1656"/>
    <cellStyle name="_적격(화산) _3공구투찰(103,078)_암거공2_지중강판암거(810 당초)" xfId="1657"/>
    <cellStyle name="_적격(화산) _3공구투찰(103,078)_암거공2_지중강판암거(당초)" xfId="1658"/>
    <cellStyle name="_적격(화산) _3공구투찰(103,078)_암거공2_지중강판암거(여건보고)" xfId="1659"/>
    <cellStyle name="_적격(화산) _3공구투찰(103,078)_암거공뒷채움" xfId="1660"/>
    <cellStyle name="_적격(화산) _3공구투찰(103,078)_암거규격축소(통수량)" xfId="1661"/>
    <cellStyle name="_적격(화산) _3공구투찰(103,078)_연약치환시공사비(최종)" xfId="1662"/>
    <cellStyle name="_적격(화산) _3공구투찰(103,078)_연약치환시공사비(최종)_지중강판암거(320 확정)" xfId="1663"/>
    <cellStyle name="_적격(화산) _3공구투찰(103,078)_연약치환시공사비(최종)_지중강판암거(810 당초)" xfId="1664"/>
    <cellStyle name="_적격(화산) _3공구투찰(103,078)_연약치환시공사비(최종)_지중강판암거(당초)" xfId="1665"/>
    <cellStyle name="_적격(화산) _3공구투찰(103,078)_연약치환시공사비(최종)_지중강판암거(여건보고)" xfId="1666"/>
    <cellStyle name="_적격(화산) _3공구투찰(103,078)_우물통속채움잡석(정안천교)" xfId="1667"/>
    <cellStyle name="_적격(화산) _3공구투찰(103,078)_지중강판암거(320 확정)" xfId="1668"/>
    <cellStyle name="_적격(화산) _3공구투찰(103,078)_지중강판암거(810 당초)" xfId="1669"/>
    <cellStyle name="_적격(화산) _3공구투찰(103,078)_지중강판암거(당초)" xfId="1670"/>
    <cellStyle name="_적격(화산) _3공구투찰(103,078)_지중강판암거(여건보고)" xfId="1671"/>
    <cellStyle name="_적격(화산) _3공구투찰(103,078)_토적표" xfId="1672"/>
    <cellStyle name="_적격(화산) _3공구투찰(103,078)_토적표_미진동발파 (감사)" xfId="1673"/>
    <cellStyle name="_적격(화산) _3공구투찰(103,078)_토적표_지중강판암거(320 확정)" xfId="1674"/>
    <cellStyle name="_적격(화산) _3공구투찰(103,078)_토적표_지중강판암거(810 당초)" xfId="1675"/>
    <cellStyle name="_적격(화산) _3공구투찰(103,078)_토적표_지중강판암거(당초)" xfId="1676"/>
    <cellStyle name="_적격(화산) _3공구투찰(103,078)_토적표_지중강판암거(여건보고)" xfId="1677"/>
    <cellStyle name="_적격(화산) _3공구투찰(103,078)_토적표_폐기물단산(최종)" xfId="1678"/>
    <cellStyle name="_적격(화산) _3공구투찰(103,078)_파일변경" xfId="1679"/>
    <cellStyle name="_적격(화산) _3공구투찰(103,078)_파일변경(변경)" xfId="1680"/>
    <cellStyle name="_적격(화산) _3공구투찰(103,078)_파일본수공법변경" xfId="1681"/>
    <cellStyle name="_적격(화산) _3공구투찰(103,078)_협의율집계표" xfId="1682"/>
    <cellStyle name="_적격(화산) _3공구투찰(103,078)_횡배수관" xfId="1683"/>
    <cellStyle name="_적격(화산) _3공구투찰(103,078)_횡배수관_연약치환시공사비(최종)" xfId="1684"/>
    <cellStyle name="_적격(화산) _3공구투찰(103,078)_횡배수관_연약치환시공사비(최종)_지중강판암거(320 확정)" xfId="1685"/>
    <cellStyle name="_적격(화산) _3공구투찰(103,078)_횡배수관_연약치환시공사비(최종)_지중강판암거(810 당초)" xfId="1686"/>
    <cellStyle name="_적격(화산) _3공구투찰(103,078)_횡배수관_연약치환시공사비(최종)_지중강판암거(당초)" xfId="1687"/>
    <cellStyle name="_적격(화산) _3공구투찰(103,078)_횡배수관_연약치환시공사비(최종)_지중강판암거(여건보고)" xfId="1688"/>
    <cellStyle name="_적격(화산) _3공구투찰(103,078)_횡배수관_지중강판암거(320 확정)" xfId="1689"/>
    <cellStyle name="_적격(화산) _3공구투찰(103,078)_횡배수관_지중강판암거(810 당초)" xfId="1690"/>
    <cellStyle name="_적격(화산) _3공구투찰(103,078)_횡배수관_지중강판암거(당초)" xfId="1691"/>
    <cellStyle name="_적격(화산) _3공구투찰(103,078)_횡배수관_지중강판암거(여건보고)" xfId="1692"/>
    <cellStyle name="_적격(화산) _3공구투찰(103,078)_횡배수관_횡배수관" xfId="1693"/>
    <cellStyle name="_적격(화산) _3공구투찰(103,078)_횡배수관_횡배수관_연약치환시공사비(최종)" xfId="1694"/>
    <cellStyle name="_적격(화산) _3공구투찰(103,078)_횡배수관_횡배수관_연약치환시공사비(최종)_지중강판암거(320 확정)" xfId="1695"/>
    <cellStyle name="_적격(화산) _3공구투찰(103,078)_횡배수관_횡배수관_연약치환시공사비(최종)_지중강판암거(810 당초)" xfId="1696"/>
    <cellStyle name="_적격(화산) _3공구투찰(103,078)_횡배수관_횡배수관_연약치환시공사비(최종)_지중강판암거(당초)" xfId="1697"/>
    <cellStyle name="_적격(화산) _3공구투찰(103,078)_횡배수관_횡배수관_연약치환시공사비(최종)_지중강판암거(여건보고)" xfId="1698"/>
    <cellStyle name="_적격(화산) _3공구투찰(103,078)_횡배수관_횡배수관_지중강판암거(320 확정)" xfId="1699"/>
    <cellStyle name="_적격(화산) _3공구투찰(103,078)_횡배수관_횡배수관_지중강판암거(810 당초)" xfId="1700"/>
    <cellStyle name="_적격(화산) _3공구투찰(103,078)_횡배수관_횡배수관_지중강판암거(당초)" xfId="1701"/>
    <cellStyle name="_적격(화산) _3공구투찰(103,078)_횡배수관_횡배수관_지중강판암거(여건보고)" xfId="1702"/>
    <cellStyle name="_적격(화산) _DOBUN" xfId="1703"/>
    <cellStyle name="_적격(화산) _K치(20020331)" xfId="1704"/>
    <cellStyle name="_적격(화산) _K치(20020331)_K치(2002-8월)" xfId="1705"/>
    <cellStyle name="_적격(화산) _NAE" xfId="1706"/>
    <cellStyle name="_적격(화산) _견갑" xfId="1707"/>
    <cellStyle name="_적격(화산) _견갑 (2)" xfId="1708"/>
    <cellStyle name="_적격(화산) _견갑 (3)" xfId="1709"/>
    <cellStyle name="_적격(화산) _견갑 (4)" xfId="1710"/>
    <cellStyle name="_적격(화산) _견갑1 (2)" xfId="1711"/>
    <cellStyle name="_적격(화산) _견적 방문 제출시-SAMPLE" xfId="3866"/>
    <cellStyle name="_적격(화산) _견적 방문 제출시-SAMPLE_신호등견적서" xfId="3867"/>
    <cellStyle name="_적격(화산) _견적 방문 제출시-SAMPLE_신호등견적서_연꽃교산출근거1" xfId="3868"/>
    <cellStyle name="_적격(화산) _견적 방문 제출시-SAMPLE_신호등견적서_연꽃교산출근거1_연꽃교(산출근거)" xfId="3869"/>
    <cellStyle name="_적격(화산) _견적 방문 제출시-SAMPLE_연꽃교산출근거1" xfId="3870"/>
    <cellStyle name="_적격(화산) _견적 방문 제출시-SAMPLE_연꽃교산출근거1_연꽃교(산출근거)" xfId="3871"/>
    <cellStyle name="_적격(화산) _견적1" xfId="1712"/>
    <cellStyle name="_적격(화산) _견적1 (2)" xfId="1713"/>
    <cellStyle name="_적격(화산) _견적2 (2)" xfId="1714"/>
    <cellStyle name="_적격(화산) _견적3 (2)" xfId="1715"/>
    <cellStyle name="_적격(화산) _계측기" xfId="1716"/>
    <cellStyle name="_적격(화산) _계측기_미진동발파 (감사)" xfId="1717"/>
    <cellStyle name="_적격(화산) _계측기_폐기물단산(최종)" xfId="1718"/>
    <cellStyle name="_적격(화산) _계측기2" xfId="1719"/>
    <cellStyle name="_적격(화산) _계측기추가" xfId="1720"/>
    <cellStyle name="_적격(화산) _계측기추가(최종)" xfId="1721"/>
    <cellStyle name="_적격(화산) _공동구기계타설" xfId="1722"/>
    <cellStyle name="_적격(화산) _공동구기계타설_2003년k치(4.7일잔여공사량)" xfId="1723"/>
    <cellStyle name="_적격(화산) _공동구기계타설_2003년k치(4.7일잔여공사량)_국민,건강보험료-8공구" xfId="1724"/>
    <cellStyle name="_적격(화산) _공동구기계타설_2003년k치(4.7일잔여공사량)_국민,건강보험료-8공구_제잡비전체" xfId="1725"/>
    <cellStyle name="_적격(화산) _공동구기계타설_국민,건강보험료-8공구" xfId="1726"/>
    <cellStyle name="_적격(화산) _공동구기계타설_국민,건강보험료-8공구_제잡비전체" xfId="1727"/>
    <cellStyle name="_적격(화산) _공동구기계타설_익장1공구조달청양식2차2003.4.7" xfId="1728"/>
    <cellStyle name="_적격(화산) _공동구기계타설_익장1공구조달청양식2차2003.4.7_국민,건강보험료-8공구" xfId="1729"/>
    <cellStyle name="_적격(화산) _공동구기계타설_익장1공구조달청양식2차2003.4.7_국민,건강보험료-8공구_제잡비전체" xfId="1730"/>
    <cellStyle name="_적격(화산) _공동구기계타설_익장1공구조달청양식k3(03(1).4.7-04.09.01)(수정)" xfId="1731"/>
    <cellStyle name="_적격(화산) _공동구기계타설_익장1공구조달청양식k3(03(1).4.7-04.09.01)(수정)_국민,건강보험료-8공구" xfId="1732"/>
    <cellStyle name="_적격(화산) _공동구기계타설_익장1공구조달청양식k3(03(1).4.7-04.09.01)(수정)_국민,건강보험료-8공구_제잡비전체" xfId="1733"/>
    <cellStyle name="_적격(화산) _공동구뚜껑단가" xfId="3872"/>
    <cellStyle name="_적격(화산) _공동구뚜껑단가_공동구뚜껑단가" xfId="3873"/>
    <cellStyle name="_적격(화산) _공문2" xfId="1734"/>
    <cellStyle name="_적격(화산) _공문2_2003년k치(4.7일잔여공사량)" xfId="1735"/>
    <cellStyle name="_적격(화산) _공문2_2003년k치(4.7일잔여공사량)_국민,건강보험료-8공구" xfId="1736"/>
    <cellStyle name="_적격(화산) _공문2_2003년k치(4.7일잔여공사량)_국민,건강보험료-8공구_제잡비전체" xfId="1737"/>
    <cellStyle name="_적격(화산) _공문2_국민,건강보험료-8공구" xfId="1738"/>
    <cellStyle name="_적격(화산) _공문2_국민,건강보험료-8공구_제잡비전체" xfId="1739"/>
    <cellStyle name="_적격(화산) _공문2_익장1공구조달청양식2차2003.4.7" xfId="1740"/>
    <cellStyle name="_적격(화산) _공문2_익장1공구조달청양식2차2003.4.7_국민,건강보험료-8공구" xfId="1741"/>
    <cellStyle name="_적격(화산) _공문2_익장1공구조달청양식2차2003.4.7_국민,건강보험료-8공구_제잡비전체" xfId="1742"/>
    <cellStyle name="_적격(화산) _공문2_익장1공구조달청양식k3(03(1).4.7-04.09.01)(수정)" xfId="1743"/>
    <cellStyle name="_적격(화산) _공문2_익장1공구조달청양식k3(03(1).4.7-04.09.01)(수정)_국민,건강보험료-8공구" xfId="1744"/>
    <cellStyle name="_적격(화산) _공문2_익장1공구조달청양식k3(03(1).4.7-04.09.01)(수정)_국민,건강보험료-8공구_제잡비전체" xfId="1745"/>
    <cellStyle name="_적격(화산) _공사비집계표(PC암거)" xfId="1746"/>
    <cellStyle name="_적격(화산) _교량신축이음장치부 슬래브 콘크리트 타설공제" xfId="1747"/>
    <cellStyle name="_적격(화산) _국민,건강보험료-8공구" xfId="1748"/>
    <cellStyle name="_적격(화산) _국민,건강보험료-8공구_제잡비전체" xfId="1749"/>
    <cellStyle name="_적격(화산) _귀산미산공주(sip,가설방음,천공후항타)" xfId="1750"/>
    <cellStyle name="_적격(화산) _내역서-수정" xfId="1751"/>
    <cellStyle name="_적격(화산) _단가대비" xfId="1752"/>
    <cellStyle name="_적격(화산) _도급내역서(01년1월)" xfId="3874"/>
    <cellStyle name="_적격(화산) _도급내역서(01년1월)_01실정보고_총괄" xfId="3875"/>
    <cellStyle name="_적격(화산) _도급내역서(01년1월)_101_토공집계" xfId="3876"/>
    <cellStyle name="_적격(화산) _도급내역서(01년1월)_2.01_유사공종신규단가" xfId="3877"/>
    <cellStyle name="_적격(화산) _도급내역서(01년1월)_재통보" xfId="3878"/>
    <cellStyle name="_적격(화산) _도급내역서(01년1월)_재통보_01실정보고_총괄" xfId="3879"/>
    <cellStyle name="_적격(화산) _도급내역서(01년1월)_재통보_101_토공집계" xfId="3880"/>
    <cellStyle name="_적격(화산) _도급내역서(01년1월)_재통보_2.01_유사공종신규단가" xfId="3881"/>
    <cellStyle name="_적격(화산) _도급내역서(01년1월)_재통보_폐기물 및 지장가옥" xfId="3882"/>
    <cellStyle name="_적격(화산) _도급내역서(01년1월)_폐기물 및 지장가옥" xfId="3883"/>
    <cellStyle name="_적격(화산) _도급내역서(최종)" xfId="3884"/>
    <cellStyle name="_적격(화산) _도급내역서(최종)_01실정보고_총괄" xfId="3885"/>
    <cellStyle name="_적격(화산) _도급내역서(최종)_101_토공집계" xfId="3886"/>
    <cellStyle name="_적격(화산) _도급내역서(최종)_2.01_유사공종신규단가" xfId="3887"/>
    <cellStyle name="_적격(화산) _도급내역서(최종)_재통보" xfId="3888"/>
    <cellStyle name="_적격(화산) _도급내역서(최종)_재통보_01실정보고_총괄" xfId="3889"/>
    <cellStyle name="_적격(화산) _도급내역서(최종)_재통보_101_토공집계" xfId="3890"/>
    <cellStyle name="_적격(화산) _도급내역서(최종)_재통보_2.01_유사공종신규단가" xfId="3891"/>
    <cellStyle name="_적격(화산) _도급내역서(최종)_재통보_폐기물 및 지장가옥" xfId="3892"/>
    <cellStyle name="_적격(화산) _도급내역서(최종)_폐기물 및 지장가옥" xfId="3893"/>
    <cellStyle name="_적격(화산) _뒷채움재변경" xfId="1753"/>
    <cellStyle name="_적격(화산) _뒷채움재변경_2003년k치(4.7일잔여공사량)" xfId="1754"/>
    <cellStyle name="_적격(화산) _뒷채움재변경_2003년k치(4.7일잔여공사량)_국민,건강보험료-8공구" xfId="1755"/>
    <cellStyle name="_적격(화산) _뒷채움재변경_2003년k치(4.7일잔여공사량)_국민,건강보험료-8공구_제잡비전체" xfId="1756"/>
    <cellStyle name="_적격(화산) _뒷채움재변경_국민,건강보험료-8공구" xfId="1757"/>
    <cellStyle name="_적격(화산) _뒷채움재변경_국민,건강보험료-8공구_제잡비전체" xfId="1758"/>
    <cellStyle name="_적격(화산) _뒷채움재변경_익장1공구조달청양식2차2003.4.7" xfId="1759"/>
    <cellStyle name="_적격(화산) _뒷채움재변경_익장1공구조달청양식2차2003.4.7_국민,건강보험료-8공구" xfId="1760"/>
    <cellStyle name="_적격(화산) _뒷채움재변경_익장1공구조달청양식2차2003.4.7_국민,건강보험료-8공구_제잡비전체" xfId="1761"/>
    <cellStyle name="_적격(화산) _뒷채움재변경_익장1공구조달청양식k3(03(1).4.7-04.09.01)(수정)" xfId="1762"/>
    <cellStyle name="_적격(화산) _뒷채움재변경_익장1공구조달청양식k3(03(1).4.7-04.09.01)(수정)_국민,건강보험료-8공구" xfId="1763"/>
    <cellStyle name="_적격(화산) _뒷채움재변경_익장1공구조달청양식k3(03(1).4.7-04.09.01)(수정)_국민,건강보험료-8공구_제잡비전체" xfId="1764"/>
    <cellStyle name="_적격(화산) _미진동발파" xfId="1765"/>
    <cellStyle name="_적격(화산) _미진동발파 (감사)" xfId="1766"/>
    <cellStyle name="_적격(화산) _미진동발파_미진동발파 (감사)" xfId="1767"/>
    <cellStyle name="_적격(화산) _미진동발파_지중강판암거(320 확정)" xfId="1768"/>
    <cellStyle name="_적격(화산) _미진동발파_지중강판암거(810 당초)" xfId="1769"/>
    <cellStyle name="_적격(화산) _미진동발파_지중강판암거(당초)" xfId="1770"/>
    <cellStyle name="_적격(화산) _미진동발파_지중강판암거(여건보고)" xfId="1771"/>
    <cellStyle name="_적격(화산) _미진동발파_폐기물단산(최종)" xfId="1772"/>
    <cellStyle name="_적격(화산) _발주내역" xfId="3894"/>
    <cellStyle name="_적격(화산) _발주내역_3월기성내역" xfId="3895"/>
    <cellStyle name="_적격(화산) _발주내역_3월기성내역_설계변경내역서" xfId="3896"/>
    <cellStyle name="_적격(화산) _발주내역_3월기성내역_설계변경내역서_내역서제경비제외123" xfId="3897"/>
    <cellStyle name="_적격(화산) _발주내역_3월기성내역_설계변경내역서_설계변경내역서(2006년)" xfId="3898"/>
    <cellStyle name="_적격(화산) _발주내역_3월기성내역_설계변경내역서_설계변경내역서(물가변동)" xfId="3899"/>
    <cellStyle name="_적격(화산) _발주내역_3월기성내역_설계변경내역서_실정보고내역집계(2006)" xfId="3900"/>
    <cellStyle name="_적격(화산) _발주내역_3월기성내역_설계변경산출" xfId="3901"/>
    <cellStyle name="_적격(화산) _발주내역_3월기성내역_설계변경산출_9공구대우통신관로" xfId="3902"/>
    <cellStyle name="_적격(화산) _발주내역_3월기성내역_설계변경산출_9공구대우통신관로_설계변경내역서" xfId="3903"/>
    <cellStyle name="_적격(화산) _발주내역_3월기성내역_설계변경산출_9공구대우통신관로_설계변경내역서_내역서제경비제외123" xfId="3904"/>
    <cellStyle name="_적격(화산) _발주내역_3월기성내역_설계변경산출_9공구대우통신관로_설계변경내역서_설계변경내역서(2006년)" xfId="3905"/>
    <cellStyle name="_적격(화산) _발주내역_3월기성내역_설계변경산출_9공구대우통신관로_설계변경내역서_설계변경내역서(물가변동)" xfId="3906"/>
    <cellStyle name="_적격(화산) _발주내역_3월기성내역_설계변경산출_9공구대우통신관로_설계변경내역서_실정보고내역집계(2006)" xfId="3907"/>
    <cellStyle name="_적격(화산) _발주내역_3월기성내역_설계변경산출_설계변경내역서" xfId="3908"/>
    <cellStyle name="_적격(화산) _발주내역_3월기성내역_설계변경산출_설계변경내역서_내역서제경비제외123" xfId="3909"/>
    <cellStyle name="_적격(화산) _발주내역_3월기성내역_설계변경산출_설계변경내역서_설계변경내역서(2006년)" xfId="3910"/>
    <cellStyle name="_적격(화산) _발주내역_3월기성내역_설계변경산출_설계변경내역서_설계변경내역서(물가변동)" xfId="3911"/>
    <cellStyle name="_적격(화산) _발주내역_3월기성내역_설계변경산출_설계변경내역서_실정보고내역집계(2006)" xfId="3912"/>
    <cellStyle name="_적격(화산) _발주내역_3월기성내역_설계변경산출_통신관로(9공구)" xfId="3913"/>
    <cellStyle name="_적격(화산) _발주내역_3월기성내역_설계변경산출_통신관로(9공구)_설계변경내역서" xfId="3914"/>
    <cellStyle name="_적격(화산) _발주내역_3월기성내역_설계변경산출_통신관로(9공구)_설계변경내역서_내역서제경비제외123" xfId="3915"/>
    <cellStyle name="_적격(화산) _발주내역_3월기성내역_설계변경산출_통신관로(9공구)_설계변경내역서_설계변경내역서(2006년)" xfId="3916"/>
    <cellStyle name="_적격(화산) _발주내역_3월기성내역_설계변경산출_통신관로(9공구)_설계변경내역서_설계변경내역서(물가변동)" xfId="3917"/>
    <cellStyle name="_적격(화산) _발주내역_3월기성내역_설계변경산출_통신관로(9공구)_설계변경내역서_실정보고내역집계(2006)" xfId="3918"/>
    <cellStyle name="_적격(화산) _발주내역_5월기성내역" xfId="3919"/>
    <cellStyle name="_적격(화산) _발주내역_5월기성내역_설계변경내역서" xfId="3920"/>
    <cellStyle name="_적격(화산) _발주내역_5월기성내역_설계변경내역서_내역서제경비제외123" xfId="3921"/>
    <cellStyle name="_적격(화산) _발주내역_5월기성내역_설계변경내역서_설계변경내역서(2006년)" xfId="3922"/>
    <cellStyle name="_적격(화산) _발주내역_5월기성내역_설계변경내역서_설계변경내역서(물가변동)" xfId="3923"/>
    <cellStyle name="_적격(화산) _발주내역_5월기성내역_설계변경내역서_실정보고내역집계(2006)" xfId="3924"/>
    <cellStyle name="_적격(화산) _발주내역_5월기성내역_설계변경산출" xfId="3925"/>
    <cellStyle name="_적격(화산) _발주내역_5월기성내역_설계변경산출_9공구대우통신관로" xfId="3926"/>
    <cellStyle name="_적격(화산) _발주내역_5월기성내역_설계변경산출_9공구대우통신관로_설계변경내역서" xfId="3927"/>
    <cellStyle name="_적격(화산) _발주내역_5월기성내역_설계변경산출_9공구대우통신관로_설계변경내역서_내역서제경비제외123" xfId="3928"/>
    <cellStyle name="_적격(화산) _발주내역_5월기성내역_설계변경산출_9공구대우통신관로_설계변경내역서_설계변경내역서(2006년)" xfId="3929"/>
    <cellStyle name="_적격(화산) _발주내역_5월기성내역_설계변경산출_9공구대우통신관로_설계변경내역서_설계변경내역서(물가변동)" xfId="3930"/>
    <cellStyle name="_적격(화산) _발주내역_5월기성내역_설계변경산출_9공구대우통신관로_설계변경내역서_실정보고내역집계(2006)" xfId="3931"/>
    <cellStyle name="_적격(화산) _발주내역_5월기성내역_설계변경산출_설계변경내역서" xfId="3932"/>
    <cellStyle name="_적격(화산) _발주내역_5월기성내역_설계변경산출_설계변경내역서_내역서제경비제외123" xfId="3933"/>
    <cellStyle name="_적격(화산) _발주내역_5월기성내역_설계변경산출_설계변경내역서_설계변경내역서(2006년)" xfId="3934"/>
    <cellStyle name="_적격(화산) _발주내역_5월기성내역_설계변경산출_설계변경내역서_설계변경내역서(물가변동)" xfId="3935"/>
    <cellStyle name="_적격(화산) _발주내역_5월기성내역_설계변경산출_설계변경내역서_실정보고내역집계(2006)" xfId="3936"/>
    <cellStyle name="_적격(화산) _발주내역_5월기성내역_설계변경산출_통신관로(9공구)" xfId="3937"/>
    <cellStyle name="_적격(화산) _발주내역_5월기성내역_설계변경산출_통신관로(9공구)_설계변경내역서" xfId="3938"/>
    <cellStyle name="_적격(화산) _발주내역_5월기성내역_설계변경산출_통신관로(9공구)_설계변경내역서_내역서제경비제외123" xfId="3939"/>
    <cellStyle name="_적격(화산) _발주내역_5월기성내역_설계변경산출_통신관로(9공구)_설계변경내역서_설계변경내역서(2006년)" xfId="3940"/>
    <cellStyle name="_적격(화산) _발주내역_5월기성내역_설계변경산출_통신관로(9공구)_설계변경내역서_설계변경내역서(물가변동)" xfId="3941"/>
    <cellStyle name="_적격(화산) _발주내역_5월기성내역_설계변경산출_통신관로(9공구)_설계변경내역서_실정보고내역집계(2006)" xfId="3942"/>
    <cellStyle name="_적격(화산) _발주내역_설계변경내역서" xfId="3943"/>
    <cellStyle name="_적격(화산) _발주내역_설계변경내역서_내역서제경비제외123" xfId="3944"/>
    <cellStyle name="_적격(화산) _발주내역_설계변경내역서_설계변경내역서(2006년)" xfId="3945"/>
    <cellStyle name="_적격(화산) _발주내역_설계변경내역서_설계변경내역서(물가변동)" xfId="3946"/>
    <cellStyle name="_적격(화산) _발주내역_설계변경내역서_실정보고내역집계(2006)" xfId="3947"/>
    <cellStyle name="_적격(화산) _발주내역_설계변경산출" xfId="3948"/>
    <cellStyle name="_적격(화산) _발주내역_설계변경산출_9공구대우통신관로" xfId="3949"/>
    <cellStyle name="_적격(화산) _발주내역_설계변경산출_9공구대우통신관로_설계변경내역서" xfId="3950"/>
    <cellStyle name="_적격(화산) _발주내역_설계변경산출_9공구대우통신관로_설계변경내역서_내역서제경비제외123" xfId="3951"/>
    <cellStyle name="_적격(화산) _발주내역_설계변경산출_9공구대우통신관로_설계변경내역서_설계변경내역서(2006년)" xfId="3952"/>
    <cellStyle name="_적격(화산) _발주내역_설계변경산출_9공구대우통신관로_설계변경내역서_설계변경내역서(물가변동)" xfId="3953"/>
    <cellStyle name="_적격(화산) _발주내역_설계변경산출_9공구대우통신관로_설계변경내역서_실정보고내역집계(2006)" xfId="3954"/>
    <cellStyle name="_적격(화산) _발주내역_설계변경산출_설계변경내역서" xfId="3955"/>
    <cellStyle name="_적격(화산) _발주내역_설계변경산출_설계변경내역서_내역서제경비제외123" xfId="3956"/>
    <cellStyle name="_적격(화산) _발주내역_설계변경산출_설계변경내역서_설계변경내역서(2006년)" xfId="3957"/>
    <cellStyle name="_적격(화산) _발주내역_설계변경산출_설계변경내역서_설계변경내역서(물가변동)" xfId="3958"/>
    <cellStyle name="_적격(화산) _발주내역_설계변경산출_설계변경내역서_실정보고내역집계(2006)" xfId="3959"/>
    <cellStyle name="_적격(화산) _발주내역_설계변경산출_통신관로(9공구)" xfId="3960"/>
    <cellStyle name="_적격(화산) _발주내역_설계변경산출_통신관로(9공구)_설계변경내역서" xfId="3961"/>
    <cellStyle name="_적격(화산) _발주내역_설계변경산출_통신관로(9공구)_설계변경내역서_내역서제경비제외123" xfId="3962"/>
    <cellStyle name="_적격(화산) _발주내역_설계변경산출_통신관로(9공구)_설계변경내역서_설계변경내역서(2006년)" xfId="3963"/>
    <cellStyle name="_적격(화산) _발주내역_설계변경산출_통신관로(9공구)_설계변경내역서_설계변경내역서(물가변동)" xfId="3964"/>
    <cellStyle name="_적격(화산) _발주내역_설계변경산출_통신관로(9공구)_설계변경내역서_실정보고내역집계(2006)" xfId="3965"/>
    <cellStyle name="_적격(화산) _법면가보호망삭제" xfId="1773"/>
    <cellStyle name="_적격(화산) _법면가보호망삭제_2003년k치(4.7일잔여공사량)" xfId="1774"/>
    <cellStyle name="_적격(화산) _법면가보호망삭제_2003년k치(4.7일잔여공사량)_국민,건강보험료-8공구" xfId="1775"/>
    <cellStyle name="_적격(화산) _법면가보호망삭제_2003년k치(4.7일잔여공사량)_국민,건강보험료-8공구_제잡비전체" xfId="1776"/>
    <cellStyle name="_적격(화산) _법면가보호망삭제_국민,건강보험료-8공구" xfId="1777"/>
    <cellStyle name="_적격(화산) _법면가보호망삭제_국민,건강보험료-8공구_제잡비전체" xfId="1778"/>
    <cellStyle name="_적격(화산) _법면가보호망삭제_익장1공구조달청양식2차2003.4.7" xfId="1779"/>
    <cellStyle name="_적격(화산) _법면가보호망삭제_익장1공구조달청양식2차2003.4.7_국민,건강보험료-8공구" xfId="1780"/>
    <cellStyle name="_적격(화산) _법면가보호망삭제_익장1공구조달청양식2차2003.4.7_국민,건강보험료-8공구_제잡비전체" xfId="1781"/>
    <cellStyle name="_적격(화산) _법면가보호망삭제_익장1공구조달청양식k3(03(1).4.7-04.09.01)(수정)" xfId="1782"/>
    <cellStyle name="_적격(화산) _법면가보호망삭제_익장1공구조달청양식k3(03(1).4.7-04.09.01)(수정)_국민,건강보험료-8공구" xfId="1783"/>
    <cellStyle name="_적격(화산) _법면가보호망삭제_익장1공구조달청양식k3(03(1).4.7-04.09.01)(수정)_국민,건강보험료-8공구_제잡비전체" xfId="1784"/>
    <cellStyle name="_적격(화산) _변경시 암거공사비 집계표(2.01.5)" xfId="1785"/>
    <cellStyle name="_적격(화산) _변경시 암거공사비 집계표완료(1200관일시)완료" xfId="1786"/>
    <cellStyle name="_적격(화산) _본오오목천" xfId="1787"/>
    <cellStyle name="_적격(화산) _부대철콘 (2)" xfId="1788"/>
    <cellStyle name="_적격(화산) _부대철콘 (3)" xfId="1789"/>
    <cellStyle name="_적격(화산) _부대철콘 (4)" xfId="1790"/>
    <cellStyle name="_적격(화산) _부대토공 (2)" xfId="1791"/>
    <cellStyle name="_적격(화산) _부대토공 (3)" xfId="1792"/>
    <cellStyle name="_적격(화산) _부별지" xfId="1793"/>
    <cellStyle name="_적격(화산) _부별지_buip (2)" xfId="1794"/>
    <cellStyle name="_적격(화산) _부별지_ip (2)" xfId="1795"/>
    <cellStyle name="_적격(화산) _부별지_jipbun (2)" xfId="1796"/>
    <cellStyle name="_적격(화산) _사면검토서-2" xfId="1797"/>
    <cellStyle name="_적격(화산) _사면검토서-2_계측기" xfId="1798"/>
    <cellStyle name="_적격(화산) _사면검토서-2_계측기2" xfId="1799"/>
    <cellStyle name="_적격(화산) _사면검토서-2_계측기추가" xfId="1800"/>
    <cellStyle name="_적격(화산) _사면검토서-2_미진동발파 (감사)" xfId="1801"/>
    <cellStyle name="_적격(화산) _사면검토서-2_지중강판암거(320 확정)" xfId="1802"/>
    <cellStyle name="_적격(화산) _사면검토서-2_지중강판암거(810 당초)" xfId="1803"/>
    <cellStyle name="_적격(화산) _사면검토서-2_지중강판암거(당초)" xfId="1804"/>
    <cellStyle name="_적격(화산) _사면검토서-2_지중강판암거(여건보고)" xfId="1805"/>
    <cellStyle name="_적격(화산) _사면검토서-2_폐기물단산(최종)" xfId="1806"/>
    <cellStyle name="_적격(화산) _사면안정(R-B)" xfId="1807"/>
    <cellStyle name="_적격(화산) _사면안정(R-B)_2003년암판정(재실시구간별)" xfId="1808"/>
    <cellStyle name="_적격(화산) _사면안정(R-B)_2003년암판정(진입로실정보고)" xfId="1809"/>
    <cellStyle name="_적격(화산) _사면안정(R-B)_2003년암판정(진입로자문단확정)" xfId="1810"/>
    <cellStyle name="_적격(화산) _사면안정(R-B)_계측기" xfId="1811"/>
    <cellStyle name="_적격(화산) _사면안정(R-B)_계측기2" xfId="1812"/>
    <cellStyle name="_적격(화산) _사면안정(R-B)_계측기추가" xfId="1813"/>
    <cellStyle name="_적격(화산) _사면안정(R-B)_미진동발파 (감사)" xfId="1814"/>
    <cellStyle name="_적격(화산) _사면안정(R-B)_미진동발파 (사업소보고)" xfId="1815"/>
    <cellStyle name="_적격(화산) _사면안정(R-B)_사면검토서 (version 1)" xfId="1816"/>
    <cellStyle name="_적격(화산) _사면안정(R-B)_사면검토서-3-수정" xfId="1817"/>
    <cellStyle name="_적격(화산) _사면안정(R-B)_정안천교우물통 토공여건(우물통)" xfId="1818"/>
    <cellStyle name="_적격(화산) _사면안정(R-B)_지중강판암거(320 확정)" xfId="1819"/>
    <cellStyle name="_적격(화산) _사면안정(R-B)_지중강판암거(810 당초)" xfId="1820"/>
    <cellStyle name="_적격(화산) _사면안정(R-B)_지중강판암거(당초)" xfId="1821"/>
    <cellStyle name="_적격(화산) _사면안정(R-B)_지중강판암거(여건보고)" xfId="1822"/>
    <cellStyle name="_적격(화산) _사면안정(R-B)_파일변경(변경)" xfId="1823"/>
    <cellStyle name="_적격(화산) _사면안정(R-B)_폐기물단산(최종)" xfId="1824"/>
    <cellStyle name="_적격(화산) _서천" xfId="1825"/>
    <cellStyle name="_적격(화산) _설계" xfId="1826"/>
    <cellStyle name="_적격(화산) _설계 (2)" xfId="1827"/>
    <cellStyle name="_적격(화산) _설계대도급(es)" xfId="1828"/>
    <cellStyle name="_적격(화산) _설계대도급(es)_2003년k치(4.7일잔여공사량)" xfId="1829"/>
    <cellStyle name="_적격(화산) _설계대도급(es)_2003년k치(4.7일잔여공사량)_국민,건강보험료-8공구" xfId="1830"/>
    <cellStyle name="_적격(화산) _설계대도급(es)_2003년k치(4.7일잔여공사량)_국민,건강보험료-8공구_제잡비전체" xfId="1831"/>
    <cellStyle name="_적격(화산) _설계대도급(es)_국민,건강보험료-8공구" xfId="1832"/>
    <cellStyle name="_적격(화산) _설계대도급(es)_국민,건강보험료-8공구_제잡비전체" xfId="1833"/>
    <cellStyle name="_적격(화산) _설계대도급(es)_익장1공구조달청양식2차2003.4.7" xfId="1834"/>
    <cellStyle name="_적격(화산) _설계대도급(es)_익장1공구조달청양식2차2003.4.7_국민,건강보험료-8공구" xfId="1835"/>
    <cellStyle name="_적격(화산) _설계대도급(es)_익장1공구조달청양식2차2003.4.7_국민,건강보험료-8공구_제잡비전체" xfId="1836"/>
    <cellStyle name="_적격(화산) _설계대도급(es)_익장1공구조달청양식k3(03(1).4.7-04.09.01)(수정)" xfId="1837"/>
    <cellStyle name="_적격(화산) _설계대도급(es)_익장1공구조달청양식k3(03(1).4.7-04.09.01)(수정)_국민,건강보험료-8공구" xfId="1838"/>
    <cellStyle name="_적격(화산) _설계대도급(es)_익장1공구조달청양식k3(03(1).4.7-04.09.01)(수정)_국민,건강보험료-8공구_제잡비전체" xfId="1839"/>
    <cellStyle name="_적격(화산) _설계변경내역서" xfId="3966"/>
    <cellStyle name="_적격(화산) _설계변경내역서_내역서제경비제외123" xfId="3967"/>
    <cellStyle name="_적격(화산) _설계변경내역서_설계변경내역서(2006년)" xfId="3968"/>
    <cellStyle name="_적격(화산) _설계변경내역서_설계변경내역서(물가변동)" xfId="3969"/>
    <cellStyle name="_적격(화산) _설계변경내역서_실정보고내역집계(2006)" xfId="3970"/>
    <cellStyle name="_적격(화산) _설계변경산출" xfId="3971"/>
    <cellStyle name="_적격(화산) _설계변경산출_9공구대우통신관로" xfId="3972"/>
    <cellStyle name="_적격(화산) _설계변경산출_9공구대우통신관로_설계변경내역서" xfId="3973"/>
    <cellStyle name="_적격(화산) _설계변경산출_9공구대우통신관로_설계변경내역서_내역서제경비제외123" xfId="3974"/>
    <cellStyle name="_적격(화산) _설계변경산출_9공구대우통신관로_설계변경내역서_설계변경내역서(2006년)" xfId="3975"/>
    <cellStyle name="_적격(화산) _설계변경산출_9공구대우통신관로_설계변경내역서_설계변경내역서(물가변동)" xfId="3976"/>
    <cellStyle name="_적격(화산) _설계변경산출_9공구대우통신관로_설계변경내역서_실정보고내역집계(2006)" xfId="3977"/>
    <cellStyle name="_적격(화산) _설계변경산출_설계변경내역서" xfId="3978"/>
    <cellStyle name="_적격(화산) _설계변경산출_설계변경내역서_내역서제경비제외123" xfId="3979"/>
    <cellStyle name="_적격(화산) _설계변경산출_설계변경내역서_설계변경내역서(2006년)" xfId="3980"/>
    <cellStyle name="_적격(화산) _설계변경산출_설계변경내역서_설계변경내역서(물가변동)" xfId="3981"/>
    <cellStyle name="_적격(화산) _설계변경산출_설계변경내역서_실정보고내역집계(2006)" xfId="3982"/>
    <cellStyle name="_적격(화산) _설계변경산출_통신관로(9공구)" xfId="3983"/>
    <cellStyle name="_적격(화산) _설계변경산출_통신관로(9공구)_설계변경내역서" xfId="3984"/>
    <cellStyle name="_적격(화산) _설계변경산출_통신관로(9공구)_설계변경내역서_내역서제경비제외123" xfId="3985"/>
    <cellStyle name="_적격(화산) _설계변경산출_통신관로(9공구)_설계변경내역서_설계변경내역서(2006년)" xfId="3986"/>
    <cellStyle name="_적격(화산) _설계변경산출_통신관로(9공구)_설계변경내역서_설계변경내역서(물가변동)" xfId="3987"/>
    <cellStyle name="_적격(화산) _설계변경산출_통신관로(9공구)_설계변경내역서_실정보고내역집계(2006)" xfId="3988"/>
    <cellStyle name="_적격(화산) _신호등견적서" xfId="3989"/>
    <cellStyle name="_적격(화산) _신호등견적서_연꽃교산출근거1" xfId="3990"/>
    <cellStyle name="_적격(화산) _신호등견적서_연꽃교산출근거1_연꽃교(산출근거)" xfId="3991"/>
    <cellStyle name="_적격(화산) _암거" xfId="1840"/>
    <cellStyle name="_적격(화산) _암거_2.0 암거공수량집계" xfId="1841"/>
    <cellStyle name="_적격(화산) _암거_변경시 암거공사비 집계표(2.01.5)" xfId="1842"/>
    <cellStyle name="_적격(화산) _암거_변경시 암거공사비 집계표완료(1200관일시)완료" xfId="1843"/>
    <cellStyle name="_적격(화산) _암거_암거공2" xfId="1844"/>
    <cellStyle name="_적격(화산) _암거_암거공2_2.0 암거공수량집계" xfId="1845"/>
    <cellStyle name="_적격(화산) _암거_암거공2_변경시 암거공사비 집계표(2.01.5)" xfId="1846"/>
    <cellStyle name="_적격(화산) _암거_암거공2_변경시 암거공사비 집계표완료(1200관일시)완료" xfId="1847"/>
    <cellStyle name="_적격(화산) _암거_암거공2_암거공2" xfId="1848"/>
    <cellStyle name="_적격(화산) _암거_암거공2_암거공2_2.0 암거공수량집계" xfId="1849"/>
    <cellStyle name="_적격(화산) _암거_암거공2_암거공2_변경시 암거공사비 집계표(2.01.5)" xfId="1850"/>
    <cellStyle name="_적격(화산) _암거_암거공2_암거공2_변경시 암거공사비 집계표완료(1200관일시)완료" xfId="1851"/>
    <cellStyle name="_적격(화산) _암거_암거공2_암거공2_암거규격축소(통수량)" xfId="1852"/>
    <cellStyle name="_적격(화산) _암거_암거공2_암거공2_연약치환시공사비(최종)" xfId="1853"/>
    <cellStyle name="_적격(화산) _암거_암거공2_암거공2_연약치환시공사비(최종)_지중강판암거(320 확정)" xfId="1854"/>
    <cellStyle name="_적격(화산) _암거_암거공2_암거공2_연약치환시공사비(최종)_지중강판암거(810 당초)" xfId="1855"/>
    <cellStyle name="_적격(화산) _암거_암거공2_암거공2_연약치환시공사비(최종)_지중강판암거(당초)" xfId="1856"/>
    <cellStyle name="_적격(화산) _암거_암거공2_암거공2_연약치환시공사비(최종)_지중강판암거(여건보고)" xfId="1857"/>
    <cellStyle name="_적격(화산) _암거_암거공2_암거공2_지중강판암거(320 확정)" xfId="1858"/>
    <cellStyle name="_적격(화산) _암거_암거공2_암거공2_지중강판암거(810 당초)" xfId="1859"/>
    <cellStyle name="_적격(화산) _암거_암거공2_암거공2_지중강판암거(당초)" xfId="1860"/>
    <cellStyle name="_적격(화산) _암거_암거공2_암거공2_지중강판암거(여건보고)" xfId="1861"/>
    <cellStyle name="_적격(화산) _암거_암거공2_암거규격축소(통수량)" xfId="1862"/>
    <cellStyle name="_적격(화산) _암거_암거공2_연약치환시공사비(최종)" xfId="1863"/>
    <cellStyle name="_적격(화산) _암거_암거공2_연약치환시공사비(최종)_지중강판암거(320 확정)" xfId="1864"/>
    <cellStyle name="_적격(화산) _암거_암거공2_연약치환시공사비(최종)_지중강판암거(810 당초)" xfId="1865"/>
    <cellStyle name="_적격(화산) _암거_암거공2_연약치환시공사비(최종)_지중강판암거(당초)" xfId="1866"/>
    <cellStyle name="_적격(화산) _암거_암거공2_연약치환시공사비(최종)_지중강판암거(여건보고)" xfId="1867"/>
    <cellStyle name="_적격(화산) _암거_암거공2_지중강판암거(320 확정)" xfId="1868"/>
    <cellStyle name="_적격(화산) _암거_암거공2_지중강판암거(810 당초)" xfId="1869"/>
    <cellStyle name="_적격(화산) _암거_암거공2_지중강판암거(당초)" xfId="1870"/>
    <cellStyle name="_적격(화산) _암거_암거공2_지중강판암거(여건보고)" xfId="1871"/>
    <cellStyle name="_적격(화산) _암거_암거규격축소(통수량)" xfId="1872"/>
    <cellStyle name="_적격(화산) _암거_연약치환시공사비(최종)" xfId="1873"/>
    <cellStyle name="_적격(화산) _암거_연약치환시공사비(최종)_지중강판암거(320 확정)" xfId="1874"/>
    <cellStyle name="_적격(화산) _암거_연약치환시공사비(최종)_지중강판암거(810 당초)" xfId="1875"/>
    <cellStyle name="_적격(화산) _암거_연약치환시공사비(최종)_지중강판암거(당초)" xfId="1876"/>
    <cellStyle name="_적격(화산) _암거_연약치환시공사비(최종)_지중강판암거(여건보고)" xfId="1877"/>
    <cellStyle name="_적격(화산) _암거_지중강판암거(320 확정)" xfId="1878"/>
    <cellStyle name="_적격(화산) _암거_지중강판암거(810 당초)" xfId="1879"/>
    <cellStyle name="_적격(화산) _암거_지중강판암거(당초)" xfId="1880"/>
    <cellStyle name="_적격(화산) _암거_지중강판암거(여건보고)" xfId="1881"/>
    <cellStyle name="_적격(화산) _암거공2" xfId="1882"/>
    <cellStyle name="_적격(화산) _암거공2_2.0 암거공수량집계" xfId="1883"/>
    <cellStyle name="_적격(화산) _암거공2_변경시 암거공사비 집계표(2.01.5)" xfId="1884"/>
    <cellStyle name="_적격(화산) _암거공2_변경시 암거공사비 집계표완료(1200관일시)완료" xfId="1885"/>
    <cellStyle name="_적격(화산) _암거공2_암거공2" xfId="1886"/>
    <cellStyle name="_적격(화산) _암거공2_암거공2_2.0 암거공수량집계" xfId="1887"/>
    <cellStyle name="_적격(화산) _암거공2_암거공2_변경시 암거공사비 집계표(2.01.5)" xfId="1888"/>
    <cellStyle name="_적격(화산) _암거공2_암거공2_변경시 암거공사비 집계표완료(1200관일시)완료" xfId="1889"/>
    <cellStyle name="_적격(화산) _암거공2_암거공2_암거공2" xfId="1890"/>
    <cellStyle name="_적격(화산) _암거공2_암거공2_암거공2_2.0 암거공수량집계" xfId="1891"/>
    <cellStyle name="_적격(화산) _암거공2_암거공2_암거공2_변경시 암거공사비 집계표(2.01.5)" xfId="1892"/>
    <cellStyle name="_적격(화산) _암거공2_암거공2_암거공2_변경시 암거공사비 집계표완료(1200관일시)완료" xfId="1893"/>
    <cellStyle name="_적격(화산) _암거공2_암거공2_암거공2_암거규격축소(통수량)" xfId="1894"/>
    <cellStyle name="_적격(화산) _암거공2_암거공2_암거공2_연약치환시공사비(최종)" xfId="1895"/>
    <cellStyle name="_적격(화산) _암거공2_암거공2_암거공2_연약치환시공사비(최종)_지중강판암거(320 확정)" xfId="1896"/>
    <cellStyle name="_적격(화산) _암거공2_암거공2_암거공2_연약치환시공사비(최종)_지중강판암거(810 당초)" xfId="1897"/>
    <cellStyle name="_적격(화산) _암거공2_암거공2_암거공2_연약치환시공사비(최종)_지중강판암거(당초)" xfId="1898"/>
    <cellStyle name="_적격(화산) _암거공2_암거공2_암거공2_연약치환시공사비(최종)_지중강판암거(여건보고)" xfId="1899"/>
    <cellStyle name="_적격(화산) _암거공2_암거공2_암거공2_지중강판암거(320 확정)" xfId="1900"/>
    <cellStyle name="_적격(화산) _암거공2_암거공2_암거공2_지중강판암거(810 당초)" xfId="1901"/>
    <cellStyle name="_적격(화산) _암거공2_암거공2_암거공2_지중강판암거(당초)" xfId="1902"/>
    <cellStyle name="_적격(화산) _암거공2_암거공2_암거공2_지중강판암거(여건보고)" xfId="1903"/>
    <cellStyle name="_적격(화산) _암거공2_암거공2_암거규격축소(통수량)" xfId="1904"/>
    <cellStyle name="_적격(화산) _암거공2_암거공2_연약치환시공사비(최종)" xfId="1905"/>
    <cellStyle name="_적격(화산) _암거공2_암거공2_연약치환시공사비(최종)_지중강판암거(320 확정)" xfId="1906"/>
    <cellStyle name="_적격(화산) _암거공2_암거공2_연약치환시공사비(최종)_지중강판암거(810 당초)" xfId="1907"/>
    <cellStyle name="_적격(화산) _암거공2_암거공2_연약치환시공사비(최종)_지중강판암거(당초)" xfId="1908"/>
    <cellStyle name="_적격(화산) _암거공2_암거공2_연약치환시공사비(최종)_지중강판암거(여건보고)" xfId="1909"/>
    <cellStyle name="_적격(화산) _암거공2_암거공2_지중강판암거(320 확정)" xfId="1910"/>
    <cellStyle name="_적격(화산) _암거공2_암거공2_지중강판암거(810 당초)" xfId="1911"/>
    <cellStyle name="_적격(화산) _암거공2_암거공2_지중강판암거(당초)" xfId="1912"/>
    <cellStyle name="_적격(화산) _암거공2_암거공2_지중강판암거(여건보고)" xfId="1913"/>
    <cellStyle name="_적격(화산) _암거공2_암거규격축소(통수량)" xfId="1914"/>
    <cellStyle name="_적격(화산) _암거공2_연약치환시공사비(최종)" xfId="1915"/>
    <cellStyle name="_적격(화산) _암거공2_연약치환시공사비(최종)_지중강판암거(320 확정)" xfId="1916"/>
    <cellStyle name="_적격(화산) _암거공2_연약치환시공사비(최종)_지중강판암거(810 당초)" xfId="1917"/>
    <cellStyle name="_적격(화산) _암거공2_연약치환시공사비(최종)_지중강판암거(당초)" xfId="1918"/>
    <cellStyle name="_적격(화산) _암거공2_연약치환시공사비(최종)_지중강판암거(여건보고)" xfId="1919"/>
    <cellStyle name="_적격(화산) _암거공2_지중강판암거(320 확정)" xfId="1920"/>
    <cellStyle name="_적격(화산) _암거공2_지중강판암거(810 당초)" xfId="1921"/>
    <cellStyle name="_적격(화산) _암거공2_지중강판암거(당초)" xfId="1922"/>
    <cellStyle name="_적격(화산) _암거공2_지중강판암거(여건보고)" xfId="1923"/>
    <cellStyle name="_적격(화산) _암거공뒷채움" xfId="1924"/>
    <cellStyle name="_적격(화산) _암거규격축소(통수량)" xfId="1925"/>
    <cellStyle name="_적격(화산) _암판정 요청-휴게소(7-20) " xfId="3992"/>
    <cellStyle name="_적격(화산) _여건보고(종점드레인변경)" xfId="1926"/>
    <cellStyle name="_적격(화산) _여건보고(종점드레인변경)_교량기초형식적정성검토" xfId="1927"/>
    <cellStyle name="_적격(화산) _연꽃교산출근거1" xfId="3993"/>
    <cellStyle name="_적격(화산) _연꽃교산출근거1_연꽃교(산출근거)" xfId="3994"/>
    <cellStyle name="_적격(화산) _연약치환시공사비(최종)" xfId="1928"/>
    <cellStyle name="_적격(화산) _연약치환시공사비(최종)_지중강판암거(320 확정)" xfId="1929"/>
    <cellStyle name="_적격(화산) _연약치환시공사비(최종)_지중강판암거(810 당초)" xfId="1930"/>
    <cellStyle name="_적격(화산) _연약치환시공사비(최종)_지중강판암거(당초)" xfId="1931"/>
    <cellStyle name="_적격(화산) _연약치환시공사비(최종)_지중강판암거(여건보고)" xfId="1932"/>
    <cellStyle name="_적격(화산) _우물통속채움잡석(정안천교)" xfId="1933"/>
    <cellStyle name="_적격(화산) _익장1공구조달청양식2차2003.4.7" xfId="1934"/>
    <cellStyle name="_적격(화산) _익장1공구조달청양식2차2003.4.7_국민,건강보험료-8공구" xfId="1935"/>
    <cellStyle name="_적격(화산) _익장1공구조달청양식2차2003.4.7_국민,건강보험료-8공구_제잡비전체" xfId="1936"/>
    <cellStyle name="_적격(화산) _익장1공구조달청양식k3(03(1).4.7-04.09.01)(수정)" xfId="1937"/>
    <cellStyle name="_적격(화산) _익장1공구조달청양식k3(03(1).4.7-04.09.01)(수정)_국민,건강보험료-8공구" xfId="1938"/>
    <cellStyle name="_적격(화산) _익장1공구조달청양식k3(03(1).4.7-04.09.01)(수정)_국민,건강보험료-8공구_제잡비전체" xfId="1939"/>
    <cellStyle name="_적격(화산) _입찰 (2)" xfId="1940"/>
    <cellStyle name="_적격(화산) _재통보" xfId="3995"/>
    <cellStyle name="_적격(화산) _재통보_01실정보고_총괄" xfId="3996"/>
    <cellStyle name="_적격(화산) _재통보_101_토공집계" xfId="3997"/>
    <cellStyle name="_적격(화산) _재통보_2.01_유사공종신규단가" xfId="3998"/>
    <cellStyle name="_적격(화산) _재통보_폐기물 및 지장가옥" xfId="3999"/>
    <cellStyle name="_적격(화산) _지중강판암거(320 확정)" xfId="1941"/>
    <cellStyle name="_적격(화산) _지중강판암거(810 당초)" xfId="1942"/>
    <cellStyle name="_적격(화산) _지중강판암거(당초)" xfId="1943"/>
    <cellStyle name="_적격(화산) _지중강판암거(여건보고)" xfId="1944"/>
    <cellStyle name="_적격(화산) _집갑 (2)" xfId="1945"/>
    <cellStyle name="_적격(화산) _집행 (2)" xfId="1946"/>
    <cellStyle name="_적격(화산) _집행 (93)" xfId="1947"/>
    <cellStyle name="_적격(화산) _철콘 (2)" xfId="1948"/>
    <cellStyle name="_적격(화산) _철콘 (3)" xfId="1949"/>
    <cellStyle name="_적격(화산) _철콘 (4)" xfId="1950"/>
    <cellStyle name="_적격(화산) _철콘 (5)" xfId="1951"/>
    <cellStyle name="_적격(화산) _청남대교p18 변경금액2" xfId="1952"/>
    <cellStyle name="_적격(화산) _추가깎기(쌓기)7공구" xfId="1953"/>
    <cellStyle name="_적격(화산) _추가깎기(쌓기)7공구_교량기초형식적정성검토" xfId="1954"/>
    <cellStyle name="_적격(화산) _토공 (2)" xfId="1955"/>
    <cellStyle name="_적격(화산) _토적표" xfId="1956"/>
    <cellStyle name="_적격(화산) _토적표_미진동발파 (감사)" xfId="1957"/>
    <cellStyle name="_적격(화산) _토적표_지중강판암거(320 확정)" xfId="1958"/>
    <cellStyle name="_적격(화산) _토적표_지중강판암거(810 당초)" xfId="1959"/>
    <cellStyle name="_적격(화산) _토적표_지중강판암거(당초)" xfId="1960"/>
    <cellStyle name="_적격(화산) _토적표_지중강판암거(여건보고)" xfId="1961"/>
    <cellStyle name="_적격(화산) _토적표_폐기물단산(최종)" xfId="1962"/>
    <cellStyle name="_적격(화산) _투찰내역" xfId="1963"/>
    <cellStyle name="_적격(화산) _투찰내역_2.0 암거공수량집계" xfId="1964"/>
    <cellStyle name="_적격(화산) _투찰내역_2002 1차 설계서" xfId="1965"/>
    <cellStyle name="_적격(화산) _투찰내역_2002년발주현황(3)" xfId="1966"/>
    <cellStyle name="_적격(화산) _투찰내역_2003발주설계서" xfId="1967"/>
    <cellStyle name="_적격(화산) _투찰내역_2차설계변경내역서(변경)" xfId="1968"/>
    <cellStyle name="_적격(화산) _투찰내역_계측기" xfId="1969"/>
    <cellStyle name="_적격(화산) _투찰내역_계측기_미진동발파 (감사)" xfId="1970"/>
    <cellStyle name="_적격(화산) _투찰내역_계측기_폐기물단산(최종)" xfId="1971"/>
    <cellStyle name="_적격(화산) _투찰내역_계측기2" xfId="1972"/>
    <cellStyle name="_적격(화산) _투찰내역_계측기추가" xfId="1973"/>
    <cellStyle name="_적격(화산) _투찰내역_계측기추가(최종)" xfId="1974"/>
    <cellStyle name="_적격(화산) _투찰내역_귀산미산공주(sip,가설방음,천공후항타)" xfId="1975"/>
    <cellStyle name="_적격(화산) _투찰내역_미진동발파" xfId="1976"/>
    <cellStyle name="_적격(화산) _투찰내역_미진동발파 (감사)" xfId="1977"/>
    <cellStyle name="_적격(화산) _투찰내역_미진동발파_미진동발파 (감사)" xfId="1978"/>
    <cellStyle name="_적격(화산) _투찰내역_미진동발파_지중강판암거(320 확정)" xfId="1979"/>
    <cellStyle name="_적격(화산) _투찰내역_미진동발파_지중강판암거(810 당초)" xfId="1980"/>
    <cellStyle name="_적격(화산) _투찰내역_미진동발파_지중강판암거(당초)" xfId="1981"/>
    <cellStyle name="_적격(화산) _투찰내역_미진동발파_지중강판암거(여건보고)" xfId="1982"/>
    <cellStyle name="_적격(화산) _투찰내역_미진동발파_폐기물단산(최종)" xfId="1983"/>
    <cellStyle name="_적격(화산) _투찰내역_변경시 암거공사비 집계표(2.01.5)" xfId="1984"/>
    <cellStyle name="_적격(화산) _투찰내역_변경시 암거공사비 집계표완료(1200관일시)완료" xfId="1985"/>
    <cellStyle name="_적격(화산) _투찰내역_사면검토서-2" xfId="1986"/>
    <cellStyle name="_적격(화산) _투찰내역_사면검토서-2_계측기" xfId="1987"/>
    <cellStyle name="_적격(화산) _투찰내역_사면검토서-2_계측기2" xfId="1988"/>
    <cellStyle name="_적격(화산) _투찰내역_사면검토서-2_계측기추가" xfId="1989"/>
    <cellStyle name="_적격(화산) _투찰내역_사면검토서-2_미진동발파 (감사)" xfId="1990"/>
    <cellStyle name="_적격(화산) _투찰내역_사면검토서-2_지중강판암거(320 확정)" xfId="1991"/>
    <cellStyle name="_적격(화산) _투찰내역_사면검토서-2_지중강판암거(810 당초)" xfId="1992"/>
    <cellStyle name="_적격(화산) _투찰내역_사면검토서-2_지중강판암거(당초)" xfId="1993"/>
    <cellStyle name="_적격(화산) _투찰내역_사면검토서-2_지중강판암거(여건보고)" xfId="1994"/>
    <cellStyle name="_적격(화산) _투찰내역_사면검토서-2_폐기물단산(최종)" xfId="1995"/>
    <cellStyle name="_적격(화산) _투찰내역_사면안정(R-B)" xfId="1996"/>
    <cellStyle name="_적격(화산) _투찰내역_사면안정(R-B)_2003년암판정(재실시구간별)" xfId="1997"/>
    <cellStyle name="_적격(화산) _투찰내역_사면안정(R-B)_2003년암판정(진입로실정보고)" xfId="1998"/>
    <cellStyle name="_적격(화산) _투찰내역_사면안정(R-B)_2003년암판정(진입로자문단확정)" xfId="1999"/>
    <cellStyle name="_적격(화산) _투찰내역_사면안정(R-B)_계측기" xfId="2000"/>
    <cellStyle name="_적격(화산) _투찰내역_사면안정(R-B)_계측기2" xfId="2001"/>
    <cellStyle name="_적격(화산) _투찰내역_사면안정(R-B)_계측기추가" xfId="2002"/>
    <cellStyle name="_적격(화산) _투찰내역_사면안정(R-B)_미진동발파 (감사)" xfId="2003"/>
    <cellStyle name="_적격(화산) _투찰내역_사면안정(R-B)_미진동발파 (사업소보고)" xfId="2004"/>
    <cellStyle name="_적격(화산) _투찰내역_사면안정(R-B)_사면검토서 (version 1)" xfId="2005"/>
    <cellStyle name="_적격(화산) _투찰내역_사면안정(R-B)_사면검토서-3-수정" xfId="2006"/>
    <cellStyle name="_적격(화산) _투찰내역_사면안정(R-B)_정안천교우물통 토공여건(우물통)" xfId="2007"/>
    <cellStyle name="_적격(화산) _투찰내역_사면안정(R-B)_지중강판암거(320 확정)" xfId="2008"/>
    <cellStyle name="_적격(화산) _투찰내역_사면안정(R-B)_지중강판암거(810 당초)" xfId="2009"/>
    <cellStyle name="_적격(화산) _투찰내역_사면안정(R-B)_지중강판암거(당초)" xfId="2010"/>
    <cellStyle name="_적격(화산) _투찰내역_사면안정(R-B)_지중강판암거(여건보고)" xfId="2011"/>
    <cellStyle name="_적격(화산) _투찰내역_사면안정(R-B)_파일변경(변경)" xfId="2012"/>
    <cellStyle name="_적격(화산) _투찰내역_사면안정(R-B)_폐기물단산(최종)" xfId="2013"/>
    <cellStyle name="_적격(화산) _투찰내역_암거" xfId="2014"/>
    <cellStyle name="_적격(화산) _투찰내역_암거_2.0 암거공수량집계" xfId="2015"/>
    <cellStyle name="_적격(화산) _투찰내역_암거_변경시 암거공사비 집계표(2.01.5)" xfId="2016"/>
    <cellStyle name="_적격(화산) _투찰내역_암거_변경시 암거공사비 집계표완료(1200관일시)완료" xfId="2017"/>
    <cellStyle name="_적격(화산) _투찰내역_암거_암거공2" xfId="2018"/>
    <cellStyle name="_적격(화산) _투찰내역_암거_암거공2_2.0 암거공수량집계" xfId="2019"/>
    <cellStyle name="_적격(화산) _투찰내역_암거_암거공2_변경시 암거공사비 집계표(2.01.5)" xfId="2020"/>
    <cellStyle name="_적격(화산) _투찰내역_암거_암거공2_변경시 암거공사비 집계표완료(1200관일시)완료" xfId="2021"/>
    <cellStyle name="_적격(화산) _투찰내역_암거_암거공2_암거공2" xfId="2022"/>
    <cellStyle name="_적격(화산) _투찰내역_암거_암거공2_암거공2_2.0 암거공수량집계" xfId="2023"/>
    <cellStyle name="_적격(화산) _투찰내역_암거_암거공2_암거공2_변경시 암거공사비 집계표(2.01.5)" xfId="2024"/>
    <cellStyle name="_적격(화산) _투찰내역_암거_암거공2_암거공2_변경시 암거공사비 집계표완료(1200관일시)완료" xfId="2025"/>
    <cellStyle name="_적격(화산) _투찰내역_암거_암거공2_암거공2_암거규격축소(통수량)" xfId="2026"/>
    <cellStyle name="_적격(화산) _투찰내역_암거_암거공2_암거공2_연약치환시공사비(최종)" xfId="2027"/>
    <cellStyle name="_적격(화산) _투찰내역_암거_암거공2_암거공2_연약치환시공사비(최종)_지중강판암거(320 확정)" xfId="2028"/>
    <cellStyle name="_적격(화산) _투찰내역_암거_암거공2_암거공2_연약치환시공사비(최종)_지중강판암거(810 당초)" xfId="2029"/>
    <cellStyle name="_적격(화산) _투찰내역_암거_암거공2_암거공2_연약치환시공사비(최종)_지중강판암거(당초)" xfId="2030"/>
    <cellStyle name="_적격(화산) _투찰내역_암거_암거공2_암거공2_연약치환시공사비(최종)_지중강판암거(여건보고)" xfId="2031"/>
    <cellStyle name="_적격(화산) _투찰내역_암거_암거공2_암거공2_지중강판암거(320 확정)" xfId="2032"/>
    <cellStyle name="_적격(화산) _투찰내역_암거_암거공2_암거공2_지중강판암거(810 당초)" xfId="2033"/>
    <cellStyle name="_적격(화산) _투찰내역_암거_암거공2_암거공2_지중강판암거(당초)" xfId="2034"/>
    <cellStyle name="_적격(화산) _투찰내역_암거_암거공2_암거공2_지중강판암거(여건보고)" xfId="2035"/>
    <cellStyle name="_적격(화산) _투찰내역_암거_암거공2_암거규격축소(통수량)" xfId="2036"/>
    <cellStyle name="_적격(화산) _투찰내역_암거_암거공2_연약치환시공사비(최종)" xfId="2037"/>
    <cellStyle name="_적격(화산) _투찰내역_암거_암거공2_연약치환시공사비(최종)_지중강판암거(320 확정)" xfId="2038"/>
    <cellStyle name="_적격(화산) _투찰내역_암거_암거공2_연약치환시공사비(최종)_지중강판암거(810 당초)" xfId="2039"/>
    <cellStyle name="_적격(화산) _투찰내역_암거_암거공2_연약치환시공사비(최종)_지중강판암거(당초)" xfId="2040"/>
    <cellStyle name="_적격(화산) _투찰내역_암거_암거공2_연약치환시공사비(최종)_지중강판암거(여건보고)" xfId="2041"/>
    <cellStyle name="_적격(화산) _투찰내역_암거_암거공2_지중강판암거(320 확정)" xfId="2042"/>
    <cellStyle name="_적격(화산) _투찰내역_암거_암거공2_지중강판암거(810 당초)" xfId="2043"/>
    <cellStyle name="_적격(화산) _투찰내역_암거_암거공2_지중강판암거(당초)" xfId="2044"/>
    <cellStyle name="_적격(화산) _투찰내역_암거_암거공2_지중강판암거(여건보고)" xfId="2045"/>
    <cellStyle name="_적격(화산) _투찰내역_암거_암거규격축소(통수량)" xfId="2046"/>
    <cellStyle name="_적격(화산) _투찰내역_암거_연약치환시공사비(최종)" xfId="2047"/>
    <cellStyle name="_적격(화산) _투찰내역_암거_연약치환시공사비(최종)_지중강판암거(320 확정)" xfId="2048"/>
    <cellStyle name="_적격(화산) _투찰내역_암거_연약치환시공사비(최종)_지중강판암거(810 당초)" xfId="2049"/>
    <cellStyle name="_적격(화산) _투찰내역_암거_연약치환시공사비(최종)_지중강판암거(당초)" xfId="2050"/>
    <cellStyle name="_적격(화산) _투찰내역_암거_연약치환시공사비(최종)_지중강판암거(여건보고)" xfId="2051"/>
    <cellStyle name="_적격(화산) _투찰내역_암거_지중강판암거(320 확정)" xfId="2052"/>
    <cellStyle name="_적격(화산) _투찰내역_암거_지중강판암거(810 당초)" xfId="2053"/>
    <cellStyle name="_적격(화산) _투찰내역_암거_지중강판암거(당초)" xfId="2054"/>
    <cellStyle name="_적격(화산) _투찰내역_암거_지중강판암거(여건보고)" xfId="2055"/>
    <cellStyle name="_적격(화산) _투찰내역_암거공2" xfId="2056"/>
    <cellStyle name="_적격(화산) _투찰내역_암거공2_2.0 암거공수량집계" xfId="2057"/>
    <cellStyle name="_적격(화산) _투찰내역_암거공2_변경시 암거공사비 집계표(2.01.5)" xfId="2058"/>
    <cellStyle name="_적격(화산) _투찰내역_암거공2_변경시 암거공사비 집계표완료(1200관일시)완료" xfId="2059"/>
    <cellStyle name="_적격(화산) _투찰내역_암거공2_암거공2" xfId="2060"/>
    <cellStyle name="_적격(화산) _투찰내역_암거공2_암거공2_2.0 암거공수량집계" xfId="2061"/>
    <cellStyle name="_적격(화산) _투찰내역_암거공2_암거공2_변경시 암거공사비 집계표(2.01.5)" xfId="2062"/>
    <cellStyle name="_적격(화산) _투찰내역_암거공2_암거공2_변경시 암거공사비 집계표완료(1200관일시)완료" xfId="2063"/>
    <cellStyle name="_적격(화산) _투찰내역_암거공2_암거공2_암거공2" xfId="2064"/>
    <cellStyle name="_적격(화산) _투찰내역_암거공2_암거공2_암거공2_2.0 암거공수량집계" xfId="2065"/>
    <cellStyle name="_적격(화산) _투찰내역_암거공2_암거공2_암거공2_변경시 암거공사비 집계표(2.01.5)" xfId="2066"/>
    <cellStyle name="_적격(화산) _투찰내역_암거공2_암거공2_암거공2_변경시 암거공사비 집계표완료(1200관일시)완료" xfId="2067"/>
    <cellStyle name="_적격(화산) _투찰내역_암거공2_암거공2_암거공2_암거규격축소(통수량)" xfId="2068"/>
    <cellStyle name="_적격(화산) _투찰내역_암거공2_암거공2_암거공2_연약치환시공사비(최종)" xfId="2069"/>
    <cellStyle name="_적격(화산) _투찰내역_암거공2_암거공2_암거공2_연약치환시공사비(최종)_지중강판암거(320 확정)" xfId="2070"/>
    <cellStyle name="_적격(화산) _투찰내역_암거공2_암거공2_암거공2_연약치환시공사비(최종)_지중강판암거(810 당초)" xfId="2071"/>
    <cellStyle name="_적격(화산) _투찰내역_암거공2_암거공2_암거공2_연약치환시공사비(최종)_지중강판암거(당초)" xfId="2072"/>
    <cellStyle name="_적격(화산) _투찰내역_암거공2_암거공2_암거공2_연약치환시공사비(최종)_지중강판암거(여건보고)" xfId="2073"/>
    <cellStyle name="_적격(화산) _투찰내역_암거공2_암거공2_암거공2_지중강판암거(320 확정)" xfId="2074"/>
    <cellStyle name="_적격(화산) _투찰내역_암거공2_암거공2_암거공2_지중강판암거(810 당초)" xfId="2075"/>
    <cellStyle name="_적격(화산) _투찰내역_암거공2_암거공2_암거공2_지중강판암거(당초)" xfId="2076"/>
    <cellStyle name="_적격(화산) _투찰내역_암거공2_암거공2_암거공2_지중강판암거(여건보고)" xfId="2077"/>
    <cellStyle name="_적격(화산) _투찰내역_암거공2_암거공2_암거규격축소(통수량)" xfId="2078"/>
    <cellStyle name="_적격(화산) _투찰내역_암거공2_암거공2_연약치환시공사비(최종)" xfId="2079"/>
    <cellStyle name="_적격(화산) _투찰내역_암거공2_암거공2_연약치환시공사비(최종)_지중강판암거(320 확정)" xfId="2080"/>
    <cellStyle name="_적격(화산) _투찰내역_암거공2_암거공2_연약치환시공사비(최종)_지중강판암거(810 당초)" xfId="2081"/>
    <cellStyle name="_적격(화산) _투찰내역_암거공2_암거공2_연약치환시공사비(최종)_지중강판암거(당초)" xfId="2082"/>
    <cellStyle name="_적격(화산) _투찰내역_암거공2_암거공2_연약치환시공사비(최종)_지중강판암거(여건보고)" xfId="2083"/>
    <cellStyle name="_적격(화산) _투찰내역_암거공2_암거공2_지중강판암거(320 확정)" xfId="2084"/>
    <cellStyle name="_적격(화산) _투찰내역_암거공2_암거공2_지중강판암거(810 당초)" xfId="2085"/>
    <cellStyle name="_적격(화산) _투찰내역_암거공2_암거공2_지중강판암거(당초)" xfId="2086"/>
    <cellStyle name="_적격(화산) _투찰내역_암거공2_암거공2_지중강판암거(여건보고)" xfId="2087"/>
    <cellStyle name="_적격(화산) _투찰내역_암거공2_암거규격축소(통수량)" xfId="2088"/>
    <cellStyle name="_적격(화산) _투찰내역_암거공2_연약치환시공사비(최종)" xfId="2089"/>
    <cellStyle name="_적격(화산) _투찰내역_암거공2_연약치환시공사비(최종)_지중강판암거(320 확정)" xfId="2090"/>
    <cellStyle name="_적격(화산) _투찰내역_암거공2_연약치환시공사비(최종)_지중강판암거(810 당초)" xfId="2091"/>
    <cellStyle name="_적격(화산) _투찰내역_암거공2_연약치환시공사비(최종)_지중강판암거(당초)" xfId="2092"/>
    <cellStyle name="_적격(화산) _투찰내역_암거공2_연약치환시공사비(최종)_지중강판암거(여건보고)" xfId="2093"/>
    <cellStyle name="_적격(화산) _투찰내역_암거공2_지중강판암거(320 확정)" xfId="2094"/>
    <cellStyle name="_적격(화산) _투찰내역_암거공2_지중강판암거(810 당초)" xfId="2095"/>
    <cellStyle name="_적격(화산) _투찰내역_암거공2_지중강판암거(당초)" xfId="2096"/>
    <cellStyle name="_적격(화산) _투찰내역_암거공2_지중강판암거(여건보고)" xfId="2097"/>
    <cellStyle name="_적격(화산) _투찰내역_암거공뒷채움" xfId="2098"/>
    <cellStyle name="_적격(화산) _투찰내역_암거규격축소(통수량)" xfId="2099"/>
    <cellStyle name="_적격(화산) _투찰내역_연약치환시공사비(최종)" xfId="2100"/>
    <cellStyle name="_적격(화산) _투찰내역_연약치환시공사비(최종)_지중강판암거(320 확정)" xfId="2101"/>
    <cellStyle name="_적격(화산) _투찰내역_연약치환시공사비(최종)_지중강판암거(810 당초)" xfId="2102"/>
    <cellStyle name="_적격(화산) _투찰내역_연약치환시공사비(최종)_지중강판암거(당초)" xfId="2103"/>
    <cellStyle name="_적격(화산) _투찰내역_연약치환시공사비(최종)_지중강판암거(여건보고)" xfId="2104"/>
    <cellStyle name="_적격(화산) _투찰내역_우물통속채움잡석(정안천교)" xfId="2105"/>
    <cellStyle name="_적격(화산) _투찰내역_지중강판암거(320 확정)" xfId="2106"/>
    <cellStyle name="_적격(화산) _투찰내역_지중강판암거(810 당초)" xfId="2107"/>
    <cellStyle name="_적격(화산) _투찰내역_지중강판암거(당초)" xfId="2108"/>
    <cellStyle name="_적격(화산) _투찰내역_지중강판암거(여건보고)" xfId="2109"/>
    <cellStyle name="_적격(화산) _투찰내역_토적표" xfId="2110"/>
    <cellStyle name="_적격(화산) _투찰내역_토적표_미진동발파 (감사)" xfId="2111"/>
    <cellStyle name="_적격(화산) _투찰내역_토적표_지중강판암거(320 확정)" xfId="2112"/>
    <cellStyle name="_적격(화산) _투찰내역_토적표_지중강판암거(810 당초)" xfId="2113"/>
    <cellStyle name="_적격(화산) _투찰내역_토적표_지중강판암거(당초)" xfId="2114"/>
    <cellStyle name="_적격(화산) _투찰내역_토적표_지중강판암거(여건보고)" xfId="2115"/>
    <cellStyle name="_적격(화산) _투찰내역_토적표_폐기물단산(최종)" xfId="2116"/>
    <cellStyle name="_적격(화산) _투찰내역_파일변경" xfId="2117"/>
    <cellStyle name="_적격(화산) _투찰내역_파일변경(변경)" xfId="2118"/>
    <cellStyle name="_적격(화산) _투찰내역_파일본수공법변경" xfId="2119"/>
    <cellStyle name="_적격(화산) _투찰내역_협의율집계표" xfId="2120"/>
    <cellStyle name="_적격(화산) _투찰내역_횡배수관" xfId="2121"/>
    <cellStyle name="_적격(화산) _투찰내역_횡배수관_연약치환시공사비(최종)" xfId="2122"/>
    <cellStyle name="_적격(화산) _투찰내역_횡배수관_연약치환시공사비(최종)_지중강판암거(320 확정)" xfId="2123"/>
    <cellStyle name="_적격(화산) _투찰내역_횡배수관_연약치환시공사비(최종)_지중강판암거(810 당초)" xfId="2124"/>
    <cellStyle name="_적격(화산) _투찰내역_횡배수관_연약치환시공사비(최종)_지중강판암거(당초)" xfId="2125"/>
    <cellStyle name="_적격(화산) _투찰내역_횡배수관_연약치환시공사비(최종)_지중강판암거(여건보고)" xfId="2126"/>
    <cellStyle name="_적격(화산) _투찰내역_횡배수관_지중강판암거(320 확정)" xfId="2127"/>
    <cellStyle name="_적격(화산) _투찰내역_횡배수관_지중강판암거(810 당초)" xfId="2128"/>
    <cellStyle name="_적격(화산) _투찰내역_횡배수관_지중강판암거(당초)" xfId="2129"/>
    <cellStyle name="_적격(화산) _투찰내역_횡배수관_지중강판암거(여건보고)" xfId="2130"/>
    <cellStyle name="_적격(화산) _투찰내역_횡배수관_횡배수관" xfId="2131"/>
    <cellStyle name="_적격(화산) _투찰내역_횡배수관_횡배수관_연약치환시공사비(최종)" xfId="2132"/>
    <cellStyle name="_적격(화산) _투찰내역_횡배수관_횡배수관_연약치환시공사비(최종)_지중강판암거(320 확정)" xfId="2133"/>
    <cellStyle name="_적격(화산) _투찰내역_횡배수관_횡배수관_연약치환시공사비(최종)_지중강판암거(810 당초)" xfId="2134"/>
    <cellStyle name="_적격(화산) _투찰내역_횡배수관_횡배수관_연약치환시공사비(최종)_지중강판암거(당초)" xfId="2135"/>
    <cellStyle name="_적격(화산) _투찰내역_횡배수관_횡배수관_연약치환시공사비(최종)_지중강판암거(여건보고)" xfId="2136"/>
    <cellStyle name="_적격(화산) _투찰내역_횡배수관_횡배수관_지중강판암거(320 확정)" xfId="2137"/>
    <cellStyle name="_적격(화산) _투찰내역_횡배수관_횡배수관_지중강판암거(810 당초)" xfId="2138"/>
    <cellStyle name="_적격(화산) _투찰내역_횡배수관_횡배수관_지중강판암거(당초)" xfId="2139"/>
    <cellStyle name="_적격(화산) _투찰내역_횡배수관_횡배수관_지중강판암거(여건보고)" xfId="2140"/>
    <cellStyle name="_적격(화산) _파일변경" xfId="2141"/>
    <cellStyle name="_적격(화산) _파일변경(변경)" xfId="2142"/>
    <cellStyle name="_적격(화산) _파일본수공법변경" xfId="2143"/>
    <cellStyle name="_적격(화산) _폐기물 및 지장가옥" xfId="4000"/>
    <cellStyle name="_적격(화산) _하도1 (2)" xfId="2144"/>
    <cellStyle name="_적격(화산) _하사항" xfId="2145"/>
    <cellStyle name="_적격(화산) _하사항_buip (2)" xfId="2146"/>
    <cellStyle name="_적격(화산) _하사항_ip (2)" xfId="2147"/>
    <cellStyle name="_적격(화산) _하사항_jipbun (2)" xfId="2148"/>
    <cellStyle name="_적격(화산) _협의율집계표" xfId="2149"/>
    <cellStyle name="_적격(화산) _횡배수관" xfId="2150"/>
    <cellStyle name="_적격(화산) _횡배수관_연약치환시공사비(최종)" xfId="2151"/>
    <cellStyle name="_적격(화산) _횡배수관_연약치환시공사비(최종)_지중강판암거(320 확정)" xfId="2152"/>
    <cellStyle name="_적격(화산) _횡배수관_연약치환시공사비(최종)_지중강판암거(810 당초)" xfId="2153"/>
    <cellStyle name="_적격(화산) _횡배수관_연약치환시공사비(최종)_지중강판암거(당초)" xfId="2154"/>
    <cellStyle name="_적격(화산) _횡배수관_연약치환시공사비(최종)_지중강판암거(여건보고)" xfId="2155"/>
    <cellStyle name="_적격(화산) _횡배수관_지중강판암거(320 확정)" xfId="2156"/>
    <cellStyle name="_적격(화산) _횡배수관_지중강판암거(810 당초)" xfId="2157"/>
    <cellStyle name="_적격(화산) _횡배수관_지중강판암거(당초)" xfId="2158"/>
    <cellStyle name="_적격(화산) _횡배수관_지중강판암거(여건보고)" xfId="2159"/>
    <cellStyle name="_적격(화산) _횡배수관_횡배수관" xfId="2160"/>
    <cellStyle name="_적격(화산) _횡배수관_횡배수관_연약치환시공사비(최종)" xfId="2161"/>
    <cellStyle name="_적격(화산) _횡배수관_횡배수관_연약치환시공사비(최종)_지중강판암거(320 확정)" xfId="2162"/>
    <cellStyle name="_적격(화산) _횡배수관_횡배수관_연약치환시공사비(최종)_지중강판암거(810 당초)" xfId="2163"/>
    <cellStyle name="_적격(화산) _횡배수관_횡배수관_연약치환시공사비(최종)_지중강판암거(당초)" xfId="2164"/>
    <cellStyle name="_적격(화산) _횡배수관_횡배수관_연약치환시공사비(최종)_지중강판암거(여건보고)" xfId="2165"/>
    <cellStyle name="_적격(화산) _횡배수관_횡배수관_지중강판암거(320 확정)" xfId="2166"/>
    <cellStyle name="_적격(화산) _횡배수관_횡배수관_지중강판암거(810 당초)" xfId="2167"/>
    <cellStyle name="_적격(화산) _횡배수관_횡배수관_지중강판암거(당초)" xfId="2168"/>
    <cellStyle name="_적격(화산) _횡배수관_횡배수관_지중강판암거(여건보고)" xfId="2169"/>
    <cellStyle name="_적용단가표" xfId="2170"/>
    <cellStyle name="_적용대가" xfId="4001"/>
    <cellStyle name="_적용대가12356" xfId="4002"/>
    <cellStyle name="_전라선 " xfId="2171"/>
    <cellStyle name="_전체 수량산출" xfId="5163"/>
    <cellStyle name="_전체구조물 설계안 점검대가" xfId="4003"/>
    <cellStyle name="_점검대가1" xfId="4004"/>
    <cellStyle name="_점검대가-2" xfId="4005"/>
    <cellStyle name="_점검용계단" xfId="4006"/>
    <cellStyle name="_정산잡비" xfId="2172"/>
    <cellStyle name="_제잡비 산출근거(2005년 4차변경)" xfId="2173"/>
    <cellStyle name="_제잡비 산출근거(5공구)" xfId="2174"/>
    <cellStyle name="_제잡비산출근거" xfId="2175"/>
    <cellStyle name="_조달청형식(21공구)" xfId="2176"/>
    <cellStyle name="_종단변경구간내역(2002.7.30)" xfId="2177"/>
    <cellStyle name="_종단변경구간내역(2002.7.30)_46+677박스이동,연장증가" xfId="2178"/>
    <cellStyle name="_종단변경구간내역(2002.7.30)_46+677박스이동,연장증가_국민,건강보험료-8공구" xfId="2179"/>
    <cellStyle name="_종단변경구간내역(2002.7.30)_46+677박스이동,연장증가_국민,건강보험료-8공구_제잡비전체" xfId="2180"/>
    <cellStyle name="_종단변경구간내역(2002.7.30)_46+677박스이동,연장증가_익장1공구조달청양식k3(03(1).4.7-04.09.01)(수정)" xfId="2181"/>
    <cellStyle name="_종단변경구간내역(2002.7.30)_46+677박스이동,연장증가_익장1공구조달청양식k3(03(1).4.7-04.09.01)(수정)_국민,건강보험료-8공구" xfId="2182"/>
    <cellStyle name="_종단변경구간내역(2002.7.30)_46+677박스이동,연장증가_익장1공구조달청양식k3(03(1).4.7-04.09.01)(수정)_국민,건강보험료-8공구_제잡비전체" xfId="2183"/>
    <cellStyle name="_종단변경구간내역(2002.7.30)_국민,건강보험료-8공구" xfId="2184"/>
    <cellStyle name="_종단변경구간내역(2002.7.30)_국민,건강보험료-8공구_제잡비전체" xfId="2185"/>
    <cellStyle name="_종단변경구간내역(2002.7.30)_내역및수량(10.25)" xfId="2186"/>
    <cellStyle name="_종단변경구간내역(2002.7.30)_내역및수량(10.25)_국민,건강보험료-8공구" xfId="2187"/>
    <cellStyle name="_종단변경구간내역(2002.7.30)_내역및수량(10.25)_국민,건강보험료-8공구_제잡비전체" xfId="2188"/>
    <cellStyle name="_종단변경구간내역(2002.7.30)_내역및수량(10.25)_익장1공구조달청양식k3(03(1).4.7-04.09.01)(수정)" xfId="2189"/>
    <cellStyle name="_종단변경구간내역(2002.7.30)_내역및수량(10.25)_익장1공구조달청양식k3(03(1).4.7-04.09.01)(수정)_국민,건강보험료-8공구" xfId="2190"/>
    <cellStyle name="_종단변경구간내역(2002.7.30)_내역및수량(10.25)_익장1공구조달청양식k3(03(1).4.7-04.09.01)(수정)_국민,건강보험료-8공구_제잡비전체" xfId="2191"/>
    <cellStyle name="_종단변경구간내역(2002.7.30)_내역및수량(9.26)" xfId="2192"/>
    <cellStyle name="_종단변경구간내역(2002.7.30)_내역및수량(9.26)_국민,건강보험료-8공구" xfId="2193"/>
    <cellStyle name="_종단변경구간내역(2002.7.30)_내역및수량(9.26)_국민,건강보험료-8공구_제잡비전체" xfId="2194"/>
    <cellStyle name="_종단변경구간내역(2002.7.30)_내역및수량(9.26)_익장1공구조달청양식k3(03(1).4.7-04.09.01)(수정)" xfId="2195"/>
    <cellStyle name="_종단변경구간내역(2002.7.30)_내역및수량(9.26)_익장1공구조달청양식k3(03(1).4.7-04.09.01)(수정)_국민,건강보험료-8공구" xfId="2196"/>
    <cellStyle name="_종단변경구간내역(2002.7.30)_내역및수량(9.26)_익장1공구조달청양식k3(03(1).4.7-04.09.01)(수정)_국민,건강보험료-8공구_제잡비전체" xfId="2197"/>
    <cellStyle name="_종단변경구간내역(2002.7.30)_수량 및 내역" xfId="2198"/>
    <cellStyle name="_종단변경구간내역(2002.7.30)_수량 및 내역_국민,건강보험료-8공구" xfId="2199"/>
    <cellStyle name="_종단변경구간내역(2002.7.30)_수량 및 내역_국민,건강보험료-8공구_제잡비전체" xfId="2200"/>
    <cellStyle name="_종단변경구간내역(2002.7.30)_수량 및 내역_익장1공구조달청양식k3(03(1).4.7-04.09.01)(수정)" xfId="2201"/>
    <cellStyle name="_종단변경구간내역(2002.7.30)_수량 및 내역_익장1공구조달청양식k3(03(1).4.7-04.09.01)(수정)_국민,건강보험료-8공구" xfId="2202"/>
    <cellStyle name="_종단변경구간내역(2002.7.30)_수량 및 내역_익장1공구조달청양식k3(03(1).4.7-04.09.01)(수정)_국민,건강보험료-8공구_제잡비전체" xfId="2203"/>
    <cellStyle name="_종단변경구간내역(2002.7.30)_익장1공구조달청양식k3(03(1).4.7-04.09.01)(수정)" xfId="2204"/>
    <cellStyle name="_종단변경구간내역(2002.7.30)_익장1공구조달청양식k3(03(1).4.7-04.09.01)(수정)_국민,건강보험료-8공구" xfId="2205"/>
    <cellStyle name="_종단변경구간내역(2002.7.30)_익장1공구조달청양식k3(03(1).4.7-04.09.01)(수정)_국민,건강보험료-8공구_제잡비전체" xfId="2206"/>
    <cellStyle name="_종단변경구간내역(2002.7.30)_타일수량" xfId="2207"/>
    <cellStyle name="_종단변경구간내역(2002.7.30)_타일수량_국민,건강보험료-8공구" xfId="2208"/>
    <cellStyle name="_종단변경구간내역(2002.7.30)_타일수량_국민,건강보험료-8공구_제잡비전체" xfId="2209"/>
    <cellStyle name="_종단변경구간내역(2002.7.30)_타일수량_익장1공구조달청양식k3(03(1).4.7-04.09.01)(수정)" xfId="2210"/>
    <cellStyle name="_종단변경구간내역(2002.7.30)_타일수량_익장1공구조달청양식k3(03(1).4.7-04.09.01)(수정)_국민,건강보험료-8공구" xfId="2211"/>
    <cellStyle name="_종단변경구간내역(2002.7.30)_타일수량_익장1공구조달청양식k3(03(1).4.7-04.09.01)(수정)_국민,건강보험료-8공구_제잡비전체" xfId="2212"/>
    <cellStyle name="_중공식교각내공막이개선" xfId="4007"/>
    <cellStyle name="_중앙분리대 단가산출서" xfId="2213"/>
    <cellStyle name="_중앙분리대 단가산출서_1" xfId="2214"/>
    <cellStyle name="_중앙분리대 단가산출서_설계제잡비(도급비율)" xfId="4008"/>
    <cellStyle name="_증감내역(8월7일)" xfId="5164"/>
    <cellStyle name="_지정과제1분기실적(확정990408)" xfId="4009"/>
    <cellStyle name="_지정과제1분기실적(확정990408)_1" xfId="4010"/>
    <cellStyle name="_지정과제2차심의list" xfId="4011"/>
    <cellStyle name="_지정과제2차심의list_1" xfId="4012"/>
    <cellStyle name="_지정과제2차심의list_2" xfId="4013"/>
    <cellStyle name="_지정과제2차심의결과" xfId="4014"/>
    <cellStyle name="_지정과제2차심의결과(금액조정후최종)" xfId="4015"/>
    <cellStyle name="_지정과제2차심의결과(금액조정후최종)_1" xfId="4016"/>
    <cellStyle name="_지정과제2차심의결과(금액조정후최종)_1_경영개선실적보고(전주공장)" xfId="4017"/>
    <cellStyle name="_지정과제2차심의결과(금액조정후최종)_1_별첨1_2" xfId="4018"/>
    <cellStyle name="_지정과제2차심의결과(금액조정후최종)_1_제안과제집계표(공장전체)" xfId="4019"/>
    <cellStyle name="_지정과제2차심의결과(금액조정후최종)_경영개선실적보고(전주공장)" xfId="4020"/>
    <cellStyle name="_지정과제2차심의결과(금액조정후최종)_별첨1_2" xfId="4021"/>
    <cellStyle name="_지정과제2차심의결과(금액조정후최종)_제안과제집계표(공장전체)" xfId="4022"/>
    <cellStyle name="_지정과제2차심의결과_1" xfId="4023"/>
    <cellStyle name="_집계" xfId="4024"/>
    <cellStyle name="_집중관리(981231)" xfId="4025"/>
    <cellStyle name="_집중관리(981231)_1" xfId="4026"/>
    <cellStyle name="_집중관리(지정과제및 양식)" xfId="4027"/>
    <cellStyle name="_집중관리(지정과제및 양식)_1" xfId="4028"/>
    <cellStyle name="_집행갑지 " xfId="2215"/>
    <cellStyle name="_집행갑지 _1+218 비계공(강관)단가" xfId="2216"/>
    <cellStyle name="_집행갑지 _K치(20020331)" xfId="2217"/>
    <cellStyle name="_집행갑지 _K치(20020331)_K치(2002-8월)" xfId="2218"/>
    <cellStyle name="_집행갑지 _견적 방문 제출시-SAMPLE" xfId="4029"/>
    <cellStyle name="_집행갑지 _견적 방문 제출시-SAMPLE_신호등견적서" xfId="4030"/>
    <cellStyle name="_집행갑지 _견적 방문 제출시-SAMPLE_신호등견적서_연꽃교산출근거1" xfId="4031"/>
    <cellStyle name="_집행갑지 _견적 방문 제출시-SAMPLE_신호등견적서_연꽃교산출근거1_연꽃교(산출근거)" xfId="4032"/>
    <cellStyle name="_집행갑지 _견적 방문 제출시-SAMPLE_연꽃교산출근거1" xfId="4033"/>
    <cellStyle name="_집행갑지 _견적 방문 제출시-SAMPLE_연꽃교산출근거1_연꽃교(산출근거)" xfId="4034"/>
    <cellStyle name="_집행갑지 _공동구뚜껑단가" xfId="4035"/>
    <cellStyle name="_집행갑지 _공동구뚜껑단가_공동구뚜껑단가" xfId="4036"/>
    <cellStyle name="_집행갑지 _공사비집계표(PC암거)" xfId="2219"/>
    <cellStyle name="_집행갑지 _내역서-수정" xfId="2220"/>
    <cellStyle name="_집행갑지 _신호등견적서" xfId="4037"/>
    <cellStyle name="_집행갑지 _신호등견적서_연꽃교산출근거1" xfId="4038"/>
    <cellStyle name="_집행갑지 _신호등견적서_연꽃교산출근거1_연꽃교(산출근거)" xfId="4039"/>
    <cellStyle name="_집행갑지 _여건보고(종점드레인변경)" xfId="2221"/>
    <cellStyle name="_집행갑지 _여건보고(종점드레인변경)_교량기초형식적정성검토" xfId="2222"/>
    <cellStyle name="_집행갑지 _연꽃교산출근거1" xfId="4040"/>
    <cellStyle name="_집행갑지 _연꽃교산출근거1_연꽃교(산출근거)" xfId="4041"/>
    <cellStyle name="_집행갑지 _추가깎기(쌓기)7공구" xfId="2223"/>
    <cellStyle name="_집행갑지 _추가깎기(쌓기)7공구_교량기초형식적정성검토" xfId="2224"/>
    <cellStyle name="_차량용피난갱기초변경-7공구" xfId="2225"/>
    <cellStyle name="_착공계" xfId="2226"/>
    <cellStyle name="_청남대교p18 변경금액2" xfId="2227"/>
    <cellStyle name="_총사업비 가드레일 변경-7공구(현장조사)" xfId="2228"/>
    <cellStyle name="_최종수로암거" xfId="4042"/>
    <cellStyle name="_최종수로암거_부대시설공(영동-추풍령)" xfId="4043"/>
    <cellStyle name="_최종수로암거_부대시설공(영동-추풍령)_부대시설공(영동-추풍령)" xfId="4044"/>
    <cellStyle name="_최종수로암거_최종수로암거" xfId="4045"/>
    <cellStyle name="_최종수로암거_최종수로암거_부대시설공(영동-추풍령)" xfId="4046"/>
    <cellStyle name="_최종수로암거_최종수로암거_부대시설공(영동-추풍령)_부대시설공(영동-추풍령)" xfId="4047"/>
    <cellStyle name="_추가조사인원산출표(수정작업본09년단가)" xfId="4048"/>
    <cellStyle name="_충장길 설계변경s" xfId="4049"/>
    <cellStyle name="_콘크리트 수급방안 검토" xfId="4050"/>
    <cellStyle name="_콘크리트포장 줄눈 변경(최종)-7공구" xfId="2229"/>
    <cellStyle name="_터널abut부 철근" xfId="4051"/>
    <cellStyle name="_터널abut부 철근_장대교량 전후구간 길어깨 폭원변경" xfId="4052"/>
    <cellStyle name="_터널갱구부 보강(대성터널)" xfId="4053"/>
    <cellStyle name="_터널갱문 철근삭제" xfId="2230"/>
    <cellStyle name="_터널공동구변경" xfId="4054"/>
    <cellStyle name="_터널공동구변경_공동구뚜껑단가" xfId="4055"/>
    <cellStyle name="_터널공동구변경_공동구뚜껑단가_공동구뚜껑단가" xfId="4056"/>
    <cellStyle name="_터널상부도장삭제" xfId="2231"/>
    <cellStyle name="_터널상부도장삭제_교량기초형식적정성검토" xfId="2232"/>
    <cellStyle name="_터널상부도장삭제_추가깎기(쌓기)7공구" xfId="2233"/>
    <cellStyle name="_터널상부도장삭제_추가깎기(쌓기)7공구_교량기초형식적정성검토" xfId="2234"/>
    <cellStyle name="_토공유동표 수정" xfId="4057"/>
    <cellStyle name="_토공유동표 수정_장대교량 전후구간 길어깨 폭원변경" xfId="4058"/>
    <cellStyle name="_토공유동표 수정_혼합골재수량오기" xfId="4059"/>
    <cellStyle name="_토공유동표 수정_혼합골재수량오기_장대교량 전후구간 길어깨 폭원변경" xfId="4060"/>
    <cellStyle name="_파형강판(3+320,협의율)" xfId="4061"/>
    <cellStyle name="_평화의댐내역서최종(OLD)" xfId="4062"/>
    <cellStyle name="_폐기물처리" xfId="4063"/>
    <cellStyle name="_포장공수량오기" xfId="4064"/>
    <cellStyle name="_포장공수량오기_장대교량 전후구간 길어깨 폭원변경" xfId="4065"/>
    <cellStyle name="_포장공수량오기_혼합골재수량오기" xfId="4066"/>
    <cellStyle name="_포장공수량오기_혼합골재수량오기_장대교량 전후구간 길어깨 폭원변경" xfId="4067"/>
    <cellStyle name="_표준안(감리단)~1" xfId="2235"/>
    <cellStyle name="_표준안(감리단)~1_안전교육" xfId="2236"/>
    <cellStyle name="_표준안(감리단)~1_안전교육일지_3월" xfId="2237"/>
    <cellStyle name="_표준안~1" xfId="2238"/>
    <cellStyle name="_표준안~1_안전교육" xfId="2239"/>
    <cellStyle name="_표준안~1_안전교육일지_3월" xfId="2240"/>
    <cellStyle name="_표준안~1_표준안(감리단)~1" xfId="2241"/>
    <cellStyle name="_표준안~1_표준안(감리단)~1_안전교육" xfId="2242"/>
    <cellStyle name="_표준안~1_표준안(감리단)~1_안전교육일지_3월" xfId="2243"/>
    <cellStyle name="_표준안~1_표준안(감리단)~1_표준안(감리단)~1" xfId="2244"/>
    <cellStyle name="_표준안~1_표준안(감리단)~1_표준안(감리단)~1_안전교육" xfId="2245"/>
    <cellStyle name="_표준안~1_표준안(감리단)~1_표준안(감리단)~1_안전교육일지_3월" xfId="2246"/>
    <cellStyle name="_표지판 변경사유(학산영동)" xfId="4068"/>
    <cellStyle name="_표지판변경현황" xfId="4069"/>
    <cellStyle name="_하도급지급내역서" xfId="2247"/>
    <cellStyle name="_하사항" xfId="2248"/>
    <cellStyle name="_현황내역서(11.26)" xfId="2249"/>
    <cellStyle name="_혼합골재수량오기" xfId="4070"/>
    <cellStyle name="_혼합골재수량오기_장대교량 전후구간 길어깨 폭원변경" xfId="4071"/>
    <cellStyle name="_환경보존비사용계획서" xfId="4072"/>
    <cellStyle name="_황산해남발송초기점검" xfId="2250"/>
    <cellStyle name="``" xfId="4439"/>
    <cellStyle name="´þ" xfId="4440"/>
    <cellStyle name="’E‰Y [0.00]_laroux" xfId="2251"/>
    <cellStyle name="’E‰Y_laroux" xfId="2252"/>
    <cellStyle name="¤@?e_TEST-1" xfId="2253"/>
    <cellStyle name="\MNPREF32.DLL&amp;" xfId="4073"/>
    <cellStyle name="+,-,0" xfId="2254"/>
    <cellStyle name="△ []" xfId="2255"/>
    <cellStyle name="△ [0]" xfId="2256"/>
    <cellStyle name="△백분율" xfId="4074"/>
    <cellStyle name="△콤마" xfId="4075"/>
    <cellStyle name="°ia¤¼o " xfId="2257"/>
    <cellStyle name="°ia¤¼o  2" xfId="4442"/>
    <cellStyle name="°ia¤¼o  3" xfId="4441"/>
    <cellStyle name="°ia¤aa " xfId="2258"/>
    <cellStyle name="°ia¤aa  2" xfId="4444"/>
    <cellStyle name="°ia¤aa  3" xfId="4443"/>
    <cellStyle name="0" xfId="4076"/>
    <cellStyle name="0.0" xfId="2259"/>
    <cellStyle name="0.00" xfId="2260"/>
    <cellStyle name="0]_laroux_1_PLDT" xfId="2261"/>
    <cellStyle name="0_옥암교차로 보강토옹벽 수량 변경" xfId="4077"/>
    <cellStyle name="0_통로암거(1_457) 및 부체도로 설치" xfId="4078"/>
    <cellStyle name="0_포장공(당초)" xfId="4079"/>
    <cellStyle name="0_포장수량" xfId="4080"/>
    <cellStyle name="00" xfId="4081"/>
    <cellStyle name="1" xfId="2262"/>
    <cellStyle name="18" xfId="2263"/>
    <cellStyle name="¹eº" xfId="4082"/>
    <cellStyle name="2)" xfId="2264"/>
    <cellStyle name="20% - 강조색1 2" xfId="2265"/>
    <cellStyle name="20% - 강조색2 2" xfId="2266"/>
    <cellStyle name="20% - 강조색3 2" xfId="2267"/>
    <cellStyle name="20% - 강조색4 2" xfId="2268"/>
    <cellStyle name="20% - 강조색5 2" xfId="2269"/>
    <cellStyle name="20% - 강조색6 2" xfId="2270"/>
    <cellStyle name="³?a" xfId="4445"/>
    <cellStyle name="၃urrency_OTD thru NOR " xfId="2271"/>
    <cellStyle name="40% - 강조색1 2" xfId="2272"/>
    <cellStyle name="40% - 강조색2 2" xfId="2273"/>
    <cellStyle name="40% - 강조색3 2" xfId="2274"/>
    <cellStyle name="40% - 강조색4 2" xfId="2275"/>
    <cellStyle name="40% - 강조색5 2" xfId="2276"/>
    <cellStyle name="40% - 강조색6 2" xfId="2277"/>
    <cellStyle name="60" xfId="2278"/>
    <cellStyle name="60% - 강조색1 2" xfId="2279"/>
    <cellStyle name="60% - 강조색2 2" xfId="2280"/>
    <cellStyle name="60% - 강조색3 2" xfId="2281"/>
    <cellStyle name="60% - 강조색4 2" xfId="2282"/>
    <cellStyle name="60% - 강조색5 2" xfId="2283"/>
    <cellStyle name="60% - 강조색6 2" xfId="2284"/>
    <cellStyle name="a [0]_mud plant bolted" xfId="4083"/>
    <cellStyle name="Ā _x0010_က랐_xdc01_땯_x0001_" xfId="2285"/>
    <cellStyle name="A¡§¡ⓒ¡E¡þ¡EO [0]_¡§uc¡§oA " xfId="2286"/>
    <cellStyle name="A¡§¡ⓒ¡E¡þ¡EO_¡§uc¡§oA " xfId="2287"/>
    <cellStyle name="A¨­￠￢￠O [0]_¡Æu￠￢RBS('98) " xfId="2288"/>
    <cellStyle name="A¨­¢¬¢Ò [0]_¨úc¨öA " xfId="2289"/>
    <cellStyle name="A¨­￠￢￠O [0]_3￠?u¨uoAⓒ÷ " xfId="2290"/>
    <cellStyle name="A¨­¢¬¢Ò [0]_4PART " xfId="2291"/>
    <cellStyle name="A¨­￠￢￠O [0]_A|A￠O1¨￢I1¡Æu CoEⓒ÷ " xfId="2292"/>
    <cellStyle name="A¨­¢¬¢Ò [0]_C¡Æ¢¬n¨¬¡Æ " xfId="2293"/>
    <cellStyle name="A¨­￠￢￠O [0]_ⓒoⓒ¡A¨o¨￢R " xfId="2294"/>
    <cellStyle name="A¨­￠￢￠O_¡Æu￠￢RC¡¿￠￢n_¨u¡AA¨u¨￢¡Æ " xfId="2295"/>
    <cellStyle name="A¨­¢¬¢Ò_¨úc¨öA " xfId="2296"/>
    <cellStyle name="A¨­￠￢￠O_3￠?u¨uoAⓒ÷ " xfId="2297"/>
    <cellStyle name="A¨­¢¬¢Ò_95©øaAN¡Æy¨ùo¡¤R " xfId="2298"/>
    <cellStyle name="A¨­￠￢￠O_A|A￠O1¨￢I1¡Æu CoEⓒ÷ " xfId="2299"/>
    <cellStyle name="A¨­¢¬¢Ò_C¡Æ¢¬n¨¬¡Æ " xfId="2300"/>
    <cellStyle name="A¨­￠￢￠O_ⓒoⓒ¡A¨o¨￢R " xfId="2301"/>
    <cellStyle name="a-4" xfId="2302"/>
    <cellStyle name="Aⓒ" xfId="4084"/>
    <cellStyle name="Aⓒ­￠￢￠" xfId="4085"/>
    <cellStyle name="Ae" xfId="4086"/>
    <cellStyle name="Aee­ " xfId="2303"/>
    <cellStyle name="Aee­ [" xfId="4087"/>
    <cellStyle name="AeE­ [0]_ 2ÆAAþº° " xfId="2304"/>
    <cellStyle name="ÅëÈ­ [0]_»óºÎ¼ö·®Áý°è " xfId="2305"/>
    <cellStyle name="AeE­ [0]_°eE¹_11¿a½A " xfId="4446"/>
    <cellStyle name="ÅëÈ­ [0]_¾÷Á¾º° " xfId="2306"/>
    <cellStyle name="AeE­ [0]_¾c½A " xfId="2307"/>
    <cellStyle name="ÅëÈ­ [0]_¹æÀ½º® " xfId="2308"/>
    <cellStyle name="AeE­ [0]_4PART " xfId="2309"/>
    <cellStyle name="ÅëÈ­ [0]_7°èÈ¹ " xfId="4088"/>
    <cellStyle name="AeE­ [0]_A¾CO½A¼³ " xfId="4447"/>
    <cellStyle name="ÅëÈ­ [0]_INQUIRY ¿µ¾÷ÃßÁø " xfId="2310"/>
    <cellStyle name="AeE­ [0]_INQUIRY ¿μ¾÷AßAø " xfId="2311"/>
    <cellStyle name="ÅëÈ­ [0]_laroux" xfId="4089"/>
    <cellStyle name="AeE­ [0]_º≫¼± ±æ¾i±uºI ¼o·R Ay°eC￥ " xfId="2312"/>
    <cellStyle name="ÅëÈ­ [0]_ºÙÀÓ2-1 " xfId="2313"/>
    <cellStyle name="Aee­ _5공구설계변경승인요청(구조물초기점검)" xfId="2314"/>
    <cellStyle name="AeE­_ 2ÆAAþº° " xfId="2315"/>
    <cellStyle name="ÅëÈ­_»óºÎ¼ö·®Áý°è " xfId="2316"/>
    <cellStyle name="AeE­_°eE¹_11¿a½A " xfId="4448"/>
    <cellStyle name="ÅëÈ­_¾÷Á¾º° " xfId="2317"/>
    <cellStyle name="AeE­_¾c½A " xfId="2318"/>
    <cellStyle name="ÅëÈ­_¹æÀ½º® " xfId="2319"/>
    <cellStyle name="AeE­_4PART " xfId="2320"/>
    <cellStyle name="ÅëÈ­_7°èÈ¹ " xfId="4090"/>
    <cellStyle name="AeE­_AMT " xfId="2321"/>
    <cellStyle name="ÅëÈ­_INQUIRY ¿µ¾÷ÃßÁø " xfId="2322"/>
    <cellStyle name="AeE­_INQUIRY ¿μ¾÷AßAø " xfId="2323"/>
    <cellStyle name="ÅëÈ­_laroux" xfId="4091"/>
    <cellStyle name="AeE­_º≫¼± ±æ¾i±uºI ¼o·R Ay°eC￥ " xfId="2324"/>
    <cellStyle name="ÅëÈ­_ºÙÀÓ2-1 " xfId="2325"/>
    <cellStyle name="AeE¡© [0]_¨úc¨öA " xfId="2326"/>
    <cellStyle name="AeE¡©_¨úc¨öA " xfId="2327"/>
    <cellStyle name="Aee¡ⓒ " xfId="4092"/>
    <cellStyle name="AeE¡ⓒ [0]_¡Æu￠￢RC¡¿￠￢n_¨u¡AA¨u¨￢¡Æ " xfId="2328"/>
    <cellStyle name="AeE¡ⓒ_¡Æu￠￢RC¡¿￠￢n_¨u¡AA¨u¨￢¡Æ " xfId="2329"/>
    <cellStyle name="AeE￠R¨I [0]_¡§uc¡§oA " xfId="2330"/>
    <cellStyle name="AeE￠R¨I_¡§uc¡§oA " xfId="2331"/>
    <cellStyle name="Æu¼ " xfId="2332"/>
    <cellStyle name="Æu¼  2" xfId="4450"/>
    <cellStyle name="Æu¼  3" xfId="4449"/>
    <cellStyle name="ALIGNMENT" xfId="2333"/>
    <cellStyle name="args.style" xfId="4093"/>
    <cellStyle name="ARIAL" xfId="2334"/>
    <cellStyle name="Aþ" xfId="4094"/>
    <cellStyle name="Aþ¸¶ [" xfId="4095"/>
    <cellStyle name="AÞ¸¶ [0]_ 2ÆAAþº° " xfId="2335"/>
    <cellStyle name="ÄÞ¸¶ [0]_»óºÎ¼ö·®Áý°è " xfId="2336"/>
    <cellStyle name="AÞ¸¶ [0]_°¡³ª´U " xfId="4096"/>
    <cellStyle name="ÄÞ¸¶ [0]_¾÷Á¾º° " xfId="2337"/>
    <cellStyle name="AÞ¸¶ [0]_¾c½A " xfId="2338"/>
    <cellStyle name="ÄÞ¸¶ [0]_¹æÀ½º® " xfId="2339"/>
    <cellStyle name="AÞ¸¶ [0]_4PART " xfId="2340"/>
    <cellStyle name="ÄÞ¸¶ [0]_7°èÈ¹ " xfId="4097"/>
    <cellStyle name="AÞ¸¶ [0]_A¾CO½A¼³ " xfId="4451"/>
    <cellStyle name="ÄÞ¸¶ [0]_INQUIRY ¿µ¾÷ÃßÁø " xfId="2341"/>
    <cellStyle name="AÞ¸¶ [0]_INQUIRY ¿μ¾÷AßAø " xfId="2342"/>
    <cellStyle name="ÄÞ¸¶ [0]_laroux" xfId="4098"/>
    <cellStyle name="AÞ¸¶ [0]_º≫¼± ±æ¾i±uºI ¼o·R Ay°eC￥ " xfId="2343"/>
    <cellStyle name="ÄÞ¸¶ [0]_ºÙÀÓ2-1 " xfId="2344"/>
    <cellStyle name="AÞ¸¶_ 2ÆAAþº° " xfId="2345"/>
    <cellStyle name="ÄÞ¸¶_»óºÎ¼ö·®Áý°è " xfId="2346"/>
    <cellStyle name="AÞ¸¶_°eE¹_11¿a½A " xfId="4452"/>
    <cellStyle name="ÄÞ¸¶_¾÷Á¾º° " xfId="2347"/>
    <cellStyle name="AÞ¸¶_¾c½A " xfId="2348"/>
    <cellStyle name="ÄÞ¸¶_¹æÀ½º® " xfId="2349"/>
    <cellStyle name="AÞ¸¶_95³aAN°y¼o·R " xfId="2350"/>
    <cellStyle name="ÄÞ¸¶_Á¦Á¶1ºÎ1°ú ÇöÈ² " xfId="2351"/>
    <cellStyle name="AÞ¸¶_A¾CO½A¼³ " xfId="4453"/>
    <cellStyle name="ÄÞ¸¶_INQUIRY ¿µ¾÷ÃßÁø " xfId="2352"/>
    <cellStyle name="AÞ¸¶_INQUIRY ¿μ¾÷AßAø " xfId="2353"/>
    <cellStyle name="ÄÞ¸¶_laroux" xfId="4099"/>
    <cellStyle name="AÞ¸¶_º≫¼± ±æ¾i±uºI ¼o·R Ay°eC￥ " xfId="2354"/>
    <cellStyle name="ÄÞ¸¶_ºÙÀÓ2-1 " xfId="2355"/>
    <cellStyle name="Au¸r " xfId="2356"/>
    <cellStyle name="Au¸r  2" xfId="4455"/>
    <cellStyle name="Au¸r  3" xfId="4454"/>
    <cellStyle name="Au¸r¼" xfId="4456"/>
    <cellStyle name="_x0001_b" xfId="2357"/>
    <cellStyle name="BA" xfId="2358"/>
    <cellStyle name="blank" xfId="4100"/>
    <cellStyle name="blank - Style1" xfId="4101"/>
    <cellStyle name="B_x000e_통화 [0]_MBO9_x000d_통화 [0]_MST_K1" xfId="2359"/>
    <cellStyle name="C¡" xfId="4102"/>
    <cellStyle name="C¡ÍA¨ª_  FAB AIA¢´  " xfId="2360"/>
    <cellStyle name="C¡IA¨ª_¡Æ¡IA¡E¨￢n_¡Æ¡IA¡E¨￢n " xfId="2361"/>
    <cellStyle name="C¡ÍA¨ª_¡Æ©øAI OXIDE " xfId="2362"/>
    <cellStyle name="C¡IA¨ª_¡Æu￠￢RBS('98) " xfId="2363"/>
    <cellStyle name="C¡ÍA¨ª_¡íoE©÷¡¾a¡¤IAo " xfId="2364"/>
    <cellStyle name="C¡IA¨ª_¡ioEⓒ÷¡¾a¡¤IAo " xfId="2365"/>
    <cellStyle name="C¡ÍA¨ª_03 " xfId="2366"/>
    <cellStyle name="C¡IA¨ª_12￠?u " xfId="2367"/>
    <cellStyle name="C¡ÍA¨ª_12AO " xfId="2368"/>
    <cellStyle name="C¡IA¨ª_Ac¡Æi¡Æu￠￢R " xfId="2369"/>
    <cellStyle name="C¡ÍA¨ª_C¡ÍAo " xfId="2370"/>
    <cellStyle name="C¡IA¨ª_CD-ROM " xfId="2371"/>
    <cellStyle name="C¡ÍA¨ª_Sheet1_4PART " xfId="2372"/>
    <cellStyle name="C￠RIA¡§¨￡_  FAB AIA¡E￠￥  " xfId="2373"/>
    <cellStyle name="C￥" xfId="4103"/>
    <cellStyle name="C￥AØ_  FAB AIA¤  " xfId="2374"/>
    <cellStyle name="Ç¥ÁØ_´ëºñÇ¥ (2)_1_ºÎ´ëÅä°ø " xfId="4104"/>
    <cellStyle name="C￥AØ_´eºnC￥ (2)_ºI´eAa°ø " xfId="4105"/>
    <cellStyle name="Ç¥ÁØ_´ëºñÇ¥ (2)_ºÎ´ëÅä°ø " xfId="4106"/>
    <cellStyle name="C￥AØ_´eºnC￥ (2)_ºI´eAa°ø  2" xfId="4107"/>
    <cellStyle name="Ç¥ÁØ_´ëºñÇ¥ (2)_ºÎ´ëÅä°ø  2" xfId="4108"/>
    <cellStyle name="C￥AØ_¸¶≫eCI¼oAIA§ " xfId="4109"/>
    <cellStyle name="Ç¥ÁØ_¿µ¾÷ÇöÈ² " xfId="2375"/>
    <cellStyle name="C￥AØ_¿μ¾÷CoE² " xfId="2376"/>
    <cellStyle name="Ç¥ÁØ_»ç¾÷ºÎº° ÃÑ°è " xfId="2377"/>
    <cellStyle name="C￥AØ_≫c¾÷ºIº° AN°e " xfId="2378"/>
    <cellStyle name="Ç¥ÁØ_°£Á¢ºñ_°£Á¢ºñ " xfId="2379"/>
    <cellStyle name="C￥AØ_°³AI OXIDE " xfId="2380"/>
    <cellStyle name="Ç¥ÁØ_°ü¸®BS('98) " xfId="2381"/>
    <cellStyle name="C￥AØ_03 " xfId="2382"/>
    <cellStyle name="Ç¥ÁØ_0N-HANDLING " xfId="2383"/>
    <cellStyle name="C￥AØ_12AO " xfId="2384"/>
    <cellStyle name="Ç¥ÁØ_¹æÀ½º® " xfId="2385"/>
    <cellStyle name="C￥AØ_5-1±¤°i " xfId="2386"/>
    <cellStyle name="Ç¥ÁØ_5-1±¤°í " xfId="2387"/>
    <cellStyle name="C￥AØ_53AO " xfId="2388"/>
    <cellStyle name="Ç¥ÁØ_7°èÈ¹ " xfId="4457"/>
    <cellStyle name="C￥AØ_95,96 ºn±³ " xfId="4458"/>
    <cellStyle name="Ç¥ÁØ_95,96 ºñ±³ " xfId="4459"/>
    <cellStyle name="C￥AØ_Ao¿ªº° IPCO´c ¹øE￡" xfId="4110"/>
    <cellStyle name="Ç¥ÁØ_Áý°èÇ¥(2¿ù) " xfId="2389"/>
    <cellStyle name="C￥AØ_C￥Ao " xfId="2390"/>
    <cellStyle name="Ç¥ÁØ_CD-ROM " xfId="2391"/>
    <cellStyle name="C￥AØ_CoAo¹yAI °A¾×¿ⓒ½A " xfId="2392"/>
    <cellStyle name="Ç¥ÁØ_FAX¾ç½Ä " xfId="4111"/>
    <cellStyle name="C￥AØ_laroux_1_A¾COA¶°AºÐ " xfId="4112"/>
    <cellStyle name="Ç¥ÁØ_laroux_1_Á¾ÇÕÃ¶°ÅºÐ " xfId="4113"/>
    <cellStyle name="C￥AØ_laroux_1_A¾COA¶°AºÐ  2" xfId="4114"/>
    <cellStyle name="Ç¥ÁØ_laroux_1_Á¾ÇÕÃ¶°ÅºÐ  2" xfId="4115"/>
    <cellStyle name="C￥AØ_laroux_1_A¾COA¶°AºÐ  2 2" xfId="4116"/>
    <cellStyle name="Ç¥ÁØ_laroux_1_Á¾ÇÕÃ¶°ÅºÐ  2 2" xfId="4117"/>
    <cellStyle name="C￥AØ_laroux_1_A¾COA¶°AºÐ  3" xfId="4118"/>
    <cellStyle name="Ç¥ÁØ_laroux_1_Á¾ÇÕÃ¶°ÅºÐ  3" xfId="4119"/>
    <cellStyle name="C￥AØ_laroux_A¾CO½A¼³ " xfId="4120"/>
    <cellStyle name="Ç¥ÁØ_laroux_Á¾ÇÕ½Å¼³ " xfId="4121"/>
    <cellStyle name="C￥AØ_laroux_A¾COA¶°AºÐ " xfId="4122"/>
    <cellStyle name="Ç¥ÁØ_laroux_Á¾ÇÕÃ¶°ÅºÐ " xfId="4123"/>
    <cellStyle name="C￥AØ_ºI´eAa°ø " xfId="4124"/>
    <cellStyle name="Ç¥ÁØ_ºÎ´ëÅä°ø " xfId="4125"/>
    <cellStyle name="C￥AØ_ºI´eAa°ø  2" xfId="4126"/>
    <cellStyle name="Ç¥ÁØ_ºÎ´ëÅä°ø  2" xfId="4127"/>
    <cellStyle name="C￥AØ_Sheet1_¿μ¾÷CoE² " xfId="2393"/>
    <cellStyle name="Calc Currency (0)" xfId="2394"/>
    <cellStyle name="Calc Currency (0) 2" xfId="4128"/>
    <cellStyle name="Calc Currency (0) 3" xfId="4461"/>
    <cellStyle name="Calc Currency (0) 4" xfId="4460"/>
    <cellStyle name="Calc Currency (2)" xfId="4129"/>
    <cellStyle name="Calc Currency (2) 2" xfId="4463"/>
    <cellStyle name="Calc Currency (2) 3" xfId="4462"/>
    <cellStyle name="Calc Percent (0)" xfId="4130"/>
    <cellStyle name="Calc Percent (0) 2" xfId="4465"/>
    <cellStyle name="Calc Percent (0) 3" xfId="4464"/>
    <cellStyle name="Calc Percent (1)" xfId="4131"/>
    <cellStyle name="Calc Percent (1) 2" xfId="4467"/>
    <cellStyle name="Calc Percent (1) 3" xfId="4466"/>
    <cellStyle name="Calc Percent (2)" xfId="4132"/>
    <cellStyle name="Calc Percent (2) 2" xfId="4469"/>
    <cellStyle name="Calc Percent (2) 3" xfId="4468"/>
    <cellStyle name="Calc Units (0)" xfId="4133"/>
    <cellStyle name="Calc Units (1)" xfId="4134"/>
    <cellStyle name="Calc Units (2)" xfId="4135"/>
    <cellStyle name="category" xfId="2395"/>
    <cellStyle name="ce" xfId="2396"/>
    <cellStyle name="CIAIÆU¸μAⓒ" xfId="2397"/>
    <cellStyle name="Co≫" xfId="4470"/>
    <cellStyle name="CODE" xfId="2398"/>
    <cellStyle name="ⓒoe" xfId="4136"/>
    <cellStyle name="Comma" xfId="2399"/>
    <cellStyle name="Comma  - Style2" xfId="4137"/>
    <cellStyle name="Comma  - Style3" xfId="4138"/>
    <cellStyle name="Comma  - Style4" xfId="4139"/>
    <cellStyle name="Comma  - Style5" xfId="4140"/>
    <cellStyle name="Comma  - Style6" xfId="4141"/>
    <cellStyle name="Comma  - Style7" xfId="4142"/>
    <cellStyle name="Comma  - Style8" xfId="4143"/>
    <cellStyle name="Comma [0]" xfId="2400"/>
    <cellStyle name="Comma [0] 2" xfId="4144"/>
    <cellStyle name="Comma [0] 3" xfId="4472"/>
    <cellStyle name="Comma [0]_ SG&amp;A Bridge " xfId="4145"/>
    <cellStyle name="Comma [00]" xfId="4146"/>
    <cellStyle name="Comma [00] 2" xfId="4474"/>
    <cellStyle name="Comma [00] 3" xfId="4473"/>
    <cellStyle name="Comma 10" xfId="4475"/>
    <cellStyle name="Comma 11" xfId="4476"/>
    <cellStyle name="Comma 12" xfId="4477"/>
    <cellStyle name="Comma 13" xfId="4471"/>
    <cellStyle name="Comma 14" xfId="5165"/>
    <cellStyle name="Comma 2" xfId="4147"/>
    <cellStyle name="Comma 3" xfId="4478"/>
    <cellStyle name="Comma 4" xfId="4479"/>
    <cellStyle name="Comma 5" xfId="4480"/>
    <cellStyle name="Comma 6" xfId="4481"/>
    <cellStyle name="Comma 7" xfId="4482"/>
    <cellStyle name="Comma 8" xfId="4483"/>
    <cellStyle name="Comma 9" xfId="4484"/>
    <cellStyle name="comma zerodec" xfId="2401"/>
    <cellStyle name="comma zerodec 2" xfId="4148"/>
    <cellStyle name="comma zerodec 3" xfId="4486"/>
    <cellStyle name="comma zerodec 4" xfId="4485"/>
    <cellStyle name="comma zerodec 5" xfId="5166"/>
    <cellStyle name="Comma 地0]_Values_우수공~1" xfId="4487"/>
    <cellStyle name="Comma_ SG&amp;A Bridge" xfId="2402"/>
    <cellStyle name="Comma0" xfId="2403"/>
    <cellStyle name="Comma0 2" xfId="4489"/>
    <cellStyle name="Comma0 3" xfId="4488"/>
    <cellStyle name="Comma0 4" xfId="5167"/>
    <cellStyle name="Commm_laroux_12~3SO2_97회비_laroux" xfId="4490"/>
    <cellStyle name="Copied" xfId="2404"/>
    <cellStyle name="Curren?_x0012_퐀_x0017_?" xfId="2405"/>
    <cellStyle name="Currenby_Cash&amp;DSO Chart" xfId="2406"/>
    <cellStyle name="Currency" xfId="2407"/>
    <cellStyle name="Currency [0]" xfId="2408"/>
    <cellStyle name="Currency [0] 2" xfId="4149"/>
    <cellStyle name="Currency [0] 3" xfId="4493"/>
    <cellStyle name="Currency [0] 4" xfId="4492"/>
    <cellStyle name="Currency [0]_ SG&amp;A Bridge " xfId="4150"/>
    <cellStyle name="Currency [00]" xfId="4494"/>
    <cellStyle name="Currency [ﺜ]_P&amp;L_laroux" xfId="2409"/>
    <cellStyle name="Currency 10" xfId="4495"/>
    <cellStyle name="Currency 11" xfId="4496"/>
    <cellStyle name="Currency 12" xfId="4497"/>
    <cellStyle name="Currency 13" xfId="4491"/>
    <cellStyle name="Currency 14" xfId="5168"/>
    <cellStyle name="Currency 2" xfId="4151"/>
    <cellStyle name="Currency 3" xfId="4498"/>
    <cellStyle name="Currency 4" xfId="4499"/>
    <cellStyle name="Currency 5" xfId="4500"/>
    <cellStyle name="Currency 6" xfId="4501"/>
    <cellStyle name="Currency 7" xfId="4502"/>
    <cellStyle name="Currency 8" xfId="4503"/>
    <cellStyle name="Currency 9" xfId="4504"/>
    <cellStyle name="Currency(￦)" xfId="2410"/>
    <cellStyle name="Currency(￦) 2" xfId="4506"/>
    <cellStyle name="Currency(￦) 3" xfId="4505"/>
    <cellStyle name="Currency_ SG&amp;A Bridge " xfId="2411"/>
    <cellStyle name="Currency0" xfId="2412"/>
    <cellStyle name="Currency0 2" xfId="4508"/>
    <cellStyle name="Currency0 3" xfId="4507"/>
    <cellStyle name="Currency0 4" xfId="5169"/>
    <cellStyle name="Currency1" xfId="2413"/>
    <cellStyle name="Currency1 2" xfId="4152"/>
    <cellStyle name="Currency1 3" xfId="4510"/>
    <cellStyle name="Currency1 4" xfId="4509"/>
    <cellStyle name="Currency1 5" xfId="5170"/>
    <cellStyle name="Date" xfId="2414"/>
    <cellStyle name="Date 2" xfId="4153"/>
    <cellStyle name="Date 3" xfId="4512"/>
    <cellStyle name="Date 4" xfId="4511"/>
    <cellStyle name="Dezimal [0]_laroux" xfId="2415"/>
    <cellStyle name="Dezimal_laroux" xfId="2416"/>
    <cellStyle name="Dollar (zero dec)" xfId="2417"/>
    <cellStyle name="Dollar (zero dec) 2" xfId="4154"/>
    <cellStyle name="Dollar (zero dec) 3" xfId="4514"/>
    <cellStyle name="Dollar (zero dec) 4" xfId="4513"/>
    <cellStyle name="Dollar (zero dec) 5" xfId="5171"/>
    <cellStyle name="EA" xfId="4155"/>
    <cellStyle name="E­æo±" xfId="4515"/>
    <cellStyle name="E­æo±a" xfId="4516"/>
    <cellStyle name="Enter Currency (0)" xfId="4517"/>
    <cellStyle name="Enter Currency (2)" xfId="4518"/>
    <cellStyle name="Entered" xfId="2418"/>
    <cellStyle name="Euro" xfId="2419"/>
    <cellStyle name="Euro 2" xfId="4520"/>
    <cellStyle name="Euro 3" xfId="4519"/>
    <cellStyle name="F2" xfId="2420"/>
    <cellStyle name="F2 2" xfId="5172"/>
    <cellStyle name="F3" xfId="2421"/>
    <cellStyle name="F3 2" xfId="4521"/>
    <cellStyle name="F3 2 2" xfId="5173"/>
    <cellStyle name="F4" xfId="2422"/>
    <cellStyle name="F4 2" xfId="4523"/>
    <cellStyle name="F4 3" xfId="4522"/>
    <cellStyle name="F5" xfId="2423"/>
    <cellStyle name="F5 2" xfId="4524"/>
    <cellStyle name="F5 2 2" xfId="5174"/>
    <cellStyle name="F6" xfId="2424"/>
    <cellStyle name="F6 2" xfId="4525"/>
    <cellStyle name="F6 2 2" xfId="5175"/>
    <cellStyle name="F7" xfId="2425"/>
    <cellStyle name="F7 2" xfId="4526"/>
    <cellStyle name="F7 2 2" xfId="5176"/>
    <cellStyle name="F8" xfId="2426"/>
    <cellStyle name="F8 2" xfId="4528"/>
    <cellStyle name="F8 3" xfId="4527"/>
    <cellStyle name="Fixed" xfId="2427"/>
    <cellStyle name="Fixed 2" xfId="4156"/>
    <cellStyle name="Fixed 2 2" xfId="4530"/>
    <cellStyle name="Fixed 3" xfId="4531"/>
    <cellStyle name="Fixed 4" xfId="4529"/>
    <cellStyle name="Fixed 5" xfId="5203"/>
    <cellStyle name="Followed Hyperlink" xfId="4157"/>
    <cellStyle name="Followed Hyperlink 2" xfId="4533"/>
    <cellStyle name="Followed Hyperlink 3" xfId="4532"/>
    <cellStyle name="G/표준" xfId="2428"/>
    <cellStyle name="G/표준 2" xfId="4534"/>
    <cellStyle name="Grey" xfId="2429"/>
    <cellStyle name="Grey 2" xfId="4536"/>
    <cellStyle name="Grey 3" xfId="4535"/>
    <cellStyle name="head 1" xfId="2430"/>
    <cellStyle name="head 1 2" xfId="4537"/>
    <cellStyle name="HEADER" xfId="2431"/>
    <cellStyle name="HEADER 2" xfId="4538"/>
    <cellStyle name="Header1" xfId="2432"/>
    <cellStyle name="Header1 2" xfId="4539"/>
    <cellStyle name="Header2" xfId="2433"/>
    <cellStyle name="Header2 2" xfId="4540"/>
    <cellStyle name="Heading 1" xfId="2434"/>
    <cellStyle name="Heading 1 2" xfId="4541"/>
    <cellStyle name="Heading 2" xfId="2435"/>
    <cellStyle name="Heading 2 2" xfId="4542"/>
    <cellStyle name="Heading1" xfId="2436"/>
    <cellStyle name="Heading1 2" xfId="4158"/>
    <cellStyle name="Heading1 2 2" xfId="4544"/>
    <cellStyle name="Heading1 3" xfId="4545"/>
    <cellStyle name="Heading1 4" xfId="4543"/>
    <cellStyle name="Heading2" xfId="2437"/>
    <cellStyle name="Heading2 2" xfId="4159"/>
    <cellStyle name="Heading2 2 2" xfId="4547"/>
    <cellStyle name="Heading2 3" xfId="4548"/>
    <cellStyle name="Heading2 4" xfId="4546"/>
    <cellStyle name="heet1æꂘß_x0001__x0001__x0010__x0001_ဠ" xfId="2438"/>
    <cellStyle name="heet1æꂘß_x0001__x0001__x0010__x0001_ဠ 2" xfId="4549"/>
    <cellStyle name="HelpStyle" xfId="4550"/>
    <cellStyle name="Helv8_PFD4.XLS" xfId="4160"/>
    <cellStyle name="Hyperlink" xfId="2439"/>
    <cellStyle name="Hyperlink 2" xfId="4551"/>
    <cellStyle name="h_x0010_통화 [0]_OCT-Price" xfId="2440"/>
    <cellStyle name="Input [yellow]" xfId="2441"/>
    <cellStyle name="Input [yellow] 2" xfId="4553"/>
    <cellStyle name="Input [yellow] 3" xfId="4552"/>
    <cellStyle name="kg" xfId="4161"/>
    <cellStyle name="kg 2" xfId="4554"/>
    <cellStyle name="L`" xfId="2442"/>
    <cellStyle name="L` 2" xfId="4381"/>
    <cellStyle name="L` 2 2" xfId="4557"/>
    <cellStyle name="L` 2 3" xfId="4558"/>
    <cellStyle name="L` 2 4" xfId="4559"/>
    <cellStyle name="L` 2 5" xfId="4556"/>
    <cellStyle name="L` 3" xfId="4560"/>
    <cellStyle name="L` 4" xfId="4561"/>
    <cellStyle name="L` 5" xfId="4562"/>
    <cellStyle name="L` 6" xfId="4555"/>
    <cellStyle name="left" xfId="4563"/>
    <cellStyle name="Link Currency (0)" xfId="4564"/>
    <cellStyle name="Link Currency (2)" xfId="4565"/>
    <cellStyle name="M" xfId="4162"/>
    <cellStyle name="M 2" xfId="4566"/>
    <cellStyle name="M2" xfId="4163"/>
    <cellStyle name="M2 2" xfId="4567"/>
    <cellStyle name="M3" xfId="4164"/>
    <cellStyle name="M3 2" xfId="4568"/>
    <cellStyle name="Midtitle" xfId="2443"/>
    <cellStyle name="Midtitle 2" xfId="4569"/>
    <cellStyle name="Milliers [0]_399GC10" xfId="2444"/>
    <cellStyle name="Milliers_399GC10" xfId="2445"/>
    <cellStyle name="mma_CASH &amp; DSO" xfId="2446"/>
    <cellStyle name="Model" xfId="2447"/>
    <cellStyle name="Model 2" xfId="4382"/>
    <cellStyle name="Model 2 2" xfId="4572"/>
    <cellStyle name="Model 2 3" xfId="4573"/>
    <cellStyle name="Model 2 4" xfId="4574"/>
    <cellStyle name="Model 2 5" xfId="4571"/>
    <cellStyle name="Model 3" xfId="4575"/>
    <cellStyle name="Model 4" xfId="4576"/>
    <cellStyle name="Model 5" xfId="4577"/>
    <cellStyle name="Model 6" xfId="4570"/>
    <cellStyle name="Mon?aire [0]_399GC10" xfId="2448"/>
    <cellStyle name="Mon?aire_399GC10" xfId="2449"/>
    <cellStyle name="NEW정렬" xfId="2450"/>
    <cellStyle name="NEW정렬 2" xfId="4578"/>
    <cellStyle name="no dec" xfId="2451"/>
    <cellStyle name="no dec 2" xfId="4579"/>
    <cellStyle name="nohs" xfId="2452"/>
    <cellStyle name="nohs 2" xfId="4580"/>
    <cellStyle name="normal" xfId="2453"/>
    <cellStyle name="Normal - Style1" xfId="2454"/>
    <cellStyle name="Normal - Style1 2" xfId="4165"/>
    <cellStyle name="Normal - Style1 2 2" xfId="4584"/>
    <cellStyle name="Normal - Style1 2 3" xfId="4583"/>
    <cellStyle name="Normal - Style1 3" xfId="4585"/>
    <cellStyle name="Normal - Style1 4" xfId="4582"/>
    <cellStyle name="Normal - Style1 5" xfId="5177"/>
    <cellStyle name="Normal - Style2" xfId="2455"/>
    <cellStyle name="Normal - Style2 2" xfId="4586"/>
    <cellStyle name="Normal - Style3" xfId="2456"/>
    <cellStyle name="Normal - Style3 2" xfId="4587"/>
    <cellStyle name="Normal - Style4" xfId="2457"/>
    <cellStyle name="Normal - Style4 2" xfId="4588"/>
    <cellStyle name="Normal - Style5" xfId="2458"/>
    <cellStyle name="Normal - Style5 2" xfId="4589"/>
    <cellStyle name="Normal - Style6" xfId="2459"/>
    <cellStyle name="Normal - Style6 2" xfId="4590"/>
    <cellStyle name="Normal - Style7" xfId="2460"/>
    <cellStyle name="Normal - Style7 2" xfId="4591"/>
    <cellStyle name="Normal - Style8" xfId="2461"/>
    <cellStyle name="Normal - Style8 2" xfId="4592"/>
    <cellStyle name="Normal - 유형1" xfId="2462"/>
    <cellStyle name="Normal - 유형1 2" xfId="4593"/>
    <cellStyle name="normal 2" xfId="4581"/>
    <cellStyle name="Normal_ SG&amp;A Bridge " xfId="2463"/>
    <cellStyle name="Œ…?æ맖?e [0.00]_laroux" xfId="4166"/>
    <cellStyle name="Œ…?æ맖?e_laroux" xfId="4167"/>
    <cellStyle name="oft Excel]_x000d__x000a_Comment=The open=/f lines load custom functions into the Paste Function list._x000d__x000a_Maximized=3_x000d__x000a_AutoFormat=" xfId="4168"/>
    <cellStyle name="oft Excel]_x000d__x000a_Comment=The open=/f lines load custom functions into the Paste Function list._x000d__x000a_Maximized=3_x000d__x000a_AutoFormat= 2" xfId="4594"/>
    <cellStyle name="Percent" xfId="2464"/>
    <cellStyle name="Percent [0]" xfId="4596"/>
    <cellStyle name="Percent [00]" xfId="4597"/>
    <cellStyle name="Percent [2]" xfId="2465"/>
    <cellStyle name="Percent [2] 2" xfId="4598"/>
    <cellStyle name="Percent 10" xfId="4599"/>
    <cellStyle name="Percent 11" xfId="4600"/>
    <cellStyle name="Percent 12" xfId="4601"/>
    <cellStyle name="Percent 13" xfId="4595"/>
    <cellStyle name="Percent 14" xfId="5178"/>
    <cellStyle name="Percent 2" xfId="4169"/>
    <cellStyle name="Percent 2 2" xfId="4602"/>
    <cellStyle name="Percent 3" xfId="4603"/>
    <cellStyle name="Percent 4" xfId="4604"/>
    <cellStyle name="Percent 5" xfId="4605"/>
    <cellStyle name="Percent 6" xfId="4606"/>
    <cellStyle name="Percent 7" xfId="4607"/>
    <cellStyle name="Percent 8" xfId="4608"/>
    <cellStyle name="Percent 9" xfId="4609"/>
    <cellStyle name="Percent_#6 Temps &amp; Contractors" xfId="4610"/>
    <cellStyle name="PrePop Currency (0)" xfId="4611"/>
    <cellStyle name="PrePop Currency (2)" xfId="4612"/>
    <cellStyle name="RevList" xfId="2466"/>
    <cellStyle name="RevList 2" xfId="4614"/>
    <cellStyle name="RevList 3" xfId="4613"/>
    <cellStyle name="Standard_laroux" xfId="2467"/>
    <cellStyle name="subhead" xfId="2468"/>
    <cellStyle name="subhead 2" xfId="4615"/>
    <cellStyle name="Subtotal" xfId="2469"/>
    <cellStyle name="Subtotal 2" xfId="4616"/>
    <cellStyle name="T_1화 [0]_PLDT_2화 [0]_PLDT_N_x000c_통화 [0]_PRICE" xfId="2470"/>
    <cellStyle name="T_1화 [0]_PLDT_2화 [0]_PLDT_N_x000c_통화 [0]_PRICE 2" xfId="4617"/>
    <cellStyle name="testtitle" xfId="2471"/>
    <cellStyle name="testtitle 2" xfId="4618"/>
    <cellStyle name="Title" xfId="2472"/>
    <cellStyle name="title [1]" xfId="2473"/>
    <cellStyle name="title [1] 2" xfId="4620"/>
    <cellStyle name="title [2]" xfId="2474"/>
    <cellStyle name="title [2] 2" xfId="4621"/>
    <cellStyle name="Title 2" xfId="4619"/>
    <cellStyle name="ton" xfId="4170"/>
    <cellStyle name="ton 2" xfId="4622"/>
    <cellStyle name="Total" xfId="2475"/>
    <cellStyle name="Total 2" xfId="4171"/>
    <cellStyle name="Total 2 2" xfId="4624"/>
    <cellStyle name="Total 3" xfId="4625"/>
    <cellStyle name="Total 4" xfId="4623"/>
    <cellStyle name="UM" xfId="2476"/>
    <cellStyle name="UM 2" xfId="4626"/>
    <cellStyle name="W?rung [0]_laroux" xfId="2477"/>
    <cellStyle name="W?rung_laroux" xfId="2478"/>
    <cellStyle name="wrap" xfId="4627"/>
    <cellStyle name="_x0008_z" xfId="4172"/>
    <cellStyle name="_x0008_z 2" xfId="4628"/>
    <cellStyle name="μU¿¡ ¿A´A CIAIÆU¸μAⓒ" xfId="2479"/>
    <cellStyle name="μU¿¡ ¿A´A CIAIÆU¸μAⓒ 2" xfId="4629"/>
    <cellStyle name="|?ドE" xfId="2480"/>
    <cellStyle name="|?ドE 2" xfId="4630"/>
    <cellStyle name="" xfId="4173"/>
    <cellStyle name=" 2" xfId="4631"/>
    <cellStyle name="감춤" xfId="4174"/>
    <cellStyle name="감춤 2" xfId="4632"/>
    <cellStyle name="강조색1 2" xfId="2481"/>
    <cellStyle name="강조색1 2 2" xfId="4633"/>
    <cellStyle name="강조색2 2" xfId="2482"/>
    <cellStyle name="강조색2 2 2" xfId="4634"/>
    <cellStyle name="강조색3 2" xfId="2483"/>
    <cellStyle name="강조색3 2 2" xfId="4635"/>
    <cellStyle name="강조색4 2" xfId="2484"/>
    <cellStyle name="강조색4 2 2" xfId="4636"/>
    <cellStyle name="강조색5 2" xfId="2485"/>
    <cellStyle name="강조색5 2 2" xfId="4637"/>
    <cellStyle name="강조색6 2" xfId="2486"/>
    <cellStyle name="강조색6 2 2" xfId="4638"/>
    <cellStyle name="견적부" xfId="2487"/>
    <cellStyle name="견적부 2" xfId="4639"/>
    <cellStyle name="경고문 2" xfId="2488"/>
    <cellStyle name="경고문 2 2" xfId="4640"/>
    <cellStyle name="계산 2" xfId="2489"/>
    <cellStyle name="계산 2 2" xfId="4641"/>
    <cellStyle name="고정소숫점" xfId="2490"/>
    <cellStyle name="고정소숫점 2" xfId="4175"/>
    <cellStyle name="고정소숫점 2 2" xfId="4643"/>
    <cellStyle name="고정소숫점 3" xfId="4642"/>
    <cellStyle name="고정출력1" xfId="2491"/>
    <cellStyle name="고정출력1 2" xfId="4644"/>
    <cellStyle name="고정출력2" xfId="2492"/>
    <cellStyle name="고정출력2 2" xfId="4645"/>
    <cellStyle name="공백" xfId="2493"/>
    <cellStyle name="공백 2" xfId="4646"/>
    <cellStyle name="공백1" xfId="2494"/>
    <cellStyle name="공백1 2" xfId="4647"/>
    <cellStyle name="공백1수" xfId="2495"/>
    <cellStyle name="공백1수 2" xfId="4648"/>
    <cellStyle name="공사원가계산서(조경)" xfId="2496"/>
    <cellStyle name="공사원가계산서(조경) 2" xfId="4649"/>
    <cellStyle name="괘선" xfId="4176"/>
    <cellStyle name="괘선 2" xfId="4650"/>
    <cellStyle name="괘선1" xfId="4177"/>
    <cellStyle name="괘선1 2" xfId="4651"/>
    <cellStyle name="咬訌裝?INCOM1" xfId="5179"/>
    <cellStyle name="咬訌裝?INCOM10" xfId="5180"/>
    <cellStyle name="咬訌裝?INCOM2" xfId="5181"/>
    <cellStyle name="咬訌裝?INCOM3" xfId="5182"/>
    <cellStyle name="咬訌裝?INCOM4" xfId="5183"/>
    <cellStyle name="咬訌裝?INCOM5" xfId="5184"/>
    <cellStyle name="咬訌裝?INCOM6" xfId="5185"/>
    <cellStyle name="咬訌裝?INCOM7" xfId="5186"/>
    <cellStyle name="咬訌裝?INCOM8" xfId="5187"/>
    <cellStyle name="咬訌裝?INCOM9" xfId="5188"/>
    <cellStyle name="咬訌裝?PRIB11" xfId="5189"/>
    <cellStyle name="국종합건설" xfId="4178"/>
    <cellStyle name="국종합건설 2" xfId="4652"/>
    <cellStyle name="금일실시량" xfId="4179"/>
    <cellStyle name="금일실시량 2" xfId="4653"/>
    <cellStyle name="끼_x0001_?" xfId="2497"/>
    <cellStyle name="끼_x0001_? 2" xfId="4654"/>
    <cellStyle name="나쁨 2" xfId="2498"/>
    <cellStyle name="나쁨 2 2" xfId="4655"/>
    <cellStyle name="날짜" xfId="2499"/>
    <cellStyle name="날짜 2" xfId="4656"/>
    <cellStyle name="남기옥" xfId="4657"/>
    <cellStyle name="내역서" xfId="2500"/>
    <cellStyle name="내역서 2" xfId="4658"/>
    <cellStyle name="단가" xfId="4180"/>
    <cellStyle name="단가 2" xfId="4659"/>
    <cellStyle name="단위" xfId="2501"/>
    <cellStyle name="단위 2" xfId="4660"/>
    <cellStyle name="달러" xfId="2502"/>
    <cellStyle name="달러 2" xfId="4661"/>
    <cellStyle name="돋움채" xfId="2503"/>
    <cellStyle name="돋움채 2" xfId="4662"/>
    <cellStyle name="뒤에 오는 하이퍼링크" xfId="2504"/>
    <cellStyle name="뒤에 오는 하이퍼링크 2" xfId="4663"/>
    <cellStyle name="뒤에 오는 하이퍼링크_가시설평균길이산출근거" xfId="5190"/>
    <cellStyle name="똿떓죶Ø괻 [0.00]_PRODUCT DETAIL Q1" xfId="2505"/>
    <cellStyle name="똿떓죶Ø괻_PRODUCT DETAIL Q1" xfId="2506"/>
    <cellStyle name="똿뗦먛 - 유형1" xfId="4181"/>
    <cellStyle name="똿뗦먛 - 유형1 2" xfId="4664"/>
    <cellStyle name="똿뗦먛 - 유형2" xfId="4182"/>
    <cellStyle name="똿뗦먛 - 유형2 2" xfId="4665"/>
    <cellStyle name="똿뗦먛 - 유형3" xfId="4183"/>
    <cellStyle name="똿뗦먛 - 유형3 2" xfId="4666"/>
    <cellStyle name="똿뗦먛 - 유형4" xfId="4184"/>
    <cellStyle name="똿뗦먛 - 유형4 2" xfId="4667"/>
    <cellStyle name="똿뗦먛귟 [0.00]_laroux" xfId="4185"/>
    <cellStyle name="똿뗦먛귟_laroux" xfId="4186"/>
    <cellStyle name="마이너스키" xfId="4187"/>
    <cellStyle name="마이너스키 2" xfId="4668"/>
    <cellStyle name="메모 2" xfId="2507"/>
    <cellStyle name="메모 2 2" xfId="4669"/>
    <cellStyle name="메모 2 3" xfId="5191"/>
    <cellStyle name="묮뎋 [0.00]_PRODUCT DETAIL Q1" xfId="2508"/>
    <cellStyle name="묮뎋_PRODUCT DETAIL Q1" xfId="2509"/>
    <cellStyle name="믅됞 [ - 유형5" xfId="4188"/>
    <cellStyle name="믅됞 [ - 유형5 2" xfId="4670"/>
    <cellStyle name="믅됞 [ - 유형6" xfId="4189"/>
    <cellStyle name="믅됞 [ - 유형6 2" xfId="4671"/>
    <cellStyle name="믅됞 [ - 유형7" xfId="4190"/>
    <cellStyle name="믅됞 [ - 유형7 2" xfId="4672"/>
    <cellStyle name="믅됞 [0.00]_laroux" xfId="4191"/>
    <cellStyle name="믅됞_laroux" xfId="4192"/>
    <cellStyle name="배분" xfId="2510"/>
    <cellStyle name="배분 2" xfId="4673"/>
    <cellStyle name="백" xfId="4193"/>
    <cellStyle name="백 " xfId="2511"/>
    <cellStyle name="백  2" xfId="4676"/>
    <cellStyle name="백  3" xfId="4675"/>
    <cellStyle name="백 2" xfId="4674"/>
    <cellStyle name="백_기존도로유지보수비(2008년1차)" xfId="4194"/>
    <cellStyle name="백_기존도로유지보수비(2008년1차) 2" xfId="4677"/>
    <cellStyle name="백_수량산출서(수정)" xfId="4195"/>
    <cellStyle name="백_수량산출서(수정) 2" xfId="4678"/>
    <cellStyle name="백_수량산출서(수정)_기존도로유지보수비(2008년1차)" xfId="4196"/>
    <cellStyle name="백_수량산출서(수정)_기존도로유지보수비(2008년1차) 2" xfId="4679"/>
    <cellStyle name="백_수량산출서(수정)_실정보고(폐기물분리발주)시공사-0805" xfId="4197"/>
    <cellStyle name="백_수량산출서(수정)_실정보고(폐기물분리발주)시공사-0805 2" xfId="4680"/>
    <cellStyle name="백_실정보고(폐기물분리발주)시공사-0805" xfId="4198"/>
    <cellStyle name="백_실정보고(폐기물분리발주)시공사-0805 2" xfId="4681"/>
    <cellStyle name="백분율 [△1]" xfId="2513"/>
    <cellStyle name="백분율 [△1] 2" xfId="4682"/>
    <cellStyle name="백분율 [△2]" xfId="2514"/>
    <cellStyle name="백분율 [△2] 2" xfId="4683"/>
    <cellStyle name="백분율 [0]" xfId="2515"/>
    <cellStyle name="백분율 [0] 2" xfId="4199"/>
    <cellStyle name="백분율 [0] 2 2" xfId="4685"/>
    <cellStyle name="백분율 [0] 3" xfId="4684"/>
    <cellStyle name="백분율 [1]" xfId="4200"/>
    <cellStyle name="백분율 [1] 2" xfId="4686"/>
    <cellStyle name="백분율 [2]" xfId="2516"/>
    <cellStyle name="백분율 [2] 2" xfId="4687"/>
    <cellStyle name="백분율 10" xfId="4201"/>
    <cellStyle name="백분율 10 2" xfId="4688"/>
    <cellStyle name="백분율 11" xfId="4202"/>
    <cellStyle name="백분율 11 2" xfId="4689"/>
    <cellStyle name="백분율 12" xfId="4203"/>
    <cellStyle name="백분율 12 2" xfId="4690"/>
    <cellStyle name="백분율 13" xfId="4204"/>
    <cellStyle name="백분율 13 2" xfId="4691"/>
    <cellStyle name="백분율 14" xfId="4205"/>
    <cellStyle name="백분율 14 2" xfId="4692"/>
    <cellStyle name="백분율 15" xfId="4206"/>
    <cellStyle name="백분율 15 2" xfId="4693"/>
    <cellStyle name="백분율 16" xfId="4207"/>
    <cellStyle name="백분율 16 2" xfId="4694"/>
    <cellStyle name="백분율 17" xfId="4208"/>
    <cellStyle name="백분율 17 2" xfId="4695"/>
    <cellStyle name="백분율 18" xfId="4209"/>
    <cellStyle name="백분율 18 2" xfId="4696"/>
    <cellStyle name="백분율 19" xfId="4210"/>
    <cellStyle name="백분율 19 2" xfId="4697"/>
    <cellStyle name="백분율 2" xfId="2517"/>
    <cellStyle name="백분율 2 2" xfId="4211"/>
    <cellStyle name="백분율 2 2 2" xfId="4699"/>
    <cellStyle name="백분율 2 3" xfId="4700"/>
    <cellStyle name="백분율 2 4" xfId="4698"/>
    <cellStyle name="백분율 2 5" xfId="5193"/>
    <cellStyle name="백분율 20" xfId="4212"/>
    <cellStyle name="백분율 20 2" xfId="4701"/>
    <cellStyle name="백분율 21" xfId="4213"/>
    <cellStyle name="백분율 21 2" xfId="4702"/>
    <cellStyle name="백분율 22" xfId="4214"/>
    <cellStyle name="백분율 22 2" xfId="4703"/>
    <cellStyle name="백분율 23" xfId="4215"/>
    <cellStyle name="백분율 23 2" xfId="4704"/>
    <cellStyle name="백분율 24" xfId="4216"/>
    <cellStyle name="백분율 24 2" xfId="4705"/>
    <cellStyle name="백분율 25" xfId="4217"/>
    <cellStyle name="백분율 25 2" xfId="4706"/>
    <cellStyle name="백분율 26" xfId="4218"/>
    <cellStyle name="백분율 26 2" xfId="4707"/>
    <cellStyle name="백분율 27" xfId="4219"/>
    <cellStyle name="백분율 27 2" xfId="4708"/>
    <cellStyle name="백분율 28" xfId="4220"/>
    <cellStyle name="백분율 28 2" xfId="4709"/>
    <cellStyle name="백분율 29" xfId="4221"/>
    <cellStyle name="백분율 29 2" xfId="4710"/>
    <cellStyle name="백분율 3" xfId="2518"/>
    <cellStyle name="백분율 3 2" xfId="4712"/>
    <cellStyle name="백분율 3 2 2" xfId="5195"/>
    <cellStyle name="백분율 3 3" xfId="4713"/>
    <cellStyle name="백분율 3 4" xfId="4711"/>
    <cellStyle name="백분율 3 5" xfId="5194"/>
    <cellStyle name="백분율 30" xfId="4222"/>
    <cellStyle name="백분율 30 2" xfId="4714"/>
    <cellStyle name="백분율 31" xfId="4223"/>
    <cellStyle name="백분율 31 2" xfId="4715"/>
    <cellStyle name="백분율 32" xfId="4224"/>
    <cellStyle name="백분율 32 2" xfId="4716"/>
    <cellStyle name="백분율 33" xfId="4225"/>
    <cellStyle name="백분율 33 2" xfId="4717"/>
    <cellStyle name="백분율 34" xfId="4226"/>
    <cellStyle name="백분율 34 2" xfId="4718"/>
    <cellStyle name="백분율 35" xfId="4227"/>
    <cellStyle name="백분율 35 2" xfId="4719"/>
    <cellStyle name="백분율 36" xfId="4228"/>
    <cellStyle name="백분율 36 2" xfId="4720"/>
    <cellStyle name="백분율 37" xfId="4229"/>
    <cellStyle name="백분율 37 2" xfId="4721"/>
    <cellStyle name="백분율 38" xfId="4230"/>
    <cellStyle name="백분율 38 2" xfId="4722"/>
    <cellStyle name="백분율 39" xfId="4231"/>
    <cellStyle name="백분율 39 2" xfId="4723"/>
    <cellStyle name="백분율 4" xfId="4232"/>
    <cellStyle name="백분율 4 2" xfId="4725"/>
    <cellStyle name="백분율 4 3" xfId="4724"/>
    <cellStyle name="백분율 4 4" xfId="5196"/>
    <cellStyle name="백분율 40" xfId="4233"/>
    <cellStyle name="백분율 40 2" xfId="4726"/>
    <cellStyle name="백분율 41" xfId="4234"/>
    <cellStyle name="백분율 41 2" xfId="4727"/>
    <cellStyle name="백분율 42" xfId="4235"/>
    <cellStyle name="백분율 42 2" xfId="4728"/>
    <cellStyle name="백분율 43" xfId="4236"/>
    <cellStyle name="백분율 43 2" xfId="4729"/>
    <cellStyle name="백분율 44" xfId="4237"/>
    <cellStyle name="백분율 44 2" xfId="4730"/>
    <cellStyle name="백분율 45" xfId="4238"/>
    <cellStyle name="백분율 45 2" xfId="4731"/>
    <cellStyle name="백분율 46" xfId="4239"/>
    <cellStyle name="백분율 46 2" xfId="4732"/>
    <cellStyle name="백분율 47" xfId="4240"/>
    <cellStyle name="백분율 47 2" xfId="4733"/>
    <cellStyle name="백분율 48" xfId="4241"/>
    <cellStyle name="백분율 48 2" xfId="4734"/>
    <cellStyle name="백분율 49" xfId="4242"/>
    <cellStyle name="백분율 49 2" xfId="4735"/>
    <cellStyle name="백분율 5" xfId="4243"/>
    <cellStyle name="백분율 5 2" xfId="4736"/>
    <cellStyle name="백분율 50" xfId="4244"/>
    <cellStyle name="백분율 50 2" xfId="4737"/>
    <cellStyle name="백분율 51" xfId="4245"/>
    <cellStyle name="백분율 51 2" xfId="4738"/>
    <cellStyle name="백분율 52" xfId="4246"/>
    <cellStyle name="백분율 52 2" xfId="4739"/>
    <cellStyle name="백분율 53" xfId="4247"/>
    <cellStyle name="백분율 53 2" xfId="4740"/>
    <cellStyle name="백분율 54" xfId="4248"/>
    <cellStyle name="백분율 54 2" xfId="4741"/>
    <cellStyle name="백분율 55" xfId="4249"/>
    <cellStyle name="백분율 55 2" xfId="4742"/>
    <cellStyle name="백분율 56" xfId="4250"/>
    <cellStyle name="백분율 56 2" xfId="4743"/>
    <cellStyle name="백분율 57" xfId="4251"/>
    <cellStyle name="백분율 57 2" xfId="4744"/>
    <cellStyle name="백분율 58" xfId="4252"/>
    <cellStyle name="백분율 58 2" xfId="4745"/>
    <cellStyle name="백분율 59" xfId="4253"/>
    <cellStyle name="백분율 59 2" xfId="4746"/>
    <cellStyle name="백분율 6" xfId="4254"/>
    <cellStyle name="백분율 6 2" xfId="4747"/>
    <cellStyle name="백분율 60" xfId="4255"/>
    <cellStyle name="백분율 60 2" xfId="4748"/>
    <cellStyle name="백분율 61" xfId="4256"/>
    <cellStyle name="백분율 61 2" xfId="4749"/>
    <cellStyle name="백분율 62" xfId="4257"/>
    <cellStyle name="백분율 62 2" xfId="4750"/>
    <cellStyle name="백분율 63" xfId="4258"/>
    <cellStyle name="백분율 63 2" xfId="4751"/>
    <cellStyle name="백분율 64" xfId="4259"/>
    <cellStyle name="백분율 64 2" xfId="4752"/>
    <cellStyle name="백분율 65" xfId="4260"/>
    <cellStyle name="백분율 65 2" xfId="4753"/>
    <cellStyle name="백분율 66" xfId="4261"/>
    <cellStyle name="백분율 66 2" xfId="4754"/>
    <cellStyle name="백분율 67" xfId="4262"/>
    <cellStyle name="백분율 67 2" xfId="4755"/>
    <cellStyle name="백분율 68" xfId="4263"/>
    <cellStyle name="백분율 68 2" xfId="4756"/>
    <cellStyle name="백분율 69" xfId="4264"/>
    <cellStyle name="백분율 69 2" xfId="4757"/>
    <cellStyle name="백분율 7" xfId="4265"/>
    <cellStyle name="백분율 7 2" xfId="4758"/>
    <cellStyle name="백분율 70" xfId="4266"/>
    <cellStyle name="백분율 70 2" xfId="4759"/>
    <cellStyle name="백분율 71" xfId="4267"/>
    <cellStyle name="백분율 71 2" xfId="4760"/>
    <cellStyle name="백분율 72" xfId="4268"/>
    <cellStyle name="백분율 72 2" xfId="4761"/>
    <cellStyle name="백분율 73" xfId="4269"/>
    <cellStyle name="백분율 73 2" xfId="4762"/>
    <cellStyle name="백분율 74" xfId="4270"/>
    <cellStyle name="백분율 74 2" xfId="4763"/>
    <cellStyle name="백분율 75" xfId="4271"/>
    <cellStyle name="백분율 75 2" xfId="4764"/>
    <cellStyle name="백분율 76" xfId="4272"/>
    <cellStyle name="백분율 76 2" xfId="4765"/>
    <cellStyle name="백분율 77" xfId="4273"/>
    <cellStyle name="백분율 77 2" xfId="4766"/>
    <cellStyle name="백분율 78" xfId="4274"/>
    <cellStyle name="백분율 78 2" xfId="4767"/>
    <cellStyle name="백분율 79" xfId="4275"/>
    <cellStyle name="백분율 79 2" xfId="4768"/>
    <cellStyle name="백분율 8" xfId="4276"/>
    <cellStyle name="백분율 8 2" xfId="4769"/>
    <cellStyle name="백분율 80" xfId="4277"/>
    <cellStyle name="백분율 80 2" xfId="4770"/>
    <cellStyle name="백분율 81" xfId="4278"/>
    <cellStyle name="백분율 81 2" xfId="4771"/>
    <cellStyle name="백분율 82" xfId="4279"/>
    <cellStyle name="백분율 82 2" xfId="4772"/>
    <cellStyle name="백분율 83" xfId="4280"/>
    <cellStyle name="백분율 83 2" xfId="4773"/>
    <cellStyle name="백분율 84" xfId="4281"/>
    <cellStyle name="백분율 84 2" xfId="4774"/>
    <cellStyle name="백분율 85" xfId="4282"/>
    <cellStyle name="백분율 85 2" xfId="4775"/>
    <cellStyle name="백분율 86" xfId="2512"/>
    <cellStyle name="백분율 86 2" xfId="4776"/>
    <cellStyle name="백분율 87" xfId="4365"/>
    <cellStyle name="백분율 87 2" xfId="4777"/>
    <cellStyle name="백분율 88" xfId="4363"/>
    <cellStyle name="백분율 88 2" xfId="4778"/>
    <cellStyle name="백분율 89" xfId="4364"/>
    <cellStyle name="백분율 89 2" xfId="4779"/>
    <cellStyle name="백분율 9" xfId="4283"/>
    <cellStyle name="백분율 9 2" xfId="4780"/>
    <cellStyle name="백분율 90" xfId="5192"/>
    <cellStyle name="백분율 91" xfId="5225"/>
    <cellStyle name="백분율［△1］" xfId="2519"/>
    <cellStyle name="백분율［△1］ 2" xfId="4781"/>
    <cellStyle name="백분율［△2］" xfId="2520"/>
    <cellStyle name="백분율［△2］ 2" xfId="4782"/>
    <cellStyle name="보고서 제목" xfId="4284"/>
    <cellStyle name="보고서 제목 2" xfId="4783"/>
    <cellStyle name="보통 2" xfId="2521"/>
    <cellStyle name="보통 2 2" xfId="4784"/>
    <cellStyle name="凤준" xfId="4785"/>
    <cellStyle name="뷭?" xfId="4285"/>
    <cellStyle name="뷭? 2" xfId="4786"/>
    <cellStyle name="뷭?_BOOKSHIP" xfId="5146"/>
    <cellStyle name="빨강" xfId="2522"/>
    <cellStyle name="빨강 2" xfId="4787"/>
    <cellStyle name="서구니" xfId="4286"/>
    <cellStyle name="서구니 2" xfId="4788"/>
    <cellStyle name="선택영역" xfId="2523"/>
    <cellStyle name="선택영역 2" xfId="4789"/>
    <cellStyle name="선택영역 가운데" xfId="2524"/>
    <cellStyle name="선택영역 가운데 2" xfId="4790"/>
    <cellStyle name="선택영역_토공수량" xfId="2525"/>
    <cellStyle name="선택영역의 가운데" xfId="2526"/>
    <cellStyle name="선택영역의 가운데 2" xfId="4791"/>
    <cellStyle name="선택영역의 가운데로" xfId="2527"/>
    <cellStyle name="선택영역의 가운데로 2" xfId="4792"/>
    <cellStyle name="선택영영" xfId="2528"/>
    <cellStyle name="선택영영 2" xfId="4793"/>
    <cellStyle name="설계변경" xfId="2529"/>
    <cellStyle name="설계변경 2" xfId="4794"/>
    <cellStyle name="설계서" xfId="4287"/>
    <cellStyle name="설계서 2" xfId="4795"/>
    <cellStyle name="설계서-내용" xfId="4288"/>
    <cellStyle name="설계서-내용 2" xfId="4796"/>
    <cellStyle name="설계서-내용-소수점" xfId="4289"/>
    <cellStyle name="설계서-내용-소수점 2" xfId="4797"/>
    <cellStyle name="설계서-내용-우" xfId="4290"/>
    <cellStyle name="설계서-내용-우 2" xfId="4798"/>
    <cellStyle name="설계서-내용-좌" xfId="4291"/>
    <cellStyle name="설계서-내용-좌 2" xfId="4799"/>
    <cellStyle name="설계서-소제목" xfId="4292"/>
    <cellStyle name="설계서-소제목 2" xfId="4800"/>
    <cellStyle name="설계서-타이틀" xfId="4293"/>
    <cellStyle name="설계서-타이틀 2" xfId="4801"/>
    <cellStyle name="설계서-항목" xfId="4294"/>
    <cellStyle name="설계서-항목 2" xfId="4802"/>
    <cellStyle name="설명 텍스트 2" xfId="2530"/>
    <cellStyle name="설명 텍스트 2 2" xfId="4803"/>
    <cellStyle name="셀 확인 2" xfId="2531"/>
    <cellStyle name="셀 확인 2 2" xfId="4804"/>
    <cellStyle name="소수" xfId="2532"/>
    <cellStyle name="소수 2" xfId="4805"/>
    <cellStyle name="소수3" xfId="2533"/>
    <cellStyle name="소수3 2" xfId="4806"/>
    <cellStyle name="소수4" xfId="2534"/>
    <cellStyle name="소수4 2" xfId="4807"/>
    <cellStyle name="소수점" xfId="2535"/>
    <cellStyle name="소수점 2" xfId="4808"/>
    <cellStyle name="소숫점0" xfId="2536"/>
    <cellStyle name="소숫점0 2" xfId="4809"/>
    <cellStyle name="소숫점3" xfId="2537"/>
    <cellStyle name="소숫점3 2" xfId="4810"/>
    <cellStyle name="수당" xfId="2538"/>
    <cellStyle name="수당 2" xfId="4811"/>
    <cellStyle name="수당2" xfId="2539"/>
    <cellStyle name="수당2 2" xfId="4812"/>
    <cellStyle name="숨김" xfId="4295"/>
    <cellStyle name="숨김 2" xfId="4813"/>
    <cellStyle name="숫자" xfId="2540"/>
    <cellStyle name="숫자 2" xfId="4814"/>
    <cellStyle name="숫자(R)" xfId="2541"/>
    <cellStyle name="숫자(R) 2" xfId="4296"/>
    <cellStyle name="숫자(R) 2 2" xfId="4816"/>
    <cellStyle name="숫자(R) 3" xfId="4815"/>
    <cellStyle name="숫자_5공구설계변경승인요청(구조물초기점검)" xfId="2542"/>
    <cellStyle name="숫자1" xfId="2543"/>
    <cellStyle name="숫자1 2" xfId="4817"/>
    <cellStyle name="숫자3" xfId="2544"/>
    <cellStyle name="숫자3 2" xfId="4818"/>
    <cellStyle name="숫자3R" xfId="2545"/>
    <cellStyle name="숫자3R 2" xfId="4819"/>
    <cellStyle name="숫자3자리" xfId="2546"/>
    <cellStyle name="숫자3자리 2" xfId="4820"/>
    <cellStyle name="쉼표 [0]" xfId="4366" builtinId="6"/>
    <cellStyle name="쉼표 [0] 10" xfId="4373"/>
    <cellStyle name="쉼표 [0] 10 2" xfId="4821"/>
    <cellStyle name="쉼표 [0] 2" xfId="2548"/>
    <cellStyle name="쉼표 [0] 2 110" xfId="5208"/>
    <cellStyle name="쉼표 [0] 2 2" xfId="2549"/>
    <cellStyle name="쉼표 [0] 2 2 2" xfId="4297"/>
    <cellStyle name="쉼표 [0] 2 2 2 2" xfId="4824"/>
    <cellStyle name="쉼표 [0] 2 2 2 3" xfId="5198"/>
    <cellStyle name="쉼표 [0] 2 2 3" xfId="4825"/>
    <cellStyle name="쉼표 [0] 2 2 4" xfId="4823"/>
    <cellStyle name="쉼표 [0] 2 3" xfId="4826"/>
    <cellStyle name="쉼표 [0] 2 3 2" xfId="5199"/>
    <cellStyle name="쉼표 [0] 2 3 3" xfId="4369"/>
    <cellStyle name="쉼표 [0] 2 3 3 2" xfId="4827"/>
    <cellStyle name="쉼표 [0] 2 4" xfId="4828"/>
    <cellStyle name="쉼표 [0] 2 5" xfId="4829"/>
    <cellStyle name="쉼표 [0] 2 6" xfId="4822"/>
    <cellStyle name="쉼표 [0] 2 7" xfId="5197"/>
    <cellStyle name="쉼표 [0] 3" xfId="2550"/>
    <cellStyle name="쉼표 [0] 3 2" xfId="4298"/>
    <cellStyle name="쉼표 [0] 3 2 2" xfId="4831"/>
    <cellStyle name="쉼표 [0] 3 2 3" xfId="5200"/>
    <cellStyle name="쉼표 [0] 3 3" xfId="4378"/>
    <cellStyle name="쉼표 [0] 3 3 2" xfId="4832"/>
    <cellStyle name="쉼표 [0] 3 4" xfId="4833"/>
    <cellStyle name="쉼표 [0] 3 5" xfId="4830"/>
    <cellStyle name="쉼표 [0] 4" xfId="2551"/>
    <cellStyle name="쉼표 [0] 4 2" xfId="2671"/>
    <cellStyle name="쉼표 [0] 4 2 2" xfId="4836"/>
    <cellStyle name="쉼표 [0] 4 2 3" xfId="4835"/>
    <cellStyle name="쉼표 [0] 4 3" xfId="4837"/>
    <cellStyle name="쉼표 [0] 4 4" xfId="4838"/>
    <cellStyle name="쉼표 [0] 4 5" xfId="4834"/>
    <cellStyle name="쉼표 [0] 5" xfId="4299"/>
    <cellStyle name="쉼표 [0] 5 2" xfId="4840"/>
    <cellStyle name="쉼표 [0] 5 3" xfId="4839"/>
    <cellStyle name="쉼표 [0] 6" xfId="2547"/>
    <cellStyle name="쉼표 [0] 6 2" xfId="4842"/>
    <cellStyle name="쉼표 [0] 6 3" xfId="4841"/>
    <cellStyle name="쉼표 [0] 7" xfId="4843"/>
    <cellStyle name="쉼표 [0] 8" xfId="5214"/>
    <cellStyle name="쉼표 [0]_대전BTL  기본설계예산서" xfId="5222"/>
    <cellStyle name="쉼표 [0]_울산항_시설물_정밀안전진단_및정밀점검용역설계서(품질수정)" xfId="5216"/>
    <cellStyle name="쉼표 [0]_추가내역서(총괄)" xfId="5218"/>
    <cellStyle name="쉼표 2" xfId="5147"/>
    <cellStyle name="쉼표 3" xfId="5148"/>
    <cellStyle name="스타일 1" xfId="2552"/>
    <cellStyle name="스타일 1 2" xfId="4300"/>
    <cellStyle name="스타일 1 2 2" xfId="4845"/>
    <cellStyle name="스타일 1 2 3" xfId="5202"/>
    <cellStyle name="스타일 1 3" xfId="4844"/>
    <cellStyle name="스타일 1 4" xfId="5201"/>
    <cellStyle name="스타일 10" xfId="2553"/>
    <cellStyle name="스타일 10 2" xfId="4846"/>
    <cellStyle name="스타일 11" xfId="2554"/>
    <cellStyle name="스타일 11 2" xfId="4847"/>
    <cellStyle name="스타일 12" xfId="2555"/>
    <cellStyle name="스타일 12 2" xfId="4848"/>
    <cellStyle name="스타일 13" xfId="2556"/>
    <cellStyle name="스타일 13 2" xfId="4849"/>
    <cellStyle name="스타일 14" xfId="2557"/>
    <cellStyle name="스타일 14 2" xfId="4850"/>
    <cellStyle name="스타일 15" xfId="2558"/>
    <cellStyle name="스타일 15 2" xfId="4851"/>
    <cellStyle name="스타일 16" xfId="2559"/>
    <cellStyle name="스타일 16 2" xfId="4852"/>
    <cellStyle name="스타일 17" xfId="2560"/>
    <cellStyle name="스타일 17 2" xfId="4853"/>
    <cellStyle name="스타일 18" xfId="2561"/>
    <cellStyle name="스타일 18 2" xfId="4854"/>
    <cellStyle name="스타일 19" xfId="2562"/>
    <cellStyle name="스타일 19 2" xfId="4855"/>
    <cellStyle name="스타일 2" xfId="2563"/>
    <cellStyle name="스타일 2 2" xfId="4856"/>
    <cellStyle name="스타일 20" xfId="2564"/>
    <cellStyle name="스타일 20 2" xfId="4857"/>
    <cellStyle name="스타일 21" xfId="2565"/>
    <cellStyle name="스타일 21 2" xfId="4858"/>
    <cellStyle name="스타일 22" xfId="2566"/>
    <cellStyle name="스타일 22 2" xfId="4859"/>
    <cellStyle name="스타일 23" xfId="2567"/>
    <cellStyle name="스타일 23 2" xfId="4860"/>
    <cellStyle name="스타일 24" xfId="2568"/>
    <cellStyle name="스타일 24 2" xfId="4861"/>
    <cellStyle name="스타일 25" xfId="2569"/>
    <cellStyle name="스타일 25 2" xfId="4862"/>
    <cellStyle name="스타일 26" xfId="2570"/>
    <cellStyle name="스타일 26 2" xfId="4863"/>
    <cellStyle name="스타일 27" xfId="2571"/>
    <cellStyle name="스타일 27 2" xfId="4864"/>
    <cellStyle name="스타일 28" xfId="2572"/>
    <cellStyle name="스타일 28 2" xfId="4865"/>
    <cellStyle name="스타일 29" xfId="2573"/>
    <cellStyle name="스타일 29 2" xfId="4866"/>
    <cellStyle name="스타일 3" xfId="2574"/>
    <cellStyle name="스타일 3 2" xfId="4867"/>
    <cellStyle name="스타일 30" xfId="2575"/>
    <cellStyle name="스타일 30 2" xfId="4868"/>
    <cellStyle name="스타일 31" xfId="2576"/>
    <cellStyle name="스타일 31 2" xfId="4869"/>
    <cellStyle name="스타일 32" xfId="2577"/>
    <cellStyle name="스타일 32 2" xfId="4870"/>
    <cellStyle name="스타일 33" xfId="2578"/>
    <cellStyle name="스타일 33 2" xfId="4871"/>
    <cellStyle name="스타일 34" xfId="2579"/>
    <cellStyle name="스타일 34 2" xfId="4872"/>
    <cellStyle name="스타일 35" xfId="2580"/>
    <cellStyle name="스타일 35 2" xfId="4873"/>
    <cellStyle name="스타일 36" xfId="2581"/>
    <cellStyle name="스타일 36 2" xfId="4874"/>
    <cellStyle name="스타일 37" xfId="2582"/>
    <cellStyle name="스타일 37 2" xfId="4875"/>
    <cellStyle name="스타일 38" xfId="2583"/>
    <cellStyle name="스타일 38 2" xfId="4876"/>
    <cellStyle name="스타일 39" xfId="2584"/>
    <cellStyle name="스타일 39 2" xfId="4877"/>
    <cellStyle name="스타일 4" xfId="2585"/>
    <cellStyle name="스타일 4 2" xfId="4878"/>
    <cellStyle name="스타일 40" xfId="2586"/>
    <cellStyle name="스타일 40 2" xfId="4879"/>
    <cellStyle name="스타일 41" xfId="2587"/>
    <cellStyle name="스타일 41 2" xfId="4880"/>
    <cellStyle name="스타일 42" xfId="2588"/>
    <cellStyle name="스타일 42 2" xfId="4881"/>
    <cellStyle name="스타일 43" xfId="2589"/>
    <cellStyle name="스타일 43 2" xfId="4882"/>
    <cellStyle name="스타일 44" xfId="2590"/>
    <cellStyle name="스타일 44 2" xfId="4883"/>
    <cellStyle name="스타일 45" xfId="2591"/>
    <cellStyle name="스타일 45 2" xfId="4884"/>
    <cellStyle name="스타일 46" xfId="2592"/>
    <cellStyle name="스타일 46 2" xfId="4885"/>
    <cellStyle name="스타일 47" xfId="2593"/>
    <cellStyle name="스타일 47 2" xfId="4886"/>
    <cellStyle name="스타일 48" xfId="2594"/>
    <cellStyle name="스타일 48 2" xfId="4887"/>
    <cellStyle name="스타일 49" xfId="2595"/>
    <cellStyle name="스타일 49 2" xfId="4888"/>
    <cellStyle name="스타일 5" xfId="2596"/>
    <cellStyle name="스타일 5 2" xfId="4889"/>
    <cellStyle name="스타일 50" xfId="2597"/>
    <cellStyle name="스타일 50 2" xfId="4890"/>
    <cellStyle name="스타일 51" xfId="2598"/>
    <cellStyle name="스타일 51 2" xfId="4891"/>
    <cellStyle name="스타일 52" xfId="2599"/>
    <cellStyle name="스타일 52 2" xfId="4892"/>
    <cellStyle name="스타일 53" xfId="2600"/>
    <cellStyle name="스타일 53 2" xfId="4893"/>
    <cellStyle name="스타일 54" xfId="2601"/>
    <cellStyle name="스타일 54 2" xfId="4894"/>
    <cellStyle name="스타일 55" xfId="2602"/>
    <cellStyle name="스타일 55 2" xfId="4895"/>
    <cellStyle name="스타일 56" xfId="2603"/>
    <cellStyle name="스타일 56 2" xfId="4896"/>
    <cellStyle name="스타일 57" xfId="2604"/>
    <cellStyle name="스타일 57 2" xfId="4897"/>
    <cellStyle name="스타일 58" xfId="2605"/>
    <cellStyle name="스타일 58 2" xfId="4898"/>
    <cellStyle name="스타일 59" xfId="2606"/>
    <cellStyle name="스타일 59 2" xfId="4899"/>
    <cellStyle name="스타일 6" xfId="2607"/>
    <cellStyle name="스타일 6 2" xfId="4900"/>
    <cellStyle name="스타일 60" xfId="2608"/>
    <cellStyle name="스타일 60 2" xfId="4901"/>
    <cellStyle name="스타일 61" xfId="2609"/>
    <cellStyle name="스타일 61 2" xfId="4902"/>
    <cellStyle name="스타일 62" xfId="2610"/>
    <cellStyle name="스타일 62 2" xfId="4903"/>
    <cellStyle name="스타일 63" xfId="2611"/>
    <cellStyle name="스타일 63 2" xfId="4904"/>
    <cellStyle name="스타일 64" xfId="2612"/>
    <cellStyle name="스타일 64 2" xfId="4905"/>
    <cellStyle name="스타일 65" xfId="2613"/>
    <cellStyle name="스타일 65 2" xfId="4906"/>
    <cellStyle name="스타일 66" xfId="2614"/>
    <cellStyle name="스타일 66 2" xfId="4907"/>
    <cellStyle name="스타일 67" xfId="2615"/>
    <cellStyle name="스타일 67 2" xfId="4908"/>
    <cellStyle name="스타일 68" xfId="2616"/>
    <cellStyle name="스타일 68 2" xfId="4909"/>
    <cellStyle name="스타일 69" xfId="2617"/>
    <cellStyle name="스타일 69 2" xfId="4910"/>
    <cellStyle name="스타일 7" xfId="2618"/>
    <cellStyle name="스타일 7 2" xfId="4911"/>
    <cellStyle name="스타일 70" xfId="2619"/>
    <cellStyle name="스타일 70 2" xfId="4912"/>
    <cellStyle name="스타일 71" xfId="2620"/>
    <cellStyle name="스타일 71 2" xfId="4913"/>
    <cellStyle name="스타일 72" xfId="2621"/>
    <cellStyle name="스타일 72 2" xfId="4914"/>
    <cellStyle name="스타일 73" xfId="2622"/>
    <cellStyle name="스타일 73 2" xfId="4915"/>
    <cellStyle name="스타일 8" xfId="2623"/>
    <cellStyle name="스타일 8 2" xfId="4916"/>
    <cellStyle name="스타일 9" xfId="2624"/>
    <cellStyle name="스타일 9 2" xfId="4917"/>
    <cellStyle name="안건회계법인" xfId="2625"/>
    <cellStyle name="안건회계법인 2" xfId="4918"/>
    <cellStyle name="연결된 셀 2" xfId="2626"/>
    <cellStyle name="연결된 셀 2 2" xfId="4919"/>
    <cellStyle name="왼쪽2" xfId="2627"/>
    <cellStyle name="왼쪽2 2" xfId="4920"/>
    <cellStyle name="요약 2" xfId="2628"/>
    <cellStyle name="요약 2 2" xfId="4921"/>
    <cellStyle name="우괄호_박심배수구조물공" xfId="4301"/>
    <cellStyle name="우측양괄호" xfId="4302"/>
    <cellStyle name="우측양괄호 2" xfId="4922"/>
    <cellStyle name="원" xfId="2629"/>
    <cellStyle name="원 2" xfId="4924"/>
    <cellStyle name="원 3" xfId="4923"/>
    <cellStyle name="유1" xfId="4303"/>
    <cellStyle name="유1 2" xfId="4925"/>
    <cellStyle name="유영" xfId="4304"/>
    <cellStyle name="유영 2" xfId="4926"/>
    <cellStyle name="일반" xfId="2630"/>
    <cellStyle name="일반 2" xfId="4927"/>
    <cellStyle name="一般_GARMENT STEP FORM HK" xfId="4928"/>
    <cellStyle name="일반양식" xfId="4305"/>
    <cellStyle name="일반양식 2" xfId="4929"/>
    <cellStyle name="일위대가" xfId="4306"/>
    <cellStyle name="일위대가 2" xfId="4930"/>
    <cellStyle name="입력 2" xfId="2631"/>
    <cellStyle name="입력 2 2" xfId="4931"/>
    <cellStyle name="入力セル　" xfId="4307"/>
    <cellStyle name="入力セル　 2" xfId="4932"/>
    <cellStyle name="자리수" xfId="2632"/>
    <cellStyle name="자리수 2" xfId="4308"/>
    <cellStyle name="자리수 2 2" xfId="4934"/>
    <cellStyle name="자리수 3" xfId="4933"/>
    <cellStyle name="자리수0" xfId="2633"/>
    <cellStyle name="자리수0 2" xfId="4309"/>
    <cellStyle name="자리수0 2 2" xfId="4936"/>
    <cellStyle name="자리수0 3" xfId="4935"/>
    <cellStyle name="정렬" xfId="2634"/>
    <cellStyle name="정렬 2" xfId="4937"/>
    <cellStyle name="정렬범위" xfId="2635"/>
    <cellStyle name="정렬범위 2" xfId="4938"/>
    <cellStyle name="제곱" xfId="4310"/>
    <cellStyle name="제곱 2" xfId="4939"/>
    <cellStyle name="제목 1 2" xfId="2637"/>
    <cellStyle name="제목 1 2 2" xfId="4940"/>
    <cellStyle name="제목 2 2" xfId="2638"/>
    <cellStyle name="제목 2 2 2" xfId="4941"/>
    <cellStyle name="제목 3 2" xfId="2639"/>
    <cellStyle name="제목 3 2 2" xfId="4383"/>
    <cellStyle name="제목 3 2 2 2" xfId="4944"/>
    <cellStyle name="제목 3 2 2 3" xfId="4945"/>
    <cellStyle name="제목 3 2 2 4" xfId="4946"/>
    <cellStyle name="제목 3 2 2 5" xfId="4943"/>
    <cellStyle name="제목 3 2 3" xfId="4947"/>
    <cellStyle name="제목 3 2 4" xfId="4948"/>
    <cellStyle name="제목 3 2 5" xfId="4949"/>
    <cellStyle name="제목 3 2 6" xfId="4942"/>
    <cellStyle name="제목 4 2" xfId="2640"/>
    <cellStyle name="제목 4 2 2" xfId="4950"/>
    <cellStyle name="제목 5" xfId="2636"/>
    <cellStyle name="제목 5 2" xfId="4951"/>
    <cellStyle name="제목[1 줄]" xfId="4311"/>
    <cellStyle name="제목[1 줄] 2" xfId="4952"/>
    <cellStyle name="제목[2줄 아래]" xfId="4312"/>
    <cellStyle name="제목[2줄 아래] 2" xfId="4953"/>
    <cellStyle name="제목[2줄 위]" xfId="4313"/>
    <cellStyle name="제목[2줄 위] 2" xfId="4954"/>
    <cellStyle name="제목1" xfId="4314"/>
    <cellStyle name="제목1 2" xfId="4955"/>
    <cellStyle name="좋음 2" xfId="2641"/>
    <cellStyle name="좋음 2 2" xfId="4956"/>
    <cellStyle name="좌괄호_박심배수구조물공" xfId="4315"/>
    <cellStyle name="좌측양괄호" xfId="4316"/>
    <cellStyle name="좌측양괄호 2" xfId="4957"/>
    <cellStyle name="지정되지 않음" xfId="2642"/>
    <cellStyle name="지정되지 않음 2" xfId="4958"/>
    <cellStyle name="지하철정렬" xfId="2643"/>
    <cellStyle name="지하철정렬 2" xfId="4959"/>
    <cellStyle name="千分位[0]_GARMENT STEP FORM HK" xfId="4960"/>
    <cellStyle name="千分位_GARMENT STEP FORM HK" xfId="4961"/>
    <cellStyle name="출력 2" xfId="2644"/>
    <cellStyle name="출력 2 2" xfId="4962"/>
    <cellStyle name="측점" xfId="4317"/>
    <cellStyle name="측점 2" xfId="4963"/>
    <cellStyle name="콤" xfId="4318"/>
    <cellStyle name="콤 2" xfId="4965"/>
    <cellStyle name="콤 3" xfId="4964"/>
    <cellStyle name="콤_기존도로유지보수비(2008년1차)" xfId="4319"/>
    <cellStyle name="콤_기존도로유지보수비(2008년1차) 2" xfId="4966"/>
    <cellStyle name="콤_수량산출서(수정)" xfId="4320"/>
    <cellStyle name="콤_수량산출서(수정) 2" xfId="4967"/>
    <cellStyle name="콤_수량산출서(수정)_기존도로유지보수비(2008년1차)" xfId="4321"/>
    <cellStyle name="콤_수량산출서(수정)_기존도로유지보수비(2008년1차) 2" xfId="4968"/>
    <cellStyle name="콤_수량산출서(수정)_실정보고(폐기물분리발주)시공사-0805" xfId="4322"/>
    <cellStyle name="콤_수량산출서(수정)_실정보고(폐기물분리발주)시공사-0805 2" xfId="4969"/>
    <cellStyle name="콤_실정보고(폐기물분리발주)시공사-0805" xfId="4323"/>
    <cellStyle name="콤_실정보고(폐기물분리발주)시공사-0805 2" xfId="4970"/>
    <cellStyle name="콤_통영생태숲 사전재해내역서 - 081002 " xfId="4971"/>
    <cellStyle name="콤마 [" xfId="4324"/>
    <cellStyle name="콤마 [ 2" xfId="4973"/>
    <cellStyle name="콤마 [ 3" xfId="4972"/>
    <cellStyle name="콤마 [#]" xfId="2645"/>
    <cellStyle name="콤마 [#] 2" xfId="4974"/>
    <cellStyle name="콤마 []" xfId="2646"/>
    <cellStyle name="콤마 [] 2" xfId="4975"/>
    <cellStyle name="콤마 [_실정보고(폐기물분리발주)시공사-0805" xfId="4325"/>
    <cellStyle name="콤마 [0]" xfId="2647"/>
    <cellStyle name="콤마 [0] 2" xfId="4976"/>
    <cellStyle name="콤마 [0]_  종  합  " xfId="5204"/>
    <cellStyle name="콤마 [0]_전동교(PCI, 84M)" xfId="4370"/>
    <cellStyle name="콤마 [0]기기자재비" xfId="4326"/>
    <cellStyle name="콤마 [0]기기자재비 2" xfId="4977"/>
    <cellStyle name="콤마 [2]" xfId="2648"/>
    <cellStyle name="콤마 [2] 2" xfId="4327"/>
    <cellStyle name="콤마 [2] 2 2" xfId="4979"/>
    <cellStyle name="콤마 [2] 3" xfId="4980"/>
    <cellStyle name="콤마 [2] 4" xfId="4978"/>
    <cellStyle name="콤마 [3]" xfId="4328"/>
    <cellStyle name="콤마 [3] 2" xfId="4981"/>
    <cellStyle name="콤마 [금액]" xfId="2649"/>
    <cellStyle name="콤마 [금액] 2" xfId="4982"/>
    <cellStyle name="콤마 [소수]" xfId="2650"/>
    <cellStyle name="콤마 [소수] 2" xfId="4983"/>
    <cellStyle name="콤마 [수량]" xfId="2651"/>
    <cellStyle name="콤마 [수량] 2" xfId="4984"/>
    <cellStyle name="콤마(1)" xfId="4985"/>
    <cellStyle name="콤마(1) 2" xfId="5205"/>
    <cellStyle name="콤마[ ]" xfId="2652"/>
    <cellStyle name="콤마[ ] 2" xfId="4986"/>
    <cellStyle name="콤마[*]" xfId="2653"/>
    <cellStyle name="콤마[*] 2" xfId="4987"/>
    <cellStyle name="콤마[,]" xfId="4329"/>
    <cellStyle name="콤마[,] 2" xfId="4988"/>
    <cellStyle name="콤마[.]" xfId="2654"/>
    <cellStyle name="콤마[.] 2" xfId="4989"/>
    <cellStyle name="콤마[0]" xfId="2655"/>
    <cellStyle name="콤마[0] 2" xfId="4330"/>
    <cellStyle name="콤마[0] 2 2" xfId="4991"/>
    <cellStyle name="콤마[0] 3" xfId="4990"/>
    <cellStyle name="콤마_  종  합  " xfId="2656"/>
    <cellStyle name="통" xfId="4331"/>
    <cellStyle name="통 2" xfId="4993"/>
    <cellStyle name="통 3" xfId="4992"/>
    <cellStyle name="통_기존도로유지보수비(2008년1차)" xfId="4332"/>
    <cellStyle name="통_기존도로유지보수비(2008년1차) 2" xfId="4994"/>
    <cellStyle name="통_수량산출서(수정)" xfId="4333"/>
    <cellStyle name="통_수량산출서(수정) 2" xfId="4995"/>
    <cellStyle name="통_수량산출서(수정)_기존도로유지보수비(2008년1차)" xfId="4334"/>
    <cellStyle name="통_수량산출서(수정)_기존도로유지보수비(2008년1차) 2" xfId="4996"/>
    <cellStyle name="통_수량산출서(수정)_실정보고(폐기물분리발주)시공사-0805" xfId="4335"/>
    <cellStyle name="통_수량산출서(수정)_실정보고(폐기물분리발주)시공사-0805 2" xfId="4997"/>
    <cellStyle name="통_실정보고(폐기물분리발주)시공사-0805" xfId="4336"/>
    <cellStyle name="통_실정보고(폐기물분리발주)시공사-0805 2" xfId="4998"/>
    <cellStyle name="통_통영생태숲 사전재해내역서 - 081002 " xfId="4999"/>
    <cellStyle name="통화 [" xfId="4337"/>
    <cellStyle name="통화 [ 2" xfId="5001"/>
    <cellStyle name="통화 [ 3" xfId="5000"/>
    <cellStyle name="통화 [0] 2" xfId="4338"/>
    <cellStyle name="통화 [0] 2 2" xfId="5003"/>
    <cellStyle name="통화 [0] 2 3" xfId="5002"/>
    <cellStyle name="통화 [0㉝〸" xfId="4339"/>
    <cellStyle name="통화 [0㉝〸 2" xfId="5004"/>
    <cellStyle name="퍼센트" xfId="2657"/>
    <cellStyle name="퍼센트 2" xfId="4340"/>
    <cellStyle name="퍼센트 2 2" xfId="5006"/>
    <cellStyle name="퍼센트 3" xfId="5005"/>
    <cellStyle name="표" xfId="2658"/>
    <cellStyle name="표 2" xfId="5008"/>
    <cellStyle name="표 3" xfId="5007"/>
    <cellStyle name="표_기존도로유지보수비(2008년1차)" xfId="4341"/>
    <cellStyle name="표_기존도로유지보수비(2008년1차) 2" xfId="5009"/>
    <cellStyle name="표_수량산출서(수정)" xfId="4342"/>
    <cellStyle name="표_수량산출서(수정) 2" xfId="5010"/>
    <cellStyle name="표_수량산출서(수정)_기존도로유지보수비(2008년1차)" xfId="4343"/>
    <cellStyle name="표_수량산출서(수정)_기존도로유지보수비(2008년1차) 2" xfId="5011"/>
    <cellStyle name="표_수량산출서(수정)_실정보고(폐기물분리발주)시공사-0805" xfId="4344"/>
    <cellStyle name="표_수량산출서(수정)_실정보고(폐기물분리발주)시공사-0805 2" xfId="5012"/>
    <cellStyle name="표_실정보고(폐기물분리발주)시공사-0805" xfId="4345"/>
    <cellStyle name="표_실정보고(폐기물분리발주)시공사-0805 2" xfId="5013"/>
    <cellStyle name="표_통영생태숲 사전재해내역서 - 081002 " xfId="5014"/>
    <cellStyle name="표준" xfId="0" builtinId="0"/>
    <cellStyle name="표준 10" xfId="5015"/>
    <cellStyle name="표준 12" xfId="4371"/>
    <cellStyle name="표준 12 2" xfId="5016"/>
    <cellStyle name="표준 2" xfId="2659"/>
    <cellStyle name="표준 2 10 2" xfId="5223"/>
    <cellStyle name="표준 2 2" xfId="4346"/>
    <cellStyle name="표준 2 2 2" xfId="4347"/>
    <cellStyle name="표준 2 2 2 2" xfId="5019"/>
    <cellStyle name="표준 2 2 3" xfId="5020"/>
    <cellStyle name="표준 2 2 3 2" xfId="5210"/>
    <cellStyle name="표준 2 2 4" xfId="5018"/>
    <cellStyle name="표준 2 2 5" xfId="5209"/>
    <cellStyle name="표준 2 3" xfId="4348"/>
    <cellStyle name="표준 2 3 2" xfId="5021"/>
    <cellStyle name="표준 2 4" xfId="5022"/>
    <cellStyle name="표준 2 5" xfId="5017"/>
    <cellStyle name="표준 2 6" xfId="5068"/>
    <cellStyle name="표준 2 7" xfId="5206"/>
    <cellStyle name="표준 21" xfId="4375"/>
    <cellStyle name="표준 21 2" xfId="4376"/>
    <cellStyle name="표준 237" xfId="5211"/>
    <cellStyle name="표준 3" xfId="2660"/>
    <cellStyle name="표준 3 10" xfId="5224"/>
    <cellStyle name="표준 3 2" xfId="2661"/>
    <cellStyle name="표준 3 2 2" xfId="5025"/>
    <cellStyle name="표준 3 2 3" xfId="5024"/>
    <cellStyle name="표준 3 3" xfId="5026"/>
    <cellStyle name="표준 3 4" xfId="5027"/>
    <cellStyle name="표준 3 5" xfId="5023"/>
    <cellStyle name="표준 30 2 2" xfId="4374"/>
    <cellStyle name="표준 30 2 2 2" xfId="5028"/>
    <cellStyle name="표준 31" xfId="4379"/>
    <cellStyle name="표준 31 2" xfId="5030"/>
    <cellStyle name="표준 31 3" xfId="5029"/>
    <cellStyle name="표준 32 2 2" xfId="4372"/>
    <cellStyle name="표준 32 2 2 2" xfId="5031"/>
    <cellStyle name="표준 4" xfId="4349"/>
    <cellStyle name="표준 4 2" xfId="4350"/>
    <cellStyle name="표준 4 2 2" xfId="5033"/>
    <cellStyle name="표준 4 2 3" xfId="5207"/>
    <cellStyle name="표준 4 3" xfId="5032"/>
    <cellStyle name="표준 4 4" xfId="4377"/>
    <cellStyle name="표준 4 4 2" xfId="5034"/>
    <cellStyle name="표준 42" xfId="4380"/>
    <cellStyle name="표준 42 2" xfId="5035"/>
    <cellStyle name="표준 5" xfId="4351"/>
    <cellStyle name="표준 5 2" xfId="5037"/>
    <cellStyle name="표준 5 3" xfId="5036"/>
    <cellStyle name="표준 6" xfId="4352"/>
    <cellStyle name="표준 6 2" xfId="4353"/>
    <cellStyle name="표준 6 2 2" xfId="5039"/>
    <cellStyle name="표준 6 3" xfId="5040"/>
    <cellStyle name="표준 6 4" xfId="5038"/>
    <cellStyle name="표준 7" xfId="4354"/>
    <cellStyle name="표준 7 2" xfId="4355"/>
    <cellStyle name="표준 7 2 2" xfId="5042"/>
    <cellStyle name="표준 7 3" xfId="5043"/>
    <cellStyle name="표준 7 4" xfId="5041"/>
    <cellStyle name="표준 8" xfId="4356"/>
    <cellStyle name="표준 8 2" xfId="5044"/>
    <cellStyle name="표준 9" xfId="1"/>
    <cellStyle name="표준 9 2" xfId="5045"/>
    <cellStyle name="標準_Akia(F）-8" xfId="2662"/>
    <cellStyle name="표준_BTL기본설계내역서" xfId="5220"/>
    <cellStyle name="표준_광주도시철도초기점검설계서(2006.2.16)" xfId="2673"/>
    <cellStyle name="표준_구조물 초기점검비 반영-8공구" xfId="2663"/>
    <cellStyle name="표준_기준요율산출" xfId="2672"/>
    <cellStyle name="표준_노임단가" xfId="5219"/>
    <cellStyle name="표준_도시계획재정비환경성검토내역2" xfId="5213"/>
    <cellStyle name="표준_방촌천상류부하수도정비발주분" xfId="5212"/>
    <cellStyle name="표준_설계비산정" xfId="5221"/>
    <cellStyle name="표준_울산항_시설물_정밀안전진단_및정밀점검용역설계서(품질수정)" xfId="5215"/>
    <cellStyle name="표준_추가내역서(총괄)" xfId="5217"/>
    <cellStyle name="표준_추가조사비산출기준(2006년)" xfId="4368"/>
    <cellStyle name="표준1" xfId="2664"/>
    <cellStyle name="표준1 2" xfId="5047"/>
    <cellStyle name="표준1 3" xfId="5046"/>
    <cellStyle name="표준2" xfId="2665"/>
    <cellStyle name="표준2 2" xfId="5049"/>
    <cellStyle name="표준2 3" xfId="5048"/>
    <cellStyle name="표준JKDH" xfId="5050"/>
    <cellStyle name="표준-경춘선" xfId="2666"/>
    <cellStyle name="표준-경춘선 2" xfId="5051"/>
    <cellStyle name="하이퍼링크" xfId="4367" builtinId="8"/>
    <cellStyle name="하이퍼링크 2" xfId="4357"/>
    <cellStyle name="하이퍼링크 2 2" xfId="5052"/>
    <cellStyle name="하이퍼링크 3" xfId="5053"/>
    <cellStyle name="합계" xfId="5054"/>
    <cellStyle name="합산" xfId="2667"/>
    <cellStyle name="합산 2" xfId="5055"/>
    <cellStyle name="호표" xfId="4358"/>
    <cellStyle name="호표 2" xfId="5056"/>
    <cellStyle name="貨幣 [0]_GARMENT STEP FORM HK" xfId="5057"/>
    <cellStyle name="貨幣_GARMENT STEP FORM HK" xfId="5058"/>
    <cellStyle name="화폐기호" xfId="2668"/>
    <cellStyle name="화폐기호 2" xfId="4359"/>
    <cellStyle name="화폐기호 2 2" xfId="5060"/>
    <cellStyle name="화폐기호 3" xfId="5061"/>
    <cellStyle name="화폐기호 4" xfId="5059"/>
    <cellStyle name="화폐기호0" xfId="2669"/>
    <cellStyle name="화폐기호0 2" xfId="4360"/>
    <cellStyle name="화폐기호0 2 2" xfId="5063"/>
    <cellStyle name="화폐기호0 3" xfId="5062"/>
    <cellStyle name="회계" xfId="2670"/>
    <cellStyle name="회계 2" xfId="5065"/>
    <cellStyle name="회계 3" xfId="5064"/>
    <cellStyle name="〰㜯〱" xfId="4361"/>
    <cellStyle name="〰㜯〱 2" xfId="5066"/>
    <cellStyle name="힡" xfId="4362"/>
    <cellStyle name="힡 2" xfId="5067"/>
  </cellStyles>
  <dxfs count="0"/>
  <tableStyles count="0" defaultTableStyle="TableStyleMedium2" defaultPivotStyle="PivotStyleLight16"/>
  <colors>
    <mruColors>
      <color rgb="FF0000FF"/>
      <color rgb="FFFFCCCC"/>
      <color rgb="FFFF0000"/>
      <color rgb="FFFFFFCC"/>
      <color rgb="FFCCFFCC"/>
      <color rgb="FFCC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95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63" Type="http://schemas.openxmlformats.org/officeDocument/2006/relationships/externalLink" Target="externalLinks/externalLink41.xml"/><Relationship Id="rId84" Type="http://schemas.openxmlformats.org/officeDocument/2006/relationships/externalLink" Target="externalLinks/externalLink62.xml"/><Relationship Id="rId138" Type="http://schemas.openxmlformats.org/officeDocument/2006/relationships/externalLink" Target="externalLinks/externalLink116.xml"/><Relationship Id="rId159" Type="http://schemas.openxmlformats.org/officeDocument/2006/relationships/externalLink" Target="externalLinks/externalLink137.xml"/><Relationship Id="rId170" Type="http://schemas.openxmlformats.org/officeDocument/2006/relationships/externalLink" Target="externalLinks/externalLink148.xml"/><Relationship Id="rId191" Type="http://schemas.openxmlformats.org/officeDocument/2006/relationships/externalLink" Target="externalLinks/externalLink169.xml"/><Relationship Id="rId205" Type="http://schemas.openxmlformats.org/officeDocument/2006/relationships/externalLink" Target="externalLinks/externalLink183.xml"/><Relationship Id="rId226" Type="http://schemas.openxmlformats.org/officeDocument/2006/relationships/externalLink" Target="externalLinks/externalLink204.xml"/><Relationship Id="rId247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8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31.xml"/><Relationship Id="rId74" Type="http://schemas.openxmlformats.org/officeDocument/2006/relationships/externalLink" Target="externalLinks/externalLink52.xml"/><Relationship Id="rId128" Type="http://schemas.openxmlformats.org/officeDocument/2006/relationships/externalLink" Target="externalLinks/externalLink106.xml"/><Relationship Id="rId149" Type="http://schemas.openxmlformats.org/officeDocument/2006/relationships/externalLink" Target="externalLinks/externalLink127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73.xml"/><Relationship Id="rId160" Type="http://schemas.openxmlformats.org/officeDocument/2006/relationships/externalLink" Target="externalLinks/externalLink138.xml"/><Relationship Id="rId181" Type="http://schemas.openxmlformats.org/officeDocument/2006/relationships/externalLink" Target="externalLinks/externalLink159.xml"/><Relationship Id="rId216" Type="http://schemas.openxmlformats.org/officeDocument/2006/relationships/externalLink" Target="externalLinks/externalLink194.xml"/><Relationship Id="rId237" Type="http://schemas.openxmlformats.org/officeDocument/2006/relationships/externalLink" Target="externalLinks/externalLink215.xml"/><Relationship Id="rId258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42.xml"/><Relationship Id="rId118" Type="http://schemas.openxmlformats.org/officeDocument/2006/relationships/externalLink" Target="externalLinks/externalLink96.xml"/><Relationship Id="rId139" Type="http://schemas.openxmlformats.org/officeDocument/2006/relationships/externalLink" Target="externalLinks/externalLink117.xml"/><Relationship Id="rId85" Type="http://schemas.openxmlformats.org/officeDocument/2006/relationships/externalLink" Target="externalLinks/externalLink63.xml"/><Relationship Id="rId150" Type="http://schemas.openxmlformats.org/officeDocument/2006/relationships/externalLink" Target="externalLinks/externalLink128.xml"/><Relationship Id="rId171" Type="http://schemas.openxmlformats.org/officeDocument/2006/relationships/externalLink" Target="externalLinks/externalLink149.xml"/><Relationship Id="rId192" Type="http://schemas.openxmlformats.org/officeDocument/2006/relationships/externalLink" Target="externalLinks/externalLink170.xml"/><Relationship Id="rId206" Type="http://schemas.openxmlformats.org/officeDocument/2006/relationships/externalLink" Target="externalLinks/externalLink184.xml"/><Relationship Id="rId227" Type="http://schemas.openxmlformats.org/officeDocument/2006/relationships/externalLink" Target="externalLinks/externalLink205.xml"/><Relationship Id="rId248" Type="http://schemas.openxmlformats.org/officeDocument/2006/relationships/externalLink" Target="externalLinks/externalLink226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11.xml"/><Relationship Id="rId108" Type="http://schemas.openxmlformats.org/officeDocument/2006/relationships/externalLink" Target="externalLinks/externalLink86.xml"/><Relationship Id="rId129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32.xml"/><Relationship Id="rId75" Type="http://schemas.openxmlformats.org/officeDocument/2006/relationships/externalLink" Target="externalLinks/externalLink53.xml"/><Relationship Id="rId96" Type="http://schemas.openxmlformats.org/officeDocument/2006/relationships/externalLink" Target="externalLinks/externalLink74.xml"/><Relationship Id="rId140" Type="http://schemas.openxmlformats.org/officeDocument/2006/relationships/externalLink" Target="externalLinks/externalLink118.xml"/><Relationship Id="rId161" Type="http://schemas.openxmlformats.org/officeDocument/2006/relationships/externalLink" Target="externalLinks/externalLink139.xml"/><Relationship Id="rId182" Type="http://schemas.openxmlformats.org/officeDocument/2006/relationships/externalLink" Target="externalLinks/externalLink160.xml"/><Relationship Id="rId217" Type="http://schemas.openxmlformats.org/officeDocument/2006/relationships/externalLink" Target="externalLinks/externalLink195.xml"/><Relationship Id="rId6" Type="http://schemas.openxmlformats.org/officeDocument/2006/relationships/worksheet" Target="worksheets/sheet6.xml"/><Relationship Id="rId238" Type="http://schemas.openxmlformats.org/officeDocument/2006/relationships/externalLink" Target="externalLinks/externalLink216.xml"/><Relationship Id="rId23" Type="http://schemas.openxmlformats.org/officeDocument/2006/relationships/externalLink" Target="externalLinks/externalLink1.xml"/><Relationship Id="rId119" Type="http://schemas.openxmlformats.org/officeDocument/2006/relationships/externalLink" Target="externalLinks/externalLink97.xml"/><Relationship Id="rId44" Type="http://schemas.openxmlformats.org/officeDocument/2006/relationships/externalLink" Target="externalLinks/externalLink22.xml"/><Relationship Id="rId65" Type="http://schemas.openxmlformats.org/officeDocument/2006/relationships/externalLink" Target="externalLinks/externalLink43.xml"/><Relationship Id="rId86" Type="http://schemas.openxmlformats.org/officeDocument/2006/relationships/externalLink" Target="externalLinks/externalLink64.xml"/><Relationship Id="rId130" Type="http://schemas.openxmlformats.org/officeDocument/2006/relationships/externalLink" Target="externalLinks/externalLink108.xml"/><Relationship Id="rId151" Type="http://schemas.openxmlformats.org/officeDocument/2006/relationships/externalLink" Target="externalLinks/externalLink129.xml"/><Relationship Id="rId172" Type="http://schemas.openxmlformats.org/officeDocument/2006/relationships/externalLink" Target="externalLinks/externalLink150.xml"/><Relationship Id="rId193" Type="http://schemas.openxmlformats.org/officeDocument/2006/relationships/externalLink" Target="externalLinks/externalLink171.xml"/><Relationship Id="rId207" Type="http://schemas.openxmlformats.org/officeDocument/2006/relationships/externalLink" Target="externalLinks/externalLink185.xml"/><Relationship Id="rId228" Type="http://schemas.openxmlformats.org/officeDocument/2006/relationships/externalLink" Target="externalLinks/externalLink206.xml"/><Relationship Id="rId249" Type="http://schemas.openxmlformats.org/officeDocument/2006/relationships/externalLink" Target="externalLinks/externalLink227.xml"/><Relationship Id="rId13" Type="http://schemas.openxmlformats.org/officeDocument/2006/relationships/worksheet" Target="worksheets/sheet13.xml"/><Relationship Id="rId109" Type="http://schemas.openxmlformats.org/officeDocument/2006/relationships/externalLink" Target="externalLinks/externalLink87.xml"/><Relationship Id="rId34" Type="http://schemas.openxmlformats.org/officeDocument/2006/relationships/externalLink" Target="externalLinks/externalLink12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97" Type="http://schemas.openxmlformats.org/officeDocument/2006/relationships/externalLink" Target="externalLinks/externalLink75.xml"/><Relationship Id="rId120" Type="http://schemas.openxmlformats.org/officeDocument/2006/relationships/externalLink" Target="externalLinks/externalLink98.xml"/><Relationship Id="rId141" Type="http://schemas.openxmlformats.org/officeDocument/2006/relationships/externalLink" Target="externalLinks/externalLink119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40.xml"/><Relationship Id="rId183" Type="http://schemas.openxmlformats.org/officeDocument/2006/relationships/externalLink" Target="externalLinks/externalLink161.xml"/><Relationship Id="rId218" Type="http://schemas.openxmlformats.org/officeDocument/2006/relationships/externalLink" Target="externalLinks/externalLink196.xml"/><Relationship Id="rId239" Type="http://schemas.openxmlformats.org/officeDocument/2006/relationships/externalLink" Target="externalLinks/externalLink217.xml"/><Relationship Id="rId250" Type="http://schemas.openxmlformats.org/officeDocument/2006/relationships/externalLink" Target="externalLinks/externalLink228.xml"/><Relationship Id="rId24" Type="http://schemas.openxmlformats.org/officeDocument/2006/relationships/externalLink" Target="externalLinks/externalLink2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87" Type="http://schemas.openxmlformats.org/officeDocument/2006/relationships/externalLink" Target="externalLinks/externalLink65.xml"/><Relationship Id="rId110" Type="http://schemas.openxmlformats.org/officeDocument/2006/relationships/externalLink" Target="externalLinks/externalLink88.xml"/><Relationship Id="rId131" Type="http://schemas.openxmlformats.org/officeDocument/2006/relationships/externalLink" Target="externalLinks/externalLink109.xml"/><Relationship Id="rId152" Type="http://schemas.openxmlformats.org/officeDocument/2006/relationships/externalLink" Target="externalLinks/externalLink130.xml"/><Relationship Id="rId173" Type="http://schemas.openxmlformats.org/officeDocument/2006/relationships/externalLink" Target="externalLinks/externalLink151.xml"/><Relationship Id="rId194" Type="http://schemas.openxmlformats.org/officeDocument/2006/relationships/externalLink" Target="externalLinks/externalLink172.xml"/><Relationship Id="rId208" Type="http://schemas.openxmlformats.org/officeDocument/2006/relationships/externalLink" Target="externalLinks/externalLink186.xml"/><Relationship Id="rId229" Type="http://schemas.openxmlformats.org/officeDocument/2006/relationships/externalLink" Target="externalLinks/externalLink207.xml"/><Relationship Id="rId240" Type="http://schemas.openxmlformats.org/officeDocument/2006/relationships/externalLink" Target="externalLinks/externalLink218.xml"/><Relationship Id="rId14" Type="http://schemas.openxmlformats.org/officeDocument/2006/relationships/worksheet" Target="worksheets/sheet14.xml"/><Relationship Id="rId35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34.xml"/><Relationship Id="rId77" Type="http://schemas.openxmlformats.org/officeDocument/2006/relationships/externalLink" Target="externalLinks/externalLink55.xml"/><Relationship Id="rId100" Type="http://schemas.openxmlformats.org/officeDocument/2006/relationships/externalLink" Target="externalLinks/externalLink78.xml"/><Relationship Id="rId8" Type="http://schemas.openxmlformats.org/officeDocument/2006/relationships/worksheet" Target="worksheets/sheet8.xml"/><Relationship Id="rId98" Type="http://schemas.openxmlformats.org/officeDocument/2006/relationships/externalLink" Target="externalLinks/externalLink76.xml"/><Relationship Id="rId121" Type="http://schemas.openxmlformats.org/officeDocument/2006/relationships/externalLink" Target="externalLinks/externalLink99.xml"/><Relationship Id="rId142" Type="http://schemas.openxmlformats.org/officeDocument/2006/relationships/externalLink" Target="externalLinks/externalLink120.xml"/><Relationship Id="rId163" Type="http://schemas.openxmlformats.org/officeDocument/2006/relationships/externalLink" Target="externalLinks/externalLink141.xml"/><Relationship Id="rId184" Type="http://schemas.openxmlformats.org/officeDocument/2006/relationships/externalLink" Target="externalLinks/externalLink162.xml"/><Relationship Id="rId219" Type="http://schemas.openxmlformats.org/officeDocument/2006/relationships/externalLink" Target="externalLinks/externalLink197.xml"/><Relationship Id="rId230" Type="http://schemas.openxmlformats.org/officeDocument/2006/relationships/externalLink" Target="externalLinks/externalLink208.xml"/><Relationship Id="rId251" Type="http://schemas.openxmlformats.org/officeDocument/2006/relationships/externalLink" Target="externalLinks/externalLink229.xml"/><Relationship Id="rId25" Type="http://schemas.openxmlformats.org/officeDocument/2006/relationships/externalLink" Target="externalLinks/externalLink3.xml"/><Relationship Id="rId46" Type="http://schemas.openxmlformats.org/officeDocument/2006/relationships/externalLink" Target="externalLinks/externalLink24.xml"/><Relationship Id="rId67" Type="http://schemas.openxmlformats.org/officeDocument/2006/relationships/externalLink" Target="externalLinks/externalLink45.xml"/><Relationship Id="rId88" Type="http://schemas.openxmlformats.org/officeDocument/2006/relationships/externalLink" Target="externalLinks/externalLink66.xml"/><Relationship Id="rId111" Type="http://schemas.openxmlformats.org/officeDocument/2006/relationships/externalLink" Target="externalLinks/externalLink89.xml"/><Relationship Id="rId132" Type="http://schemas.openxmlformats.org/officeDocument/2006/relationships/externalLink" Target="externalLinks/externalLink110.xml"/><Relationship Id="rId153" Type="http://schemas.openxmlformats.org/officeDocument/2006/relationships/externalLink" Target="externalLinks/externalLink131.xml"/><Relationship Id="rId174" Type="http://schemas.openxmlformats.org/officeDocument/2006/relationships/externalLink" Target="externalLinks/externalLink152.xml"/><Relationship Id="rId195" Type="http://schemas.openxmlformats.org/officeDocument/2006/relationships/externalLink" Target="externalLinks/externalLink173.xml"/><Relationship Id="rId209" Type="http://schemas.openxmlformats.org/officeDocument/2006/relationships/externalLink" Target="externalLinks/externalLink187.xml"/><Relationship Id="rId220" Type="http://schemas.openxmlformats.org/officeDocument/2006/relationships/externalLink" Target="externalLinks/externalLink198.xml"/><Relationship Id="rId241" Type="http://schemas.openxmlformats.org/officeDocument/2006/relationships/externalLink" Target="externalLinks/externalLink219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14.xml"/><Relationship Id="rId57" Type="http://schemas.openxmlformats.org/officeDocument/2006/relationships/externalLink" Target="externalLinks/externalLink35.xml"/><Relationship Id="rId78" Type="http://schemas.openxmlformats.org/officeDocument/2006/relationships/externalLink" Target="externalLinks/externalLink56.xml"/><Relationship Id="rId99" Type="http://schemas.openxmlformats.org/officeDocument/2006/relationships/externalLink" Target="externalLinks/externalLink77.xml"/><Relationship Id="rId101" Type="http://schemas.openxmlformats.org/officeDocument/2006/relationships/externalLink" Target="externalLinks/externalLink79.xml"/><Relationship Id="rId122" Type="http://schemas.openxmlformats.org/officeDocument/2006/relationships/externalLink" Target="externalLinks/externalLink100.xml"/><Relationship Id="rId143" Type="http://schemas.openxmlformats.org/officeDocument/2006/relationships/externalLink" Target="externalLinks/externalLink121.xml"/><Relationship Id="rId164" Type="http://schemas.openxmlformats.org/officeDocument/2006/relationships/externalLink" Target="externalLinks/externalLink142.xml"/><Relationship Id="rId185" Type="http://schemas.openxmlformats.org/officeDocument/2006/relationships/externalLink" Target="externalLinks/externalLink163.xml"/><Relationship Id="rId9" Type="http://schemas.openxmlformats.org/officeDocument/2006/relationships/worksheet" Target="worksheets/sheet9.xml"/><Relationship Id="rId210" Type="http://schemas.openxmlformats.org/officeDocument/2006/relationships/externalLink" Target="externalLinks/externalLink188.xml"/><Relationship Id="rId26" Type="http://schemas.openxmlformats.org/officeDocument/2006/relationships/externalLink" Target="externalLinks/externalLink4.xml"/><Relationship Id="rId231" Type="http://schemas.openxmlformats.org/officeDocument/2006/relationships/externalLink" Target="externalLinks/externalLink209.xml"/><Relationship Id="rId252" Type="http://schemas.openxmlformats.org/officeDocument/2006/relationships/externalLink" Target="externalLinks/externalLink230.xml"/><Relationship Id="rId47" Type="http://schemas.openxmlformats.org/officeDocument/2006/relationships/externalLink" Target="externalLinks/externalLink25.xml"/><Relationship Id="rId68" Type="http://schemas.openxmlformats.org/officeDocument/2006/relationships/externalLink" Target="externalLinks/externalLink46.xml"/><Relationship Id="rId89" Type="http://schemas.openxmlformats.org/officeDocument/2006/relationships/externalLink" Target="externalLinks/externalLink67.xml"/><Relationship Id="rId112" Type="http://schemas.openxmlformats.org/officeDocument/2006/relationships/externalLink" Target="externalLinks/externalLink90.xml"/><Relationship Id="rId133" Type="http://schemas.openxmlformats.org/officeDocument/2006/relationships/externalLink" Target="externalLinks/externalLink111.xml"/><Relationship Id="rId154" Type="http://schemas.openxmlformats.org/officeDocument/2006/relationships/externalLink" Target="externalLinks/externalLink132.xml"/><Relationship Id="rId175" Type="http://schemas.openxmlformats.org/officeDocument/2006/relationships/externalLink" Target="externalLinks/externalLink153.xml"/><Relationship Id="rId196" Type="http://schemas.openxmlformats.org/officeDocument/2006/relationships/externalLink" Target="externalLinks/externalLink174.xml"/><Relationship Id="rId200" Type="http://schemas.openxmlformats.org/officeDocument/2006/relationships/externalLink" Target="externalLinks/externalLink178.xml"/><Relationship Id="rId16" Type="http://schemas.openxmlformats.org/officeDocument/2006/relationships/worksheet" Target="worksheets/sheet16.xml"/><Relationship Id="rId221" Type="http://schemas.openxmlformats.org/officeDocument/2006/relationships/externalLink" Target="externalLinks/externalLink199.xml"/><Relationship Id="rId242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15.xml"/><Relationship Id="rId58" Type="http://schemas.openxmlformats.org/officeDocument/2006/relationships/externalLink" Target="externalLinks/externalLink36.xml"/><Relationship Id="rId79" Type="http://schemas.openxmlformats.org/officeDocument/2006/relationships/externalLink" Target="externalLinks/externalLink57.xml"/><Relationship Id="rId102" Type="http://schemas.openxmlformats.org/officeDocument/2006/relationships/externalLink" Target="externalLinks/externalLink80.xml"/><Relationship Id="rId123" Type="http://schemas.openxmlformats.org/officeDocument/2006/relationships/externalLink" Target="externalLinks/externalLink101.xml"/><Relationship Id="rId144" Type="http://schemas.openxmlformats.org/officeDocument/2006/relationships/externalLink" Target="externalLinks/externalLink122.xml"/><Relationship Id="rId90" Type="http://schemas.openxmlformats.org/officeDocument/2006/relationships/externalLink" Target="externalLinks/externalLink68.xml"/><Relationship Id="rId165" Type="http://schemas.openxmlformats.org/officeDocument/2006/relationships/externalLink" Target="externalLinks/externalLink143.xml"/><Relationship Id="rId186" Type="http://schemas.openxmlformats.org/officeDocument/2006/relationships/externalLink" Target="externalLinks/externalLink164.xml"/><Relationship Id="rId211" Type="http://schemas.openxmlformats.org/officeDocument/2006/relationships/externalLink" Target="externalLinks/externalLink189.xml"/><Relationship Id="rId232" Type="http://schemas.openxmlformats.org/officeDocument/2006/relationships/externalLink" Target="externalLinks/externalLink210.xml"/><Relationship Id="rId253" Type="http://schemas.openxmlformats.org/officeDocument/2006/relationships/externalLink" Target="externalLinks/externalLink231.xml"/><Relationship Id="rId27" Type="http://schemas.openxmlformats.org/officeDocument/2006/relationships/externalLink" Target="externalLinks/externalLink5.xml"/><Relationship Id="rId48" Type="http://schemas.openxmlformats.org/officeDocument/2006/relationships/externalLink" Target="externalLinks/externalLink26.xml"/><Relationship Id="rId69" Type="http://schemas.openxmlformats.org/officeDocument/2006/relationships/externalLink" Target="externalLinks/externalLink47.xml"/><Relationship Id="rId113" Type="http://schemas.openxmlformats.org/officeDocument/2006/relationships/externalLink" Target="externalLinks/externalLink91.xml"/><Relationship Id="rId134" Type="http://schemas.openxmlformats.org/officeDocument/2006/relationships/externalLink" Target="externalLinks/externalLink112.xml"/><Relationship Id="rId80" Type="http://schemas.openxmlformats.org/officeDocument/2006/relationships/externalLink" Target="externalLinks/externalLink58.xml"/><Relationship Id="rId155" Type="http://schemas.openxmlformats.org/officeDocument/2006/relationships/externalLink" Target="externalLinks/externalLink133.xml"/><Relationship Id="rId176" Type="http://schemas.openxmlformats.org/officeDocument/2006/relationships/externalLink" Target="externalLinks/externalLink154.xml"/><Relationship Id="rId197" Type="http://schemas.openxmlformats.org/officeDocument/2006/relationships/externalLink" Target="externalLinks/externalLink175.xml"/><Relationship Id="rId201" Type="http://schemas.openxmlformats.org/officeDocument/2006/relationships/externalLink" Target="externalLinks/externalLink179.xml"/><Relationship Id="rId222" Type="http://schemas.openxmlformats.org/officeDocument/2006/relationships/externalLink" Target="externalLinks/externalLink200.xml"/><Relationship Id="rId243" Type="http://schemas.openxmlformats.org/officeDocument/2006/relationships/externalLink" Target="externalLinks/externalLink221.xml"/><Relationship Id="rId17" Type="http://schemas.openxmlformats.org/officeDocument/2006/relationships/worksheet" Target="worksheets/sheet17.xml"/><Relationship Id="rId38" Type="http://schemas.openxmlformats.org/officeDocument/2006/relationships/externalLink" Target="externalLinks/externalLink16.xml"/><Relationship Id="rId59" Type="http://schemas.openxmlformats.org/officeDocument/2006/relationships/externalLink" Target="externalLinks/externalLink37.xml"/><Relationship Id="rId103" Type="http://schemas.openxmlformats.org/officeDocument/2006/relationships/externalLink" Target="externalLinks/externalLink81.xml"/><Relationship Id="rId124" Type="http://schemas.openxmlformats.org/officeDocument/2006/relationships/externalLink" Target="externalLinks/externalLink102.xml"/><Relationship Id="rId70" Type="http://schemas.openxmlformats.org/officeDocument/2006/relationships/externalLink" Target="externalLinks/externalLink48.xml"/><Relationship Id="rId91" Type="http://schemas.openxmlformats.org/officeDocument/2006/relationships/externalLink" Target="externalLinks/externalLink69.xml"/><Relationship Id="rId145" Type="http://schemas.openxmlformats.org/officeDocument/2006/relationships/externalLink" Target="externalLinks/externalLink123.xml"/><Relationship Id="rId166" Type="http://schemas.openxmlformats.org/officeDocument/2006/relationships/externalLink" Target="externalLinks/externalLink144.xml"/><Relationship Id="rId187" Type="http://schemas.openxmlformats.org/officeDocument/2006/relationships/externalLink" Target="externalLinks/externalLink165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190.xml"/><Relationship Id="rId233" Type="http://schemas.openxmlformats.org/officeDocument/2006/relationships/externalLink" Target="externalLinks/externalLink211.xml"/><Relationship Id="rId254" Type="http://schemas.openxmlformats.org/officeDocument/2006/relationships/externalLink" Target="externalLinks/externalLink232.xml"/><Relationship Id="rId28" Type="http://schemas.openxmlformats.org/officeDocument/2006/relationships/externalLink" Target="externalLinks/externalLink6.xml"/><Relationship Id="rId49" Type="http://schemas.openxmlformats.org/officeDocument/2006/relationships/externalLink" Target="externalLinks/externalLink27.xml"/><Relationship Id="rId114" Type="http://schemas.openxmlformats.org/officeDocument/2006/relationships/externalLink" Target="externalLinks/externalLink92.xml"/><Relationship Id="rId60" Type="http://schemas.openxmlformats.org/officeDocument/2006/relationships/externalLink" Target="externalLinks/externalLink38.xml"/><Relationship Id="rId81" Type="http://schemas.openxmlformats.org/officeDocument/2006/relationships/externalLink" Target="externalLinks/externalLink59.xml"/><Relationship Id="rId135" Type="http://schemas.openxmlformats.org/officeDocument/2006/relationships/externalLink" Target="externalLinks/externalLink113.xml"/><Relationship Id="rId156" Type="http://schemas.openxmlformats.org/officeDocument/2006/relationships/externalLink" Target="externalLinks/externalLink134.xml"/><Relationship Id="rId177" Type="http://schemas.openxmlformats.org/officeDocument/2006/relationships/externalLink" Target="externalLinks/externalLink155.xml"/><Relationship Id="rId198" Type="http://schemas.openxmlformats.org/officeDocument/2006/relationships/externalLink" Target="externalLinks/externalLink176.xml"/><Relationship Id="rId202" Type="http://schemas.openxmlformats.org/officeDocument/2006/relationships/externalLink" Target="externalLinks/externalLink180.xml"/><Relationship Id="rId223" Type="http://schemas.openxmlformats.org/officeDocument/2006/relationships/externalLink" Target="externalLinks/externalLink201.xml"/><Relationship Id="rId244" Type="http://schemas.openxmlformats.org/officeDocument/2006/relationships/externalLink" Target="externalLinks/externalLink222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28.xml"/><Relationship Id="rId104" Type="http://schemas.openxmlformats.org/officeDocument/2006/relationships/externalLink" Target="externalLinks/externalLink82.xml"/><Relationship Id="rId125" Type="http://schemas.openxmlformats.org/officeDocument/2006/relationships/externalLink" Target="externalLinks/externalLink103.xml"/><Relationship Id="rId146" Type="http://schemas.openxmlformats.org/officeDocument/2006/relationships/externalLink" Target="externalLinks/externalLink124.xml"/><Relationship Id="rId167" Type="http://schemas.openxmlformats.org/officeDocument/2006/relationships/externalLink" Target="externalLinks/externalLink145.xml"/><Relationship Id="rId188" Type="http://schemas.openxmlformats.org/officeDocument/2006/relationships/externalLink" Target="externalLinks/externalLink166.xml"/><Relationship Id="rId71" Type="http://schemas.openxmlformats.org/officeDocument/2006/relationships/externalLink" Target="externalLinks/externalLink49.xml"/><Relationship Id="rId92" Type="http://schemas.openxmlformats.org/officeDocument/2006/relationships/externalLink" Target="externalLinks/externalLink70.xml"/><Relationship Id="rId213" Type="http://schemas.openxmlformats.org/officeDocument/2006/relationships/externalLink" Target="externalLinks/externalLink191.xml"/><Relationship Id="rId234" Type="http://schemas.openxmlformats.org/officeDocument/2006/relationships/externalLink" Target="externalLinks/externalLink212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55" Type="http://schemas.openxmlformats.org/officeDocument/2006/relationships/theme" Target="theme/theme1.xml"/><Relationship Id="rId40" Type="http://schemas.openxmlformats.org/officeDocument/2006/relationships/externalLink" Target="externalLinks/externalLink18.xml"/><Relationship Id="rId115" Type="http://schemas.openxmlformats.org/officeDocument/2006/relationships/externalLink" Target="externalLinks/externalLink93.xml"/><Relationship Id="rId136" Type="http://schemas.openxmlformats.org/officeDocument/2006/relationships/externalLink" Target="externalLinks/externalLink114.xml"/><Relationship Id="rId157" Type="http://schemas.openxmlformats.org/officeDocument/2006/relationships/externalLink" Target="externalLinks/externalLink135.xml"/><Relationship Id="rId178" Type="http://schemas.openxmlformats.org/officeDocument/2006/relationships/externalLink" Target="externalLinks/externalLink156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Relationship Id="rId199" Type="http://schemas.openxmlformats.org/officeDocument/2006/relationships/externalLink" Target="externalLinks/externalLink177.xml"/><Relationship Id="rId203" Type="http://schemas.openxmlformats.org/officeDocument/2006/relationships/externalLink" Target="externalLinks/externalLink181.xml"/><Relationship Id="rId19" Type="http://schemas.openxmlformats.org/officeDocument/2006/relationships/worksheet" Target="worksheets/sheet19.xml"/><Relationship Id="rId224" Type="http://schemas.openxmlformats.org/officeDocument/2006/relationships/externalLink" Target="externalLinks/externalLink202.xml"/><Relationship Id="rId245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8.xml"/><Relationship Id="rId105" Type="http://schemas.openxmlformats.org/officeDocument/2006/relationships/externalLink" Target="externalLinks/externalLink83.xml"/><Relationship Id="rId126" Type="http://schemas.openxmlformats.org/officeDocument/2006/relationships/externalLink" Target="externalLinks/externalLink104.xml"/><Relationship Id="rId147" Type="http://schemas.openxmlformats.org/officeDocument/2006/relationships/externalLink" Target="externalLinks/externalLink125.xml"/><Relationship Id="rId168" Type="http://schemas.openxmlformats.org/officeDocument/2006/relationships/externalLink" Target="externalLinks/externalLink146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93" Type="http://schemas.openxmlformats.org/officeDocument/2006/relationships/externalLink" Target="externalLinks/externalLink71.xml"/><Relationship Id="rId189" Type="http://schemas.openxmlformats.org/officeDocument/2006/relationships/externalLink" Target="externalLinks/externalLink167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192.xml"/><Relationship Id="rId235" Type="http://schemas.openxmlformats.org/officeDocument/2006/relationships/externalLink" Target="externalLinks/externalLink213.xml"/><Relationship Id="rId256" Type="http://schemas.openxmlformats.org/officeDocument/2006/relationships/styles" Target="styles.xml"/><Relationship Id="rId116" Type="http://schemas.openxmlformats.org/officeDocument/2006/relationships/externalLink" Target="externalLinks/externalLink94.xml"/><Relationship Id="rId137" Type="http://schemas.openxmlformats.org/officeDocument/2006/relationships/externalLink" Target="externalLinks/externalLink115.xml"/><Relationship Id="rId158" Type="http://schemas.openxmlformats.org/officeDocument/2006/relationships/externalLink" Target="externalLinks/externalLink13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62" Type="http://schemas.openxmlformats.org/officeDocument/2006/relationships/externalLink" Target="externalLinks/externalLink40.xml"/><Relationship Id="rId83" Type="http://schemas.openxmlformats.org/officeDocument/2006/relationships/externalLink" Target="externalLinks/externalLink61.xml"/><Relationship Id="rId179" Type="http://schemas.openxmlformats.org/officeDocument/2006/relationships/externalLink" Target="externalLinks/externalLink157.xml"/><Relationship Id="rId190" Type="http://schemas.openxmlformats.org/officeDocument/2006/relationships/externalLink" Target="externalLinks/externalLink168.xml"/><Relationship Id="rId204" Type="http://schemas.openxmlformats.org/officeDocument/2006/relationships/externalLink" Target="externalLinks/externalLink182.xml"/><Relationship Id="rId225" Type="http://schemas.openxmlformats.org/officeDocument/2006/relationships/externalLink" Target="externalLinks/externalLink203.xml"/><Relationship Id="rId246" Type="http://schemas.openxmlformats.org/officeDocument/2006/relationships/externalLink" Target="externalLinks/externalLink224.xml"/><Relationship Id="rId106" Type="http://schemas.openxmlformats.org/officeDocument/2006/relationships/externalLink" Target="externalLinks/externalLink84.xml"/><Relationship Id="rId127" Type="http://schemas.openxmlformats.org/officeDocument/2006/relationships/externalLink" Target="externalLinks/externalLink10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52" Type="http://schemas.openxmlformats.org/officeDocument/2006/relationships/externalLink" Target="externalLinks/externalLink30.xml"/><Relationship Id="rId73" Type="http://schemas.openxmlformats.org/officeDocument/2006/relationships/externalLink" Target="externalLinks/externalLink51.xml"/><Relationship Id="rId94" Type="http://schemas.openxmlformats.org/officeDocument/2006/relationships/externalLink" Target="externalLinks/externalLink72.xml"/><Relationship Id="rId148" Type="http://schemas.openxmlformats.org/officeDocument/2006/relationships/externalLink" Target="externalLinks/externalLink126.xml"/><Relationship Id="rId169" Type="http://schemas.openxmlformats.org/officeDocument/2006/relationships/externalLink" Target="externalLinks/externalLink147.xml"/><Relationship Id="rId4" Type="http://schemas.openxmlformats.org/officeDocument/2006/relationships/worksheet" Target="worksheets/sheet4.xml"/><Relationship Id="rId180" Type="http://schemas.openxmlformats.org/officeDocument/2006/relationships/externalLink" Target="externalLinks/externalLink158.xml"/><Relationship Id="rId215" Type="http://schemas.openxmlformats.org/officeDocument/2006/relationships/externalLink" Target="externalLinks/externalLink193.xml"/><Relationship Id="rId236" Type="http://schemas.openxmlformats.org/officeDocument/2006/relationships/externalLink" Target="externalLinks/externalLink214.xml"/><Relationship Id="rId25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9525</xdr:rowOff>
    </xdr:from>
    <xdr:to>
      <xdr:col>1</xdr:col>
      <xdr:colOff>0</xdr:colOff>
      <xdr:row>11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19050" y="2238375"/>
          <a:ext cx="12668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24</xdr:col>
      <xdr:colOff>180975</xdr:colOff>
      <xdr:row>27</xdr:row>
      <xdr:rowOff>133350</xdr:rowOff>
    </xdr:to>
    <xdr:pic>
      <xdr:nvPicPr>
        <xdr:cNvPr id="3" name="그림 2" descr="C:\Users\환동해\AppData\Local\Packages\Microsoft.Windows.Photos_8wekyb3d8bbwe\TempState\ShareServiceTempFolder\거래명세서 양식_서울청사진_1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9025" y="171450"/>
          <a:ext cx="5667375" cy="802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0" name="Picture 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13" name="Picture 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5" name="Picture 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6" name="Picture 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7" name="Picture 5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22" name="Picture 5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24" name="Picture 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25" name="Picture 5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26" name="Picture 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27" name="Picture 5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28" name="Picture 5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29" name="Picture 5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30" name="Picture 5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8</xdr:row>
      <xdr:rowOff>0</xdr:rowOff>
    </xdr:from>
    <xdr:to>
      <xdr:col>21</xdr:col>
      <xdr:colOff>0</xdr:colOff>
      <xdr:row>8</xdr:row>
      <xdr:rowOff>0</xdr:rowOff>
    </xdr:to>
    <xdr:pic>
      <xdr:nvPicPr>
        <xdr:cNvPr id="31" name="Picture 5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171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33" name="Picture 5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34" name="Picture 5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36" name="Picture 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pic>
      <xdr:nvPicPr>
        <xdr:cNvPr id="37" name="Picture 5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1419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369794</xdr:colOff>
      <xdr:row>0</xdr:row>
      <xdr:rowOff>112058</xdr:rowOff>
    </xdr:from>
    <xdr:to>
      <xdr:col>34</xdr:col>
      <xdr:colOff>347212</xdr:colOff>
      <xdr:row>32</xdr:row>
      <xdr:rowOff>13688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112058"/>
          <a:ext cx="5838095" cy="7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646090</xdr:colOff>
      <xdr:row>26</xdr:row>
      <xdr:rowOff>74544</xdr:rowOff>
    </xdr:from>
    <xdr:to>
      <xdr:col>17</xdr:col>
      <xdr:colOff>81899</xdr:colOff>
      <xdr:row>37</xdr:row>
      <xdr:rowOff>19860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9568" y="6882848"/>
          <a:ext cx="6310374" cy="2032534"/>
        </a:xfrm>
        <a:prstGeom prst="rect">
          <a:avLst/>
        </a:prstGeom>
      </xdr:spPr>
    </xdr:pic>
    <xdr:clientData/>
  </xdr:twoCellAnchor>
  <xdr:twoCellAnchor>
    <xdr:from>
      <xdr:col>7</xdr:col>
      <xdr:colOff>646043</xdr:colOff>
      <xdr:row>0</xdr:row>
      <xdr:rowOff>0</xdr:rowOff>
    </xdr:from>
    <xdr:to>
      <xdr:col>14</xdr:col>
      <xdr:colOff>681466</xdr:colOff>
      <xdr:row>25</xdr:row>
      <xdr:rowOff>161501</xdr:rowOff>
    </xdr:to>
    <xdr:grpSp>
      <xdr:nvGrpSpPr>
        <xdr:cNvPr id="7" name="그룹 6"/>
        <xdr:cNvGrpSpPr/>
      </xdr:nvGrpSpPr>
      <xdr:grpSpPr>
        <a:xfrm>
          <a:off x="6609521" y="0"/>
          <a:ext cx="4847619" cy="6704762"/>
          <a:chOff x="6609521" y="0"/>
          <a:chExt cx="4847619" cy="6704762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09521" y="0"/>
            <a:ext cx="4847619" cy="6704762"/>
          </a:xfrm>
          <a:prstGeom prst="rect">
            <a:avLst/>
          </a:prstGeom>
        </xdr:spPr>
      </xdr:pic>
      <xdr:sp macro="" textlink="">
        <xdr:nvSpPr>
          <xdr:cNvPr id="6" name="직사각형 5"/>
          <xdr:cNvSpPr/>
        </xdr:nvSpPr>
        <xdr:spPr>
          <a:xfrm>
            <a:off x="9152283" y="2335696"/>
            <a:ext cx="513521" cy="198782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15</xdr:col>
      <xdr:colOff>56906</xdr:colOff>
      <xdr:row>0</xdr:row>
      <xdr:rowOff>24846</xdr:rowOff>
    </xdr:from>
    <xdr:to>
      <xdr:col>21</xdr:col>
      <xdr:colOff>455734</xdr:colOff>
      <xdr:row>24</xdr:row>
      <xdr:rowOff>74542</xdr:rowOff>
    </xdr:to>
    <xdr:grpSp>
      <xdr:nvGrpSpPr>
        <xdr:cNvPr id="10" name="그룹 9"/>
        <xdr:cNvGrpSpPr/>
      </xdr:nvGrpSpPr>
      <xdr:grpSpPr>
        <a:xfrm>
          <a:off x="11520036" y="24846"/>
          <a:ext cx="4523568" cy="6327913"/>
          <a:chOff x="11520036" y="24846"/>
          <a:chExt cx="4523568" cy="6327913"/>
        </a:xfrm>
      </xdr:grpSpPr>
      <xdr:pic>
        <xdr:nvPicPr>
          <xdr:cNvPr id="5" name="그림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20036" y="24846"/>
            <a:ext cx="4523568" cy="6327913"/>
          </a:xfrm>
          <a:prstGeom prst="rect">
            <a:avLst/>
          </a:prstGeom>
        </xdr:spPr>
      </xdr:pic>
      <xdr:sp macro="" textlink="">
        <xdr:nvSpPr>
          <xdr:cNvPr id="8" name="직사각형 7"/>
          <xdr:cNvSpPr/>
        </xdr:nvSpPr>
        <xdr:spPr>
          <a:xfrm>
            <a:off x="12150587" y="1076739"/>
            <a:ext cx="1888435" cy="36443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/>
          <xdr:cNvSpPr/>
        </xdr:nvSpPr>
        <xdr:spPr>
          <a:xfrm>
            <a:off x="12167152" y="4447761"/>
            <a:ext cx="1888435" cy="1905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45824;&#49457;\CDS\song\&#51652;&#46020;&#48372;&#44256;\7-3\7&#50900;\hi-excel\3&#54924;-&#49444;&#48320;\3&#54924;-&#53664;&#5120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396;&#48376;&#50613;\C\&#50577;&#49457;&#54868;\&#45824;&#52903;&#54364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980;&#54644;\project-ing\&#44608;&#45209;&#50689;\&#52397;&#50868;&#45824;&#54617;&#44368;&#48143;&#54812;&#51204;&#45824;\&#52397;&#50868;&#45824;&#54617;&#44368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-rxlf26\&#44368;&#47049;&#44288;&#47532;&#48372;&#44256;&#49436;\&#44368;&#47049;\&#48177;&#49849;&#52384;\&#50864;&#54924;&#44256;&#44032;&#44368;\&#44277;&#49324;2&#52264;\&#49444;&#44228;\&#50864;&#54924;&#44256;&#44032;&#44368;%202&#52264;%20&#52572;&#51333;&#49444;&#44228;&#45236;&#50669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p00c033(&#51204;&#51452;&#52264;&#51665;&#44288;&#47196;)\&#49688;&#47049;&#49328;&#52636;&#52572;&#51333;\&#49688;&#47049;&#49328;&#52636;&#49436;(&#54036;&#48373;)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110\&#47196;&#52972;%20&#46356;&#49828;&#53356;%20(d)\2&#45236;&#50669;_&#44284;&#50629;&#51648;&#49884;&#49436;\2001\&#51064;&#51228;&#44400;\&#49548;&#54616;&#52380;JH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-rxlf26\&#44368;&#47049;&#44288;&#47532;&#48372;&#44256;&#49436;\&#48149;&#50689;&#46041;\&#44277;&#47924;\&#51104;&#49892;&#50868;&#46041;&#51109;\&#45236;&#50669;&#49436;\&#50556;&#44396;&#51109;&#48372;&#49688;&#48372;&#44053;&#44277;&#49324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&#54632;&#50504;-&#44060;&#48372;&#49688;/&#51648;&#44396;&#48324;/&#49569;&#51221;&#51648;&#44396;/&#49569;&#51221;&#44060;&#48372;&#49688;&#44277;&#49324;&#48708;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ue_sky\d\&#45224;&#50896;eng\&#44032;&#54788;\&#49688;&#47049;\&#50896;&#44032;&#44228;&#49328;&#49436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Documents%20and%20Settings/All%20Users/Documents/My%20Documents/&#44277;&#49324;&#47532;&#49828;&#53944;/03;&#44277;&#49324;&#47532;&#49828;&#53944;/&#54632;&#50504;&#44400;/&#45453;&#50629;&#44592;&#48152;&#44277;&#49324;/&#46020;&#54637;&#48176;&#49688;&#47196;&#49688;&#54644;&#48373;&#44396;&#44277;&#49324;/&#49884;&#54665;&#44228;&#54925;&#48320;&#44221;/&#44400;&#48513;&#50857;&#49688;%20&#45224;&#49328;&#47560;&#51012;/My%20Documents/&#48177;&#44257;&#48176;&#49688;/&#48120;&#45768;&#52264;&#53944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ue_sky\d\My%20Documents\&#46020;&#47196;&#44277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5.19.10.2:8880/servlet/&#51648;&#45432;/SmartFlow2000ForOffice/Tmp/WINDOWS/TEMP/&#47928;&#49436;&#51221;&#47532;/&#44148;&#49444;&#44368;&#53685;&#48512;/&#44148;&#44368;&#48512;&#51221;&#47532;&#5120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&#44277;&#50976;\&#51076;&#44284;&#51109;&#53664;&#47785;&#50756;&#47308;\08-08&#50872;&#51652;&#50896;&#51088;&#47141;&#54861;&#48372;&#44288;\data\&#52404;&#50977;\XLS\ALL-XLS\ULSAN\PRICE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48276;&#54945;\C\DataBackup\&#49688;&#47049;&#49328;&#52636;&#49436;\09&#54252;&#51109;\&#54869;&#54253;&#48512;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745;&#48317;&#49688;&#47049;&#51221;&#51221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NCDOC\&#50504;&#46041;-&#50689;&#51452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TEMP\&#51312;&#51221;3&#50900;13&#51068;&#47308;&#51068;&#49352;&#48317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wp/&#44032;&#49437;&#51648;&#44396;/&#45236;&#50669;&#49436;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16;&#53468;&#54840;\C\ex-data\&#44592;&#53440;&#51088;&#47308;\&#44221;&#50689;&#49345;&#53468;\00&#44221;&#50689;&#51201;&#44201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&#44277;&#50976;\&#51076;&#44284;&#51109;&#53664;&#47785;&#50756;&#47308;\08-28&#51089;&#50629;(&#52509;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50689;&#55141;\D\BEAR\XLS\FD9715-1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Documents%20and%20Settings/All%20Users/Documents/My%20Documents/&#44277;&#49324;&#47532;&#49828;&#53944;/03;&#44277;&#49324;&#47532;&#49828;&#53944;/&#54632;&#50504;&#44400;/&#45453;&#50629;&#44592;&#48152;&#44277;&#49324;/&#46020;&#54637;&#48176;&#49688;&#47196;&#49688;&#54644;&#48373;&#44396;&#44277;&#49324;/&#44400;&#48513;&#50857;&#49688;%20&#45224;&#49328;&#47560;&#51012;/windows/TEMP/_AZTMP3_/&#46020;&#52397;&#49900;&#49324;&#49436;(&#48372;&#50756;2001)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5208;&#51452;&#44400;\&#44221;&#51648;&#51221;&#47532;&#49444;&#44228;\&#50976;&#54217;&#44592;&#53440;&#47928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4868;&#49437;\&#44277;&#51676;&#48169;\NETWORK\BOX-E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8_&#50577;&#51452;&#47161;\&#50504;&#49457;-&#51020;&#49457;%20db\&#44256;&#45768;\&#45236;&#50669;&#49436;\&#49444;&#44228;&#49436;-&#45236;&#50669;&#49436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49688;&#49345;\C\WORK\&#49444;&#44228;&#50857;&#50669;\&#49444;&#44228;&#50857;&#50669;(&#49888;&#49444;&#54617;&#44368;,2001&#48320;&#44221;)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AA\NAESOKLI\&#45824;&#44032;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\&#48512;&#51109;&#45784;\&#50641;&#49472;%20&#50629;&#47924;&#49884;%20&#50976;&#50857;&#54620;%20&#49892;&#47924;%20&#47928;&#49436;%20100&#44060;\&#44204;&#51201;&#49436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HO\My%20Documents\My%20Documents\&#49328;&#51204;&#48176;&#49688;&#47196;&#49688;&#54644;&#48373;&#44396;&#44277;&#49324;\&#49328;&#51204;&#48176;&#49688;&#47196;&#49688;&#54644;&#48373;&#44396;&#44277;&#49324;(&#48320;&#44221;)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&#49324;&#50629;2000excell\E&#44397;&#51648;&#46020;\&#47928;&#44305;&#52397;&#52380;\2000year\&#52397;&#52380;&#44396;&#44036;\&#52397;&#52380;&#45909;&#54217;&#44036;\2000&#52397;&#52380;-&#45909;&#54217;&#48156;&#51452;&#54252;&#51109;1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vin.kyonggi.kr/city100/&#50672;&#52380;&#44400;/bbs/&#50672;&#52380;&#44592;&#44228;/&#44277;&#50696;&#49328;&#49436;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110\&#47196;&#52972;%20&#46356;&#49828;&#53356;%20(d)\ssong%5e%5essong\&#51060;&#52285;&#54616;&#48512;&#51109;&#45784;\&#45236;&#50669;&#49436;\&#50640;&#45320;&#51648;&#45236;&#50669;-&#46041;&#47749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ulsan21.net/mail/attachfile_down3.tsp/data/PP,PQ/&#49328;&#50629;&#45800;&#51648;/&#52380;&#50504;&#49328;&#50629;&#45800;&#51648;/&#45236;&#50669;&#49436;/&#50640;&#45320;&#51648;&#45236;&#506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Documents%20and%20Settings\Owner\Local%20Settings\Application%20Data\enRise\Program%20Files\enRise\&#50500;&#49828;&#53080;&#49328;&#52636;&#44540;&#44144;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My%20Documents\&#45236;&#50669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48276;&#54945;\C\DataBackup\&#49688;&#47049;&#49328;&#52636;&#49436;\09&#54252;&#51109;\&#51217;&#49549;&#46020;&#47196;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67BEC4\&#51109;&#44032;1&#44396;%20&#48176;&#49688;&#47196;&#51221;&#48708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ook3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sign\&#44221;&#49688;\&#52572;&#51333;\My%20Documents\&#54924;&#47329;&#44592;&#48376;\&#44277;&#49324;&#48708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DK&#48149;&#51456;&#49457;\C\&#44277;&#47924;&#48149;\99&#45380;&#48156;&#51452;\2&#52264;&#48156;&#51452;&#50696;&#49328;(90&#50613;)\&#48156;&#51452;&#49444;&#44228;&#54788;&#54889;(99&#45380;&#51473;&#49692;)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41;&#49472;\&#44277;%20%20%20%20%20%20&#49324;\&#47112;&#51060;&#45796;&#49569;&#49888;&#49548;\&#44553;&#49688;&#44288;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Documents%20and%20Settings\Owner\Local%20Settings\Application%20Data\enRise\Program%20Files\enRise\&#51068;&#48152;&#44148;&#49444;&#44277;&#47924;\&#45800;&#44032;&#49328;&#52636;&#44592;&#52488;&#51088;&#47308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PIPE-MU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51077;&#52272;&#44204;&#51201;\2000&#45380;\&#49345;&#54616;&#49688;&#46020;\&#54077;&#49457;\&#49444;&#44228;&#49436;(&#44592;&#44228;)\&#46020;&#44553;\&#54077;&#49457;&#45236;&#50669;-&#46020;&#44553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4;&#51109;&#45784;\C\&#50504;&#54413;&#44277;&#47924;\&#44228;&#50557;&#49436;\&#51068;&#49328;&#46041;&#50500;\&#47560;&#51204;&#50689;&#51652;(&#51060;&#54868;&#49440;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OR2\2&#52264;&#48320;&#44221;\2&#52264;1&#52264;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DOCUME~1\1\LOCALS~1\Temp\handy\ysw_data\2003\&#54620;&#48120;&#47476;\&#51228;&#50504;&#51089;&#50629;\&#48324;&#52392;4%20&#54620;&#48120;&#47476;%20&#49324;&#50629;&#49444;&#44228;&#49436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08;&#51452;\&#47196;&#52972;%20&#46356;&#49828;&#53356;%20(d)\down\&#45800;&#50948;&#49688;&#47049;%20&#48143;%20&#49688;&#47049;&#49328;&#52636;2(&#50641;&#49472;&#49884;&#53944;)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My%20Documents/&#54788;&#51109;&#48324;/&#45236;&#51064;&#51648;&#44396;(&#52280;&#44256;&#51088;&#47308;)/&#54632;&#50504;-&#44060;&#48372;&#49688;/2002&#45380;&#49569;&#51221;&#48176;&#49688;&#47196;,%20&#54616;&#49569;&#50857;&#49688;&#47196;/&#49444;&#44228;&#44288;&#47144;/&#49328;&#51064;2&#44060;&#48372;&#49688;&#45800;&#44032;&#54364;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HO\My%20Documents\My%20Documents\&#49324;&#48169;&#51648;&#44396;&#45436;&#46160;&#47105;&#48372;&#44053;&#44277;&#49324;\1&#52264;%20&#48320;&#44221;\&#49324;&#48169;&#51648;&#44396;&#45436;&#46160;&#47105;&#48372;&#44053;&#44277;&#49324;&#52265;&#44277;&#48320;&#44221;&#45236;&#50669;&#49436;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&#45236;&#50669;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47196;&#52972;%20&#46356;&#49828;&#53356;%20(e)\&#54812;&#49569;&#54617;&#44368;&#48169;&#49569;\&#54812;&#49569;&#54617;&#44368;%20&#44221;&#51228;&#50896;%20&#51228;&#52636;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506\c\BACKUP\EXCEL\&#45236;&#50669;&#49436;\&#54812;&#51204;_&#52397;&#50868;\&#52397;&#50868;&#45824;&#54617;&#4436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008;&#49688;\C\My%20Documents\&#47784;&#49328;&#48513;&#48512;\3&#50504;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1-4fc584588f4\&#49352;%20&#48380;&#47464;%20(f)\&#44277;&#47924;\'06\&#44400;&#54252;&#51648;&#49324;\&#44400;&#54252;&#49444;&#44228;&#48320;&#44221;\data\2002file\OFFICE%20&#50577;&#49885;\N&#36035;&#63963;-&#32887;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1-4fc584588f4\&#49352;%20&#48380;&#47464;%20(f)\&#44277;&#47924;\'06\&#44400;&#54252;&#51648;&#49324;\&#44400;&#54252;&#49444;&#44228;&#48320;&#44221;\&#51076;&#49884;&#54028;&#51068;\KNK\2002&#45380;\&#50896;&#44032;&#44228;&#49328;\&#47560;&#54252;&#44221;&#52272;&#49436;\&#48372;&#46972;&#47588;&#48337;&#50896;\OFFICE%20&#50577;&#49885;\N&#36035;&#63963;-&#32887;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57;&#52285;&#47924;\D\@&#49436;&#45209;&#46041;&#44053;01\&#49688;&#47049;\&#52509;&#44292;&#54364;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12;&#50672;\D\&#51652;&#54665;&#54532;&#47196;&#51229;&#53944;\&#45208;&#51452;&#52629;&#49328;\&#45236;&#50669;(&#46020;&#44553;)\LEEYONG\PUSAN154\&#44305;&#50577;&#51204;&#44592;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D3\&#50696;&#49328;&#44148;&#52629;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0\&#51652;&#45800;1&#54016;\&#51221;&#44396;\&#50641;&#49472;&#47928;&#49436;\&#45236;&#48512;&#50696;&#49328;&#51665;&#54665;&#44228;&#54925;&#49688;&#51221;&#49436;(0127)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0689;&#50857;\PROJECT\&#51456;&#44277;&#50756;&#47308;\&#47784;&#45909;&#52404;&#50977;&#49884;&#49444;\5.1-&#44277;&#44396;\1.&#53664;&#47785;\2.Xls\&#54252;&#51109;&#47732;&#51201;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20;&#51060;\D\My%20Documents\&#52285;&#50896;&#51076;&#49884;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4868;&#49437;\&#44277;&#51676;&#48169;\NETWORK\RBSLAB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345;&#54984;\C\2002&#44552;&#50577;&#46020;&#47732;\15&#52488;&#47049;2&#51648;&#44396;&#52488;&#47049;4&#46041;&#46020;&#47196;&#44060;&#49444;\03&#49688;&#47049;&#49328;&#52636;&#49436;\05&#48512;&#45824;&#44277;&#49324;(&#52488;&#47049;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7749;&#54984;\NETWORK\NETWORK\KYUN-CH\XLS\STBOX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292;&#44221;&#49688;\C\ACAD%20DATA\&#44148;&#54868;\&#51453;%20&#51204;\Magpie\&#50857;&#51064;&#51453;&#51204;&#51648;&#44396;%20&#52572;&#51333;&#46020;&#47732;\&#47928;&#49436;\&#49688;&#47049;&#49328;&#52636;&#49436;\GOOMI\DOHWA03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&#49888;&#54868;\&#44032;&#54217;&#51648;&#44396;\&#46020;&#47732;\&#44256;&#52285;&#51200;&#49688;&#51648;\&#44277;&#49324;&#48708;&#52509;&#44292;\&#44032;&#54217;&#44277;&#49324;&#48708;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ORDINATION\&#49324;&#50629;&#51312;&#51221;&#44536;&#47353;\WINDOWS\temp\speedtemp\BO+&#52968;&#49444;&#54021;)-032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00&#45380;&#49888;&#54805;1&#54840;&#52980;\C\BEAR-1\ESC\CC-04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&#54620;&#44397;&#50528;&#45768;\&#51089;&#50629;\&#49436;&#47928;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5.19.10.2:8880/servlet/&#51648;&#45432;/2003/&#51032;&#51221;&#48512;&#49884;/&#51032;&#51221;&#48512;%20%20&#49345;&#54616;&#49688;&#46020;%20&#49444;&#44228;&#45236;&#50669;&#49436;_1.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dministrator\My%20Documents\&#50836;&#54616;&#45768;&#47928;&#49436;\&#50629;&#47924;&#54260;&#45908;\&#44204;&#51201;&#49436;\&#44204;&#51201;&#49436;&#50577;&#49885;\&#54364;&#51456;&#45800;&#44032;&#49328;&#52636;&#50577;&#49885;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553;&#50672;97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&#52285;&#45397;&#44400;&#49444;&#44228;&#48320;&#44221;2008&#45380;/&#50689;&#49328;%20&#51088;&#53804;&#47532;&#46405;/1.%20My%20Documents/04.%20&#48512;&#45824;&#53664;&#47785;(&#44148;&#52629;)/2.%20&#51452;&#44277;/&#50577;&#49328;&#47932;&#44552;2&#44277;&#44396;/&#52285;&#50896;&#48152;&#49569;1&#44277;&#44396;/&#52285;&#50896;&#48152;&#49569;1&#44277;&#44396;(&#53664;&#47785;)-&#53804;&#52272;1&#50504;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7749;&#51648;&#44148;&#4944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HEUNG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507\c\C72%20&#49892;&#54665;\&#49892;&#54665;&#45236;&#50669;&#49436;r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4788;&#54840;xp\&#44277;&#49324;\YOUNGDOC\CIVIL\EXCLE\DAT\&#44288;&#51116;&#47308;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sign\&#44221;&#49688;\&#52572;&#51333;\BAEKPO\DAN1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333;&#44397;\&#54616;&#46041;\ka\&#51109;&#45824;&#44368;&#50808;3&#44060;&#49548;\&#50857;&#44228;&#44368;\&#51204;&#52404;&#48516;\&#49688;&#47049;(&#52509;&#44292;)\&#53664;&#44277;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888;&#50504;\&#49888;&#50504;2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/&#52285;&#45397;&#44400;&#49444;&#44228;&#48320;&#44221;2008&#45380;/&#50689;&#49328;%20&#51088;&#53804;&#47532;&#46405;/My%20Documents/&#50900;&#49457;&#51333;&#54633;/&#54620;&#50577;/&#44204;&#51201;(6.23)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-rxlf26\&#44368;&#47049;&#44288;&#47532;&#48372;&#44256;&#49436;\&#44368;&#47049;\&#48177;&#49849;&#52384;\&#50864;&#54924;&#44256;&#44032;&#44368;\&#44277;&#49324;2&#52264;\&#49444;&#44228;\&#51089;&#50629;&#51088;&#47308;\&#50864;&#54924;&#44256;&#44032;&#44368;-&#49444;&#44228;&#45236;&#50669;(4&#50900;&#45800;&#44032;&#44592;&#51456;-&#54616;&#48152;&#44592;&#45432;&#51076;&#51201;&#50857;)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-data\00&#44204;&#51201;\&#45236;&#54788;&#50857;&#49688;\&#44428;ROOM\&#51201;&#44201;&#49900;&#49324;\&#51201;&#44201;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8_&#50577;&#51452;&#47161;\&#50504;&#49457;-&#51020;&#49457;%20db\&#44053;&#46041;&#51068;\&#46041;&#51068;\&#51089;&#50629;&#51109;&#49548;\&#44221;&#48512;&#49440;1&#44277;&#44396;&#54620;&#49888;&#44277;&#50689;\&#48372;&#44256;&#49436;&#51089;&#49457;\&#49436;&#50857;&#50896;\&#45236;&#50669;&#49436;\&#44228;&#50557;\KHDATA\&#44288;&#47532;&#52397;\&#50896;&#45224;-&#50872;&#51652;\&#50896;&#45224;&#50872;&#51652;&#45209;&#52272;&#45236;&#50669;(99.4.13%20&#48512;&#49328;&#52397;)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3441;&#44260;\C\&#51077;&#52272;&#45236;&#50669;\&#54077;&#49457;&#54616;&#49688;\EXCEL\YESTER\&#44540;&#44144;&#49436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9345;&#54984;1\&#49444;&#44228;&#48320;&#44221;\1)&#50668;&#51452;&#50577;&#54217;\&#45824;&#44288;\&#50668;&#44148;&#48372;&#44256;\&#50668;&#44148;&#48372;&#44256;&#54788;&#54889;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345;&#44152;\E\2001&#51089;&#50629;\2001&#51077;&#52272;\2001&#51312;&#45804;&#52397;\10-29&#44397;&#46020;38&#54840;&#49440;&#53685;&#47532;&#51648;&#44396;&#50724;&#47476;&#47561;&#52264;&#47196;&#49444;&#52824;&#44277;&#49324;\&#45236;&#50669;&#49436;\&#54620;&#44397;&#50528;&#45768;\&#51089;&#50629;\&#49436;&#47928;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2384;&#44396;\C\&#51312;&#51221;&#50865;\&#44400;&#46020;14&#54840;&#49440;\99&#48156;&#51452;\9730\E%20S\&#51068;&#50948;&#45824;&#44032;&#54364;\&#47928;&#54868;&#45236;&#50669;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My%20Documents\&#44608;&#44221;&#48176;\&#54788;&#51109;\&#44305;&#47749;&#49884;&#50612;&#48372;&#44060;\&#50724;&#49457;&#52488;&#44368;\&#54217;&#50504;&#51032;&#51665;\&#54217;&#50504;-2&#52264;&#44277;&#49324;\2&#52264;-3&#44204;&#51201;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110\&#47196;&#52972;%20&#46356;&#49828;&#53356;%20(d)\&#54200;&#51648;&#54632;\&#49352;%20&#54260;&#45908;\&#50504;&#46041;&#54840;&#44288;&#44305;&#51648;\&#44277;&#45800;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49457;&#50868;\d\&#50629;&#47924;&#51088;&#47308;\2000&amp;2001\&#44204;&#51201;&#49436;\&#47749;&#51648;&#44148;&#49444;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ngang\&#49688;&#50896;&#44277;\DANGA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8_&#50577;&#51452;&#47161;\&#50504;&#49457;-&#51020;&#49457;%20db\&#44053;&#46041;&#51068;\&#46041;&#51068;\&#51089;&#50629;&#51109;&#49548;\&#44221;&#48512;&#49440;1&#44277;&#44396;&#54620;&#49888;&#44277;&#50689;\&#48372;&#44256;&#49436;&#51089;&#49457;\&#49436;&#50857;&#50896;\&#45236;&#50669;&#49436;\&#44228;&#50557;\Khdata99\&#44288;&#47532;&#52397;\&#49436;&#50872;\&#44053;&#48320;&#48513;&#47196;\My%20Documents\KHDATA\&#54620;&#44397;&#51204;&#47141;\&#49888;&#49457;&#45224;-&#44552;&#44257;\&#49888;&#49457;&#45224;&#53804;&#52272;&#45236;&#50669;(1&#48264;&#45236;&#50669;)(2)\KHDATA\&#44288;&#47532;&#52397;\&#50896;&#45224;-&#50872;&#51652;\&#50896;&#45224;&#50872;&#51652;&#45209;&#52272;&#45236;&#50669;(99.4.13%20&#48512;&#49328;&#52397;)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TC\&#53552;&#54028;&#44592;&#54788;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373;\&#50629;&#47924;&#44288;&#47144;&#51088;&#47308;\My%20Documents\&#44396;&#51312;&#47932;&#44277;&#51665;&#44228;&#54364;\&#50885;&#52380;3&#44368;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95&#51312;&#44221;&#442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4872;\&#45224;&#50896;-1\DOOSAN\RAHMEN\R1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54805;\&#54200;&#51648;&#54632;\&#49352;%20&#54260;&#45908;\&#50504;&#46041;&#54840;&#44288;&#44305;&#51648;\&#44277;&#45800;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824;&#51652;8\ACAD%20DAT\work&#51088;&#47308;\&#50724;&#49688;&#48143;&#50864;&#49688;&#49345;&#49688;&#51088;&#47308;\&#51088;&#47308;\&#50689;&#45909;\&#52572;&#51116;&#50725;(&#51089;&#50629;&#48169;)\&#51648;&#54616;&#52384;&#49892;&#49884;&#49444;&#44228;\911(&#49892;&#49884;&#49444;&#44228;)\919(&#47560;&#51648;&#47561;)\&#49688;&#47049;\PROJECT\&#51109;&#54637;&#49440;\&#49688;&#47049;\&#44396;&#44368;\ins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&#51089;&#50629;2000\&#51077;&#52272;2000\&#44060;&#49688;&#51221;&#47148;\&#44060;&#49688;&#51221;&#47148;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0-projecting\&#49345;&#48393;&#44256;&#46321;&#54617;&#44368;\020419&#49892;&#49884;&#52572;&#51333;\0-project-ing\&#44305;&#44592;&#49696;&#50896;\020223&#49892;&#49884;\&#45236;&#50669;&#49436;\&#44305;&#44592;&#49696;&#50896;&#45236;&#50669;&#49436;(020220f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345;&#44152;\E\2001&#51089;&#50629;\2001&#51077;&#52272;\2001&#51312;&#45804;&#52397;\11-23&#44397;&#46020;23&#54840;&#49440;&#50689;&#50516;&#50672;&#49548;&#51648;&#44396;&#50724;&#47476;&#47561;&#52264;&#47196;&#49444;&#52824;&#44277;&#49324;\&#49368;&#54540;\&#44397;&#46020;23&#54840;&#49440;&#50689;&#50516;&#50672;&#49548;&#51648;&#44396;&#45236;&#50669;&#49436;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4;&#44228;&#48512;151\&#51648;&#44396;&#48324;&#54868;&#51068;\My%20Documents\&#47784;&#49328;&#48513;&#48512;\MSOffice\Excel\JINDO\&#54868;&#49328;&#44277;&#51221;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2001&#51089;&#50629;\2001&#51077;&#52272;\06-19&#45433;&#46041;-&#46020;&#45909;&#44036;&#46020;&#47196;&#44148;&#49444;&#44277;&#49324;\2001&#51089;&#50629;\2001&#51077;&#52272;\data\04-11&#49888;&#50577;&#50864;&#54924;&#46020;&#47196;&#44277;&#49324;\&#49888;&#50577;&#50864;&#54924;&#46020;&#47196;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&#51008;&#49692;\&#49688;&#54644;&#48373;&#44396;&#49324;&#50629;\&#45432;&#49440;&#48324;&#45236;&#50669;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/ISO(rev.3)/&#44368;&#53685;&#47928;&#49436;/&#45236;&#50669;&#49436;/2004/&#50689;&#54693;&#54217;&#44032;/&#44032;&#51256;&#44032;&#49800;/&#12615;&#12615;&#51648;&#44396;%20&#46020;&#49884;&#44060;&#48156;&#49324;&#50629;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-rxlf26\&#44368;&#47049;&#44288;&#47532;&#48372;&#44256;&#49436;\&#50629;&#47924;&#44288;&#47144;\&#51060;&#45824;&#47532;&#50629;&#47924;\&#54889;&#44284;&#51109;\&#48512;&#49328;&#52384;&#46020;&#52397;\&#52572;&#51333;\&#51060;&#44284;&#51109;\&#53356;&#47196;&#49828;\2004%20&#53356;&#47196;&#49828;&#51068;&#50948;&#45824;&#4403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437;&#50689;\C\WINDOWS\TEMP\My%20Documents\&#44032;&#49444;&#44148;&#47932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OTUS\9605P\BB_C-BD\OUT\YES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44033;&#51333;&#49444;&#44228;&#45236;&#50669;\&#44221;&#51648;&#51221;&#47532;&#49444;&#44228;\&#51652;&#46020;&#45208;&#47532;&#44221;&#51648;&#51221;&#47532;&#49444;&#44228;&#52509;\&#50976;&#54217;&#44592;&#53440;&#47928;&#49436;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648;&#54616;&#50669;&#49324;\&#47928;&#54408;&#51032;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4872;\&#45224;&#50896;-1\BANDAL\EXCEL\RAHMEN\RAHMEN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wj\c\1997\&#51201;&#44201;&#49900;&#49324;\&#51201;&#44201;&#49900;&#49324;(&#51452;&#44277;)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DATA\&#49688;&#47049;&#49328;&#52636;\&#44368;&#45824;&#53664;&#44277;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345;&#44152;\E\&#51077;&#52272;&#45236;&#50669;\2002&#45380;&#51077;&#52272;&#45236;&#50669;\&#51012;&#51648;&#51473;&#54617;&#44368;\&#51012;&#51648;&#51473;(&#45824;&#54620;&#53664;&#44148;)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dministrator\My%20Documents\&#50836;&#54616;&#45768;&#47928;&#49436;\&#50629;&#47924;&#54260;&#45908;\&#44204;&#51201;&#49436;\&#44204;&#51201;&#49436;&#50577;&#49885;\&#48148;&#53461;&#54868;&#47732;%20%20%20&#47928;&#49436;\&#44032;&#44201;&#49328;&#52636;2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1077;&#52272;&#50504;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&#44608;&#48393;&#49885;\&#44288;&#47532;&#49548;\&#44277;&#47924;1&#44228;\&#44277;&#47924;1&#44228;&#44277;&#49324;\&#48176;&#49688;&#51648;%20&#52828;&#54872;&#44221;&#49324;&#50629;\2011&#45380;\&#47784;&#46972;&#48176;&#49688;&#51648;\&#47784;&#46972;&#48176;&#49688;&#51648;\1.&#49444;&#44228;&#45236;&#50669;&#49436;\0-projecting\&#49345;&#48393;&#44256;&#46321;&#54617;&#44368;\020419&#49892;&#49884;&#52572;&#51333;\0-project-ing\&#44305;&#44592;&#49696;&#50896;\020223&#49892;&#49884;\&#45236;&#50669;&#49436;\&#44305;&#44592;&#49696;&#50896;&#45236;&#50669;&#49436;(020220)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Documents%20and%20Settings/All%20Users/Documents/My%20Documents/&#44277;&#49324;&#47532;&#49828;&#53944;/03;&#44277;&#49324;&#47532;&#49828;&#53944;/&#54632;&#50504;&#44400;/&#45453;&#50629;&#44592;&#48152;&#44277;&#49324;/&#46020;&#54637;&#48176;&#49688;&#47196;&#49688;&#54644;&#48373;&#44396;&#44277;&#49324;/&#49884;&#54665;&#44228;&#54925;&#48320;&#44221;/&#44400;&#48513;&#50857;&#49688;%20&#45224;&#49328;&#47560;&#51012;/windows/TEMP/_AZTMP3_/2000&#48177;&#44257;&#48176;&#49688;&#51204;&#44592;&#48372;&#50756;(&#48177;&#44257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POSAL\ELEC\345KV\EULJOO\EUL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\&#45824;&#52380;&#54788;&#51109;\WINDOWS\TEMP\_hztmp_\&#9679;06-27&#51652;&#51217;~&#45824;&#49457;&#44036;&#46020;&#47196;&#54869;&#54252;&#51109;&#44277;&#49324;\data\TUNKEY\DATA1\&#44592;&#44228;\&#51204;&#44592;\&#51473;&#48512;&#45236;~1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sign\&#44221;&#49688;\&#52572;&#51333;\&#48176;&#49688;&#44060;&#49440;\&#49892;&#49884;&#49444;&#44228;\&#50864;&#44053;\&#49888;&#50864;&#44053;\excel\&#49888;&#50864;&#44053;&#49324;&#50629;&#48708;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4;&#49444;2\C\My%20Documents\&#47928;&#47561;&#51473;(&#44368;&#50977;&#52397;&#51089;&#49457;)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.&#51089;&#50629;&#49892;\04.&#51652;&#54665;&#50629;&#47924;\02.UIS\01.&#44400;&#49328;&#49884;UIS\2004\&#49444;&#44228;&#51089;&#50629;\New\0513\SI&#48512;&#47928;_&#44608;&#52380;&#49884;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345;&#44152;\E\2001&#51089;&#50629;\2001&#51077;&#52272;\2001&#51312;&#45804;&#52397;\10-29&#44397;&#46020;38&#54840;&#49440;&#53685;&#47532;&#51648;&#44396;&#50724;&#47476;&#47561;&#52264;&#47196;&#49444;&#52824;&#44277;&#49324;\&#45236;&#50669;&#49436;\My%20Documents\&#50689;&#51452;&#49884;&#44288;&#45236;%20&#50864;&#54924;&#46020;&#47196;\&#50689;&#51452;&#50864;&#54924;&#46020;&#47196;\&#50689;&#51452;&#46020;&#47196;100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7928;&#48276;\C\&#44396;&#47560;&#54869;&#51109;\&#48176;&#49688;&#44277;\&#44396;&#47560;&#48176;&#49688;&#44277;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77;&#50976;/&#54620;&#50857;&#55148;/&#51089;&#50629;&#54028;&#51068;/excel/&#54616;&#49688;&#44288;&#44144;/&#44256;&#50577;&#54616;&#49688;&#44288;&#44144;/&#49444;&#44228;&#45236;&#50669;&#49436;/2&#52264;/&#45236;&#50669;&#49436;/4&#52264;/&#49444;&#44228;&#45236;&#50669;&#49436;(&#52572;&#51333;)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008;&#49440;\D\&#44053;&#45236;&#51228;\&#49688;&#47049;&#49885;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3468;\&#50857;&#49457;~&#51060;&#47329;&#44036;(\&#45224;&#54644;&#51021;&#46020;&#49884;&#44228;&#54925;&#46020;&#47196;\&#49892;&#49884;&#49444;&#44228;\&#49688;&#47049;&#49328;&#52636;\&#50724;&#49688;&#53664;&#44277;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7924;&#44284;&#51109;\C\My%20Documents\&#44608;&#44221;&#48176;\&#54788;&#51109;\&#45224;&#50577;&#51452;&#54217;&#45236;&#51473;\1&#52264;&#44228;&#50557;&#4851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824;&#51652;8\ACAD%20DAT\project\&#49888;&#48512;&#50504;&#44201;&#54252;\&#52572;&#51333;(&#44201;&#54252;0924)\&#52572;&#51333;&#49688;&#47049;\project\&#49888;&#48512;&#50504;&#44201;&#54252;\&#48155;&#51008;&#54028;&#51068;\&#44396;&#51312;&#49444;&#44228;\PKIDS\SURYANG\DONGC\TOP-BS\D-CHSOIL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7924;&#44284;&#51109;\C\My%20Documents\&#44608;&#44221;&#48176;\&#54788;&#51109;\&#54217;&#50504;&#51032;&#51665;\2&#52264;&#44277;&#49324;\2&#52264;-3&#44204;&#51201;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592;&#53468;\C\&#49324;&#50629;&#49548;%2099\&#54252;&#51109;&#44277;\&#51208;&#49457;\&#48169;&#51020;&#48317;\&#53664;&#44277;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652;&#54840;\&#46020;&#49884;&#44228;&#54925;\&#54408;&#49480;\&#54408;&#49480;\&#54408;&#49480;(&#44060;&#51221;&#54032;)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BJ\&#44277;&#50976;&#48169;\PROJECT\&#51109;&#54637;&#49440;\&#49688;&#47049;\&#44396;&#44368;\ins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7\&#54952;&#45397;~&#49888;&#47161;\&#50641;&#49472;&#47928;&#49436;\&#51221;&#50864;\&#50689;&#50724;&#44368;\EXCEL\DATAPCS\DDD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688;&#50896;\2002&#51089;&#50629;\data\exceldata\&#53664;&#47785;&#49444;&#44228;&#51088;&#47308;\&#44032;&#49444;&#50872;&#53440;&#47532;&#49688;&#47049;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k-jong-woon\&#49688;&#54665;&#50857;&#50669;\project9\&#51032;&#47161;-&#50976;&#44257;&#49688;&#54644;&#48373;&#44396;\65&#47560;&#51109;&#54364;&#52492;,&#51068;&#48512;&#44264;&#49464;&#52380;\65-2&#47560;&#51109;&#54364;&#52492;,&#51068;&#48512;&#44264;&#49464;&#52380;\&#51068;&#48512;&#44264;&#49464;&#52380;(2&#44277;&#44396;)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&#44221;&#51452;\D\BEAR\XLS\FD9715-1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4788;&#46041;\&#50500;&#53680;\&#51088;&#47308;\&#50668;&#44148;&#48372;&#44256;&#51088;&#47308;\&#50668;&#44148;&#48372;&#44256;-&#51060;&#44284;&#51109;&#49436;&#47448;\&#50668;&#44148;&#48372;&#44256;\&#51648;&#51473;&#44053;&#54032;&#48320;&#44221;\&#45817;&#52488;(&#50516;&#44144;)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775\c\ESTI96\&#44053;&#51652;&#51109;&#55141;\&#54980;&#45796;&#45236;&#506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1221;&#50528;\C\&#46020;&#47732;\SAMPLE\&#44397;&#46020;\&#45224;&#49324;&#47560;&#51012;\02-&#49688;&#47049;\04-&#48512;&#45824;&#44277;(&#45224;&#49324;&#51648;&#44396;)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228;15&#44277;&#44396;(han)\KKS\KKS9810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'98&#49444;&#44228;\&#54364;&#51648;&#54032;\&#52649;&#51452;&#49688;&#50504;&#48372;&#44036;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109;&#49328;&#51648;&#44396;\&#50857;&#49688;&#44036;&#494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GI-LIS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12;&#50672;\D\&#50857;&#50669;&#50756;&#47308;\&#54788;&#46041;&#53552;&#45328;\&#53552;&#45328;\32&#45236;&#50669;&#49436;\LEEYONG\PUSAN154\&#44305;&#50577;&#51204;&#445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\PHUNGTAK\&#44592;&#445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Startup" Target="&#46020;&#47196;/&#50857;&#49324;/&#51204;&#52404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14\&#48155;&#45716;&#44275;!\WINDOWS\DATA-97\ASAN-971\YONG-RAG\AS-YONG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DATA-98\&#51204;&#51452;&#50948;&#49373;\GO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WG\ILOT-MI\YUNCH\PLOT\S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.&#51089;&#50629;&#49892;\01.&#50629;&#47924;&#54260;&#45908;\02.&#44204;&#51201;&#49436;&#50577;&#49885;\new\&#49884;&#55141;&#49884;&#51116;&#51221;&#48708;\&#51116;&#51221;&#48708;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824;&#51652;8\ACAD%20DAT\project\&#49888;&#48512;&#50504;&#44201;&#54252;\&#52572;&#51333;(&#44201;&#54252;0924)\&#52572;&#51333;&#49688;&#47049;\project\&#49888;&#48512;&#50504;&#44201;&#54252;\&#48155;&#51008;&#54028;&#51068;\&#44396;&#51312;&#49444;&#44228;\PKIDS\SURYANG\DONGC\TOP-BS\D-CHPIE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507\c\0072\Permit\BACKUP\FED\R0063\consolidation%20bill%20R006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333;&#50868;\&#53457;&#46041;~&#44257;&#50504;&#50808;1\ka\&#51109;&#45824;&#44368;&#50808;3&#44060;&#49548;\&#50857;&#44228;&#44368;\&#51204;&#52404;&#48516;\&#49688;&#47049;(&#52509;&#44292;)\&#53664;&#44277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k-jong-woon\&#49688;&#54665;&#50857;&#50669;\2003&#54616;&#48152;&#44592;&#49688;&#54665;&#50857;&#50669;\&#51652;&#51452;&#44397;&#46020;\&#52280;&#44256;\&#44397;&#46020;3&#54840;&#49440;&#51648;&#51313;&#51648;&#44396;\01-&#49688;&#47049;\03-2-&#48176;&#49688;&#4428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PARK\&#50864;&#47532;%20&#46020;&#47732;\MY%20DOCUMENTS\&#51652;&#46041;\&#51064;&#44257;&#44368;\&#51064;&#44257;&#44368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373;\&#50629;&#47924;&#44288;&#47144;&#51088;&#47308;\2000&#50668;&#44148;\Book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7-17.SUB/&#44032;&#47196;&#46321;/&#44228;&#49328;&#49436;/KWAK.DWG/6-3.SUB/MP-SUB/GSS/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824;&#51652;8\ACAD%20DAT\project\&#49888;&#48512;&#50504;&#44201;&#54252;\&#52572;&#51333;(&#44201;&#54252;0924)\&#52572;&#51333;&#49688;&#47049;\project\&#49888;&#48512;&#50504;&#44201;&#54252;\&#48155;&#51008;&#54028;&#51068;\&#44396;&#51312;&#49444;&#44228;\EXABUT\HAILABU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Startup" Target="&#46020;&#47196;/&#48512;&#47548;&#44368;/&#51204;&#5240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Documents%20and%20Settings/All%20Users/Documents/My%20Documents/&#44277;&#49324;&#47532;&#49828;&#53944;/03;&#44277;&#49324;&#47532;&#49828;&#53944;/&#54632;&#50504;&#44400;/&#45453;&#50629;&#44592;&#48152;&#44277;&#49324;/&#46020;&#54637;&#48176;&#49688;&#47196;&#49688;&#54644;&#48373;&#44396;&#44277;&#49324;/&#49884;&#54665;&#44228;&#54925;&#48320;&#44221;/&#44400;&#48513;&#50857;&#49688;%20&#45224;&#49328;&#47560;&#51012;/&#45432;&#49440;&#53664;&#51201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73;&#49692;\C\Excel\&#51068;&#48152;&#49436;&#4988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IFB/GJL/SIL_B_4/ITEM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04;&#44049;&#54872;\&#51452;&#53469;&#44277;&#49324;\1.%20My%20Documents\04.%20&#48512;&#45824;&#53664;&#47785;(&#44148;&#52629;)\2.%20&#51452;&#44277;\&#50577;&#49328;&#47932;&#44552;2&#44277;&#44396;\&#50577;&#49328;&#47932;&#44552;2&#44277;&#44396;(t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7749;&#54984;\C\&#50976;&#49688;&#51648;\Q-NEW\PIER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7749;&#54984;\C\&#44221;&#52632;&#49440;%20&#52572;&#51333;\&#44221;&#52632;&#49440;%20&#49688;&#47049;\&#49688;&#47049;\&#49688;&#47049;(&#50896;&#48376;)\&#52384;&#44540;&#47049;\KU-R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&#50857;&#50669;&#48708;&#49328;&#51221;200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49437;&#44260;\&#54616;&#44221;\&#44053;&#46041;ENG\&#44221;&#52632;&#49440;-TK\&#44228;&#49328;&#49436;\&#48149;&#49828;\&#49688;&#47196;&#48149;&#49828;\&#49688;&#47196;-&#47560;&#49437;&#51228;2.xl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620;&#51648;&#49457;\&#49888;&#47749;&#52488;&#46321;\chy\2000&#45380;\Xls\&#49328;&#52636;&#51312;&#49436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PARK\&#50864;&#47532;%20&#46020;&#47732;\My%20Documents\&#51652;&#46041;\&#51652;&#51204;&#44368;\&#51652;&#51204;&#44368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4872;\&#45224;&#50896;-1\project\&#46041;&#47749;\&#51109;&#54637;&#49440;\&#44396;&#51312;&#44228;&#49328;\BO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48393;&#47548;&#52380;%20&#51312;&#5122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INDOWS\&#48148;&#53461;%20&#54868;&#47732;\&#45236;&#49436;&#47448;&#44032;&#48169;\&#45236;&#49436;&#47448;&#44032;&#48169;\&#44608;&#51652;&#52384;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333;&#44397;\&#54616;&#46041;\ka\&#49436;&#49345;&#52380;\ka\&#50504;&#44552;&#44368;\&#46041;&#44257;&#44368;\&#44368;&#47049;&#51665;&#44228;-&#44053;&#45824;&#47532;&#45784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20;&#48124;&#44508;\D\&#45208;&#52649;&#50685;\&#49444;&#44228;&#49436;\1999&#49444;&#44228;&#49436;\GIS\&#49436;&#50872;&#49884;&#54616;&#49688;&#46020;&#44288;&#47532;\2000&#45380;&#50696;&#49328;\&#51068;&#50948;&#45824;&#4403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OFFICE%20&#50577;&#49885;\N&#36035;&#63963;-&#32887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new%20server\&#48373;&#44396;&#46108;&#45936;&#51060;&#53552;\C&#46300;&#46972;&#51060;&#48652;\&#44277;&#51109;&#45236;&#48512;\&#50641;&#49472;\&#50857;&#50669;\&#49892;&#49884;\&#44221;&#44592;&#46020;&#52397;%20&#48143;%20&#54868;&#49457;&#49884;%20&#49892;&#49884;&#49444;&#44228;&#50857;&#50669;\&#44148;&#51068;&#54872;&#44221;&#48512;&#48155;&#51020;\&#51204;&#44257;&#54637;%20&#44277;&#50976;&#49688;&#47732;&#47588;&#47549;%20&#44592;&#48376;&#44228;&#54925;(&#49324;&#51204;&#54872;&#44221;&#49457;&#44160;&#53664;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MPARK\&#50864;&#47532;%20&#46020;&#47732;\MY%20DOCUMENTS\&#51652;&#46041;\&#51064;&#44257;&#44368;\&#51064;&#44257;&#44368;&#49345;&#4851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53944;&#48513;\C\Windows\&#48148;&#53461;%20&#54868;&#47732;\&#44148;&#49444;&#44277;&#47924;\&#45800;&#44592;&#44277;&#49324;&#45236;&#50669;&#51089;&#4945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54788;&#51109;&#50629;&#47924;\&#54788;&#51109;&#48324;&#44396;&#48516;\&#51473;&#48512;13&#44277;&#44396;\&#50696;&#49328;\&#44288;&#47532;&#48708;(98&#45380;&#46020;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456;&#54861;\D\2011&#45380;&#50668;&#44148;\Book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7749;&#54984;\C\&#50976;&#49688;&#51648;\Q-NEW\PIER4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373;\&#50629;&#47924;&#44288;&#47144;&#51088;&#47308;\&#49352;%20&#54260;&#45908;\&#54788;&#51109;&#51089;&#50629;\14-2\My%20Documents\&#45909;&#54413;&#44048;&#48513;&#46020;&#47196;\&#45909;&#54413;&#44048;&#48513;&#44221;&#48708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8_&#50577;&#51452;&#47161;\&#50504;&#49457;-&#51020;&#49457;%20db\&#44053;&#46041;&#51068;\&#46041;&#51068;\&#51089;&#50629;&#51109;&#49548;\&#44221;&#48512;&#49440;1&#44277;&#44396;&#54620;&#49888;&#44277;&#50689;\&#48372;&#44256;&#49436;&#51089;&#49457;\&#49436;&#50857;&#50896;\&#45236;&#50669;&#49436;\&#44228;&#50557;\Khdata99\&#51648;&#51088;&#52404;\&#44053;&#50896;&#46020;\&#49345;&#51109;&#49548;&#46020;&#44036;(&#53468;&#48177;&#49884;)\&#49345;&#51109;&#49548;&#46020;\EST\civil\s&#49340;&#49328;&#54644;&#45224;\S70\S&#49340;&#49328;&#48512;&#45824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608;&#50857;&#44592;\&#50641;&#49472;\GUMI4B2\&#44396;&#48120;4&#45800;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1999&#45380;\&#50696;&#49328;-&#45236;&#50669;&#49436;\&#50696;&#49328;&#44288;&#47144;&#49436;&#47448;\99-04-19-&#49436;&#50872;&#45824;&#44288;&#47144;\99-04-19-&#49436;&#50872;&#45824;&#44288;&#47144;(&#49688;&#51221;&#51473;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4872;\&#45224;&#50896;-1\&#45824;&#50808;&#44277;&#47924;(&#50577;&#54805;&#49437;)\&#50668;&#44148;&#48372;&#44256;\99(1&#52264;&#49444;&#48320;)\&#49892;&#51221;&#48372;&#44256;\&#44204;&#51201;\&#50689;&#46041;8\&#50689;&#46041;&#44160;&#53664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4;&#51109;1&#54840;&#48393;\E\3_&#54532;&#47196;&#51229;&#53944;\2002\&#44552;&#54840;&#44053;%20&#48393;&#51453;&#51228;&#50808;%204&#44060;&#49548;%20&#54616;&#52380;&#44060;&#49688;&#44277;&#49324;(&#52572;&#51333;)\&#49688;&#47049;&#49328;&#52636;&#49436;\1_&#50724;&#49688;&#48393;&#51453;&#51228;%20&#49688;&#47049;&#49328;&#52636;\01&#53664;&#51201;&#54364;\&#44053;&#44257;&#51228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0668;&#44397;\&#49352;%20&#54260;&#45908;\1_WORK\9811&#51060;&#54980;\DAE-GU\EXCEL\HAN_KUK\&#44288;&#47196;&#44032;&#49884;&#49444;&#49688;&#47049;&#49328;&#52636;&#49436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1999&#45380;\&#50696;&#49328;-&#45236;&#50669;&#49436;\&#50696;&#49328;&#44288;&#47144;&#49436;&#47448;\99-05-&#49436;&#50872;&#45824;&#45236;&#50669;&#49436;\&#52572;&#51333;&#54028;&#51068;\1.&#47609;&#50516;&#44144;&#44288;&#47144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9605G\DS-LOAD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\&#45824;&#52380;&#51648;&#44396;\My%20Documents\&#50628;&#49340;&#48372;%20&#48320;&#44221;\My%20Documents\&#51076;&#54616;\&#48320;&#44221;930\My%20Documents\&#49328;&#48277;&#44368;\&#48513;&#50504;&#51068;&#50948;&#45824;&#4403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My%20Documents/&#54788;&#51109;&#48324;/&#44368;&#50516;&#51648;&#44396;/&#48177;&#44257;&#51648;&#44396;/2001&#45380;3&#52264;&#48372;&#50756;(&#50756;&#44208;)/MSOffice/Excel/work/&#45236;&#5066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5236;&#50669;&#49436;\&#51652;&#54665;&#54532;&#47196;&#51229;&#53944;\&#51032;&#49457;&#47588;&#47549;&#51109;\&#45236;&#50669;&#49436;\&#45236;&#50669;&#49436;(2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09\network\WINDOWS\MSOFFICE\EXCEL\DATA\ASAN-96\DO-KUB\COST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ORDINATION\&#49324;&#50629;&#51312;&#51221;&#44536;&#47353;\My%20Documents\&#49324;&#51060;&#53944;\&#50808;&#54872;&#51008;&#54665;\&#44204;&#51201;\&#50629;&#52404;&#48324;&#44204;&#51201;&#49436;2\704SUN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49849;&#51312;\&#50504;&#49849;&#51312;\&#50504;&#49849;&#51312;\&#49892;&#54665;2001\0103\&#47700;&#53944;&#47196;&#54036;&#47112;&#49828;\&#49892;&#54665;\&#47700;&#53944;&#47196;&#49892;&#54665;(9BL)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888;&#51333;&#44592;\2002&#45380;\My%20Documents\DDRIVE\my%20documents\2000&#50668;&#44148;\&#50549;&#52964;&#51648;&#51648;&#49885;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373;\&#50629;&#47924;&#44288;&#47144;&#51088;&#47308;\2011&#45380;&#50668;&#44148;\Book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730\E%20S\&#51068;&#50948;&#45824;&#44032;&#54364;\&#47928;&#54868;&#45236;&#50669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4788;&#54840;xp\&#44277;&#49324;\YOUNGDOC\CIVIL\EXCLE\DAT\&#44256;&#50577;&#44288;&#51116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51068;&#49436;&#48260;\&#50976;&#51068;&#49436;&#48260;_C\&#47568;&#44256;&#44060;&#53552;&#45328;&#44277;&#49324;\&#47568;&#44256;&#44060;&#45236;&#50669;&#49436;\&#44032;&#54364;&#51648;&#50896;&#44032;\&#44396;&#47168;&#49884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SOffice\Excel\&#49444;&#44228;&#49436;\&#49688;&#47785;&#51068;&#5094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ds\project\project\2002\&#51228;&#52380;&#46020;&#45812;&#49892;&#49884;&#49444;&#44228;\&#49688;&#47049;sample\2000\1-1%20(&#49345;&#47196;)&#51109;&#54217;&#52380;\&#44368;&#45824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980;&#54644;\project-ing\My%20Documents\&#54217;&#45236;&#51473;&#54617;&#44368;\&#54788;&#51109;&#49444;&#47749;\&#52384;&#44540;&#53080;&#53356;&#47532;&#53944;&#44277;&#49324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5909;1\&#48372;&#44148;&#54872;&#44221;&#50672;&#44396;&#50896;\&#54861;&#48372;&#44288;\&#49444;&#44228;&#50857;&#50669;\&#51456;&#44277;&#44288;&#47144;\&#53664;&#47785;&#45236;&#50669;&#49436;(0801)_&#52572;&#51333;&#4851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345;&#54984;\&#48148;&#53461;%20&#54868;&#47732;\&#51089;&#50629;&#51652;&#54665;&#51473;\&#49324;&#49345;&#44396;&#52397;&#44277;&#50689;&#51452;&#52264;&#51109;&#51312;&#49457;\03&#45909;&#54252;&#46041;&#51452;&#52264;&#51109;&#48512;&#51648;\&#49688;&#47049;&#49328;&#52636;&#49436;\05&#48512;&#45824;&#44277;&#49324;(&#52488;&#47049;)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228;15&#44277;&#44396;(kim)\modify\Hab_Dong_Dab_Sa\V-2&#52769;&#44396;(&#54868;&#49328;&#44368;A2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8_&#50577;&#51452;&#47161;\&#50504;&#49457;-&#51020;&#49457;%20db\&#44053;&#46041;&#51068;\&#46041;&#51068;\&#51089;&#50629;&#51109;&#49548;\&#44221;&#48512;&#49440;1&#44277;&#44396;&#54620;&#49888;&#44277;&#50689;\&#48372;&#44256;&#49436;&#51089;&#49457;\&#49436;&#50857;&#50896;\&#45236;&#50669;&#49436;\&#44228;&#50557;\Khdata99\&#44288;&#47532;&#52397;\&#49436;&#50872;\&#44053;&#48320;&#48513;&#47196;\My%20Documents\KHDATA\&#44288;&#47532;&#52397;\&#50896;&#45224;-&#50872;&#51652;\&#50896;&#45224;&#50872;&#51652;&#45209;&#52272;&#45236;&#50669;(99.4.13%20&#48512;&#49328;&#52397;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DOCUME~1\1\LOCALS~1\Temp\handy\Documents%20and%20Settings\&#52572;&#51064;&#49437;\My%20Documents\&#51652;&#54665;&#51473;\&#54620;&#44397;&#49345;&#50629;&#50857;&#51312;&#47532;&#44592;&#44228;&#44277;&#50629;&#54801;&#46041;&#51312;&#54633;\&#52632;&#52380;\&#44396;&#48120;\&#51068;&#50948;\&#45800;&#44032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3580;&#45768;&#49828;&#51109;&#51312;&#47749;&#44277;&#49324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221;&#47196;\&#51089;&#50629;&#48169;\&#51089;&#50629;&#48169;\&#49436;&#44221;\&#53468;&#48177;&#49884;-&#52572;&#51333;\&#49688;%20&#47049;\&#44368;&#47049;&#49688;&#47049;\&#49345;&#48512;&#49688;&#47049;&#48143;&#51665;&#44228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8124;&#49885;\D\excel\&#49352;%20&#54260;&#45908;\&#49352;%20&#54260;&#45908;\&#51008;&#54616;&#44368;~3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88;&#48337;&#52384;\&#52572;&#44540;\&#54532;&#47004;(PLAN)\&#52397;&#52380;\200&#48156;&#51452;\2000&#52397;&#52380;-&#45909;&#54217;&#48156;&#5145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ebmail.cngn.net/Documents%20and%20Settings/All%20Users/Documents/My%20Documents/&#44277;&#49324;&#47532;&#49828;&#53944;/03;&#44277;&#49324;&#47532;&#49828;&#53944;/&#54632;&#50504;&#44400;/&#45453;&#50629;&#44592;&#48152;&#44277;&#49324;/&#46020;&#54637;&#48176;&#49688;&#47196;&#49688;&#54644;&#48373;&#44396;&#44277;&#49324;/&#49884;&#54665;&#44228;&#54925;&#48320;&#44221;/&#44400;&#48513;&#50857;&#49688;%20&#45224;&#49328;&#47560;&#51012;/&#48177;&#44257;&#48176;&#49688;/2001&#45380;2&#52264;&#48372;&#50756;/2000&#48177;&#44257;&#48176;&#49688;&#44060;&#49440;&#52509;&#44292;(wooya0306)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221;&#54872;2\&#44277;&#50976;\96&#48156;&#51452;&#48320;\&#49444;&#44228;&#49436;EX\&#49444;&#44228;&#49436;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218_&#50577;&#51452;&#47161;\&#50504;&#49457;-&#51020;&#49457;%20db\&#44053;&#46041;&#51068;\&#46041;&#51068;\&#51089;&#50629;&#51109;&#49548;\&#44221;&#48512;&#49440;1&#44277;&#44396;&#54620;&#49888;&#44277;&#50689;\&#48372;&#44256;&#49436;&#51089;&#49457;\&#49436;&#50857;&#50896;\&#45236;&#50669;&#49436;\&#44228;&#50557;\Khdata99\&#44288;&#47532;&#52397;\&#50896;&#45224;-&#50872;&#51652;\&#50896;&#45224;&#50872;&#51652;&#45209;&#52272;&#45236;&#50669;(99.4.13%20&#48512;&#49328;&#52397;)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3664;&#50900;&#44148;&#49444;\&#45800;&#44032;&#49328;&#52636;\2002&#45380;\&#45800;&#44032;&#49328;&#52636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0980;&#54644;\project-ing\KUG\&#44228;&#50557;&#44288;&#47144;\&#51473;&#50521;&#46041;&#44277;&#50689;&#51452;&#52264;&#51109;\&#51473;&#50521;&#46041;&#44277;&#50689;&#51452;&#52264;&#51109;&#54869;&#52649;&#48143;&#46020;&#49900;&#44305;&#51109;&#44277;&#49324;(&#44148;&#52629;,&#53664;&#47785;,&#44592;&#44228;&#49444;&#48708;,&#49548;&#48169;)(&#50864;&#48169;)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4;&#44228;&#48512;151\&#51648;&#44396;&#48324;&#54868;&#51068;\&#49437;&#52380;&#51648;&#44396;\&#49892;&#49884;&#49444;&#44228;\&#44053;&#50672;&#51333;\&#49437;&#52380;&#44277;&#49324;&#48708;&#52509;&#44292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053;&#47497;\&#44053;&#47497;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ADISE\&#51201;&#44201;\&#54620;&#44397;&#50528;&#45768;\&#51089;&#50629;\&#49436;&#47928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6020;&#47732;DATA\2002&#51652;&#51452;&#49884;&#49688;&#54644;&#48373;&#44396;\&#51221;&#52492;&#51648;&#44396;\&#51228;3&#44277;&#44396;\&#51221;&#52492;&#51648;&#44396;(&#51228;3&#44277;&#44396;)&#49688;&#47049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DOCUME~1\1\LOCALS~1\Temp\handy\mySingle\Temp\5)&#51648;&#47532;&#51221;&#48372;&#49436;&#48708;&#49828;\&#54868;&#49457;&#49884;%20&#46020;&#49884;&#51221;&#48372;&#49884;&#49828;&#53596;%20&#44396;&#52629;(&#46020;&#47196;%20&#48143;%20&#46020;&#47196;&#51064;&#53552;&#45367;)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652;&#50689;\&#49457;&#44284;&#54408;_130513\DOCUME~1\1\LOCALS~1\Temp\handy\mySingle\Temp\&#49444;&#44228;3&#52264;\5)&#51648;&#47532;&#51221;&#48372;&#49436;&#48708;&#49828;\&#54868;&#49457;&#49884;%20&#46020;&#49884;&#51221;&#48372;&#49884;&#49828;&#53596;%20&#44396;&#52629;(&#51648;&#47532;&#51221;&#48372;&#49436;&#48708;&#49828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선 토공 분배표"/>
      <sheetName val="laroux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물가자료"/>
      <sheetName val="운전경비"/>
      <sheetName val="중기조종원인건비"/>
      <sheetName val="일위대가표(평택)"/>
      <sheetName val="일위대가표(송탄)"/>
      <sheetName val="일위대가표(안중)"/>
      <sheetName val="기계경비"/>
      <sheetName val="공사비예산서(토목분)"/>
      <sheetName val="일위대가목차"/>
      <sheetName val="인건비(환율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갑지"/>
      <sheetName val="원가계산서"/>
      <sheetName val="집계표"/>
      <sheetName val="건축내역서"/>
      <sheetName val="설비내역서"/>
      <sheetName val="전기내역서"/>
      <sheetName val="setup"/>
    </sheetNames>
    <sheetDataSet>
      <sheetData sheetId="0"/>
      <sheetData sheetId="1"/>
      <sheetData sheetId="2"/>
      <sheetData sheetId="3">
        <row r="1">
          <cell r="A1" t="str">
            <v>공  종  별  집  계  표</v>
          </cell>
        </row>
      </sheetData>
      <sheetData sheetId="4">
        <row r="1">
          <cell r="E1" t="str">
            <v>재  료  비</v>
          </cell>
        </row>
      </sheetData>
      <sheetData sheetId="5">
        <row r="1">
          <cell r="E1" t="str">
            <v>재  료  비</v>
          </cell>
        </row>
      </sheetData>
      <sheetData sheetId="6"/>
      <sheetData sheetId="7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우회고가교내역서"/>
      <sheetName val="1.시중노임단가"/>
      <sheetName val="2-1.물가시세표"/>
      <sheetName val="2-2.자재단가"/>
      <sheetName val="3.중기사용료"/>
      <sheetName val="4-1.호표"/>
      <sheetName val="4-2.호표 일위대가"/>
      <sheetName val="5-1.산근"/>
      <sheetName val="5-2.단가산출"/>
      <sheetName val="5-3.단가산출"/>
      <sheetName val="5-4.단가산출"/>
      <sheetName val="5-5.단가산출"/>
      <sheetName val="6-1.견적서(삽입)"/>
      <sheetName val="6-2.con'c시공단가"/>
      <sheetName val="6-3.프리웨팅 시공단가"/>
      <sheetName val="6-4.주요자재가격표"/>
      <sheetName val="7.하이폴리머 일위대가"/>
      <sheetName val="8-1.중기적산기준"/>
      <sheetName val="8-2.중기사용료"/>
      <sheetName val="8-3.중기산출서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관사급자재집계표"/>
      <sheetName val="관급자재집계표"/>
      <sheetName val="사급자재집계표"/>
      <sheetName val="관자재집계표"/>
      <sheetName val="2.토공집계표"/>
      <sheetName val="토공수량집계표"/>
      <sheetName val="관로토공수량집계표"/>
      <sheetName val="토적표"/>
      <sheetName val="3.관로공집계표"/>
      <sheetName val="관로공수량집계표"/>
      <sheetName val="관로공수량산출근거"/>
      <sheetName val="4.맨홀공집계표"/>
      <sheetName val="D500 1호 맨홀공수량집계표"/>
      <sheetName val="맨홀공토공집계"/>
      <sheetName val="전주천맨홀높이"/>
      <sheetName val="팔복맨홀높이"/>
      <sheetName val="D500 1호 맨홀공수량산출근거"/>
      <sheetName val="5.우수토실공"/>
      <sheetName val="6.가시설공"/>
      <sheetName val="H-PILE수량집계"/>
      <sheetName val="H PILE수량(TYPE-A)"/>
      <sheetName val="H PILE수량(TYPE-B)"/>
      <sheetName val="7.부대공"/>
      <sheetName val="부대공수량집계"/>
      <sheetName val="부대공수량산출"/>
      <sheetName val="운반공"/>
      <sheetName val="포장수량집계"/>
      <sheetName val="CON'C포장"/>
      <sheetName val="물푸기수량"/>
      <sheetName val="환기구 수량집계"/>
      <sheetName val="환기구 관재료표"/>
      <sheetName val="환기구삽도"/>
      <sheetName val="NO.48+0.0"/>
      <sheetName val="NO.99+0.0"/>
      <sheetName val="간이흙막이수량산출서"/>
      <sheetName val="●단위수량"/>
      <sheetName val="사다리단위수량"/>
      <sheetName val="그레이팅단위수량"/>
      <sheetName val="직관(무근)보호공"/>
      <sheetName val="가시설단위수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내역서"/>
      <sheetName val="내역1"/>
      <sheetName val="1-1"/>
      <sheetName val="1-2"/>
      <sheetName val="내역2"/>
      <sheetName val="종합계획"/>
      <sheetName val="측량수량산출"/>
      <sheetName val="표석수량"/>
      <sheetName val="설계기준"/>
      <sheetName val="환경"/>
      <sheetName val="환경표지"/>
      <sheetName val="환경단가1"/>
      <sheetName val="환경단가2"/>
      <sheetName val="임금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설계갑"/>
      <sheetName val="총괄"/>
      <sheetName val="원가"/>
      <sheetName val="기타경비"/>
      <sheetName val="내역서"/>
      <sheetName val="일위목록"/>
      <sheetName val="일위대가"/>
      <sheetName val="단가조서"/>
      <sheetName val="노임조서"/>
      <sheetName val="수량산출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수입"/>
      <sheetName val="관리"/>
      <sheetName val="지급자재물량산출"/>
      <sheetName val="지급자재단가"/>
      <sheetName val="사급자재단가"/>
      <sheetName val="요율"/>
      <sheetName val="총괄표"/>
      <sheetName val="용수간선"/>
      <sheetName val="포장공"/>
      <sheetName val="토공총집계"/>
      <sheetName val="용수간선토적"/>
      <sheetName val="헐기및복구"/>
      <sheetName val="재료집계"/>
      <sheetName val="포장재료집계"/>
      <sheetName val="건축내역서"/>
      <sheetName val="설비내역서"/>
      <sheetName val="전기내역서"/>
      <sheetName val="집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원가계산서 (2)"/>
      <sheetName val="노임단가"/>
      <sheetName val="수목단가"/>
      <sheetName val="시설수량표"/>
      <sheetName val="식재수량표"/>
      <sheetName val="자재단가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미니표지"/>
      <sheetName val="미니현황"/>
      <sheetName val="사업현황"/>
      <sheetName val="Sheet2"/>
      <sheetName val="Sheet3"/>
      <sheetName val="안전시설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도로공총괄"/>
      <sheetName val="소요자재"/>
      <sheetName val="주요자재"/>
      <sheetName val="도로공집계"/>
      <sheetName val="토공집계"/>
      <sheetName val="도로포장"/>
      <sheetName val="도로CON'C"/>
      <sheetName val="여의교산출"/>
      <sheetName val="BOX교산출"/>
      <sheetName val="배수장토목공사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개발"/>
      <sheetName val="일위대가"/>
      <sheetName val="신산출"/>
      <sheetName val="산출근거(1)"/>
      <sheetName val="산출근거(2)"/>
      <sheetName val="계산"/>
      <sheetName val="심사출력"/>
      <sheetName val="심사물량"/>
      <sheetName val="심사계산"/>
      <sheetName val="집계표"/>
      <sheetName val="Sheet1"/>
      <sheetName val="노임단가(2010"/>
      <sheetName val="2003상반기노임기준"/>
      <sheetName val="상수구조화편집부표"/>
      <sheetName val="상세"/>
      <sheetName val="data"/>
      <sheetName val="내역서"/>
      <sheetName val="용역단가"/>
      <sheetName val="쌍송교"/>
      <sheetName val="계산서(곡선부)"/>
      <sheetName val="-치수표(곡선부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>
            <v>93321</v>
          </cell>
        </row>
      </sheetData>
      <sheetData sheetId="9">
        <row r="87">
          <cell r="D87">
            <v>1177.9000000000001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액내역서"/>
    </sheetNames>
    <sheetDataSet>
      <sheetData sheetId="0">
        <row r="4">
          <cell r="D4" t="str">
            <v>대</v>
          </cell>
        </row>
        <row r="5">
          <cell r="D5" t="str">
            <v>대</v>
          </cell>
        </row>
        <row r="7">
          <cell r="D7" t="str">
            <v>대</v>
          </cell>
        </row>
        <row r="8">
          <cell r="D8" t="str">
            <v>대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확폭부포장수량"/>
      <sheetName val="확폭부수량산출"/>
      <sheetName val="확폭부"/>
      <sheetName val="토공"/>
      <sheetName val="-치수표(곡선부)"/>
      <sheetName val="확폭부 (2)"/>
      <sheetName val="계산서(곡선부)"/>
      <sheetName val="-평면선형조서-"/>
      <sheetName val="확폭구간"/>
      <sheetName val="총괄내역서"/>
      <sheetName val="관접합및부설"/>
      <sheetName val="단가"/>
      <sheetName val="접속도로1"/>
      <sheetName val="DATE"/>
      <sheetName val="포장재료집계표"/>
      <sheetName val="2003상반기노임기준"/>
      <sheetName val="고시단가"/>
      <sheetName val="data"/>
      <sheetName val="직접경비"/>
      <sheetName val="토사(PE)"/>
      <sheetName val="상호참고자료"/>
      <sheetName val="발주처자료입력"/>
      <sheetName val="회사기본자료"/>
      <sheetName val="하자보증자료"/>
      <sheetName val="기술자관련자료"/>
      <sheetName val="내역갑지"/>
      <sheetName val="집계표"/>
      <sheetName val="대로근거"/>
      <sheetName val="중로근거"/>
      <sheetName val="요율"/>
      <sheetName val="이름표지정"/>
      <sheetName val="자재단가비교표"/>
      <sheetName val="진주방향"/>
      <sheetName val="기계경비"/>
      <sheetName val="인건비(환율)"/>
      <sheetName val="심사물량"/>
      <sheetName val="심사계산"/>
      <sheetName val="노임단가(2010"/>
      <sheetName val="데이타"/>
      <sheetName val="식재인부"/>
      <sheetName val="총괄서"/>
      <sheetName val="2000노임기준"/>
      <sheetName val="식재일위대가"/>
      <sheetName val="기초단가"/>
      <sheetName val="조명시설"/>
      <sheetName val="노임단가"/>
      <sheetName val="각종단가"/>
      <sheetName val="장비집계"/>
      <sheetName val="공사개요"/>
      <sheetName val="단 가"/>
      <sheetName val="지구물리탐사"/>
      <sheetName val="용역단가"/>
      <sheetName val="일위대가"/>
      <sheetName val="횡날개수집"/>
      <sheetName val="설계예산서"/>
      <sheetName val="총괄"/>
      <sheetName val="산근목록"/>
      <sheetName val="2.재료비"/>
      <sheetName val="1.인건비"/>
      <sheetName val="12.보오링"/>
      <sheetName val="18.공내수압탄성자연"/>
      <sheetName val="값"/>
      <sheetName val="구역화물"/>
      <sheetName val="직접인건비"/>
      <sheetName val="견적대비"/>
      <sheetName val="단가조사서"/>
      <sheetName val="목차"/>
      <sheetName val="Sheet1"/>
      <sheetName val="000000"/>
      <sheetName val="공내역"/>
      <sheetName val="남한강 2단계 전체분"/>
      <sheetName val="구간별"/>
      <sheetName val="9509"/>
      <sheetName val="전기일위대가"/>
      <sheetName val="공사비"/>
      <sheetName val="확폭부_(2)"/>
      <sheetName val="내력서"/>
      <sheetName val="횡배수관단위수량"/>
      <sheetName val="포장수량집계표"/>
      <sheetName val="#REF"/>
      <sheetName val="마산방향철근집계"/>
      <sheetName val="마산방향"/>
      <sheetName val="BOX"/>
      <sheetName val="금액"/>
      <sheetName val="일위산출"/>
      <sheetName val="일위대가 "/>
      <sheetName val="Y-WORK"/>
      <sheetName val="정보매체A동"/>
      <sheetName val="전차선로 물량표"/>
      <sheetName val="한강운반비"/>
      <sheetName val="자재"/>
      <sheetName val="-몰탈콘크리트"/>
      <sheetName val="-배수구조물공토공"/>
      <sheetName val="횡배수관재료-"/>
      <sheetName val="계산서(직선부)"/>
      <sheetName val="콘크리트측구연장"/>
      <sheetName val="포장공"/>
      <sheetName val="말뚝지지력산정"/>
      <sheetName val="SLAB&quot;1&quot;"/>
      <sheetName val="COPING"/>
      <sheetName val="단위수량"/>
      <sheetName val="96보완계획7.12"/>
      <sheetName val="공통(20-91)"/>
      <sheetName val="피벗테이블데이터분석"/>
      <sheetName val="종배수관(신)"/>
      <sheetName val="자료입력"/>
      <sheetName val="공사요율"/>
      <sheetName val="경산"/>
      <sheetName val=" 견적서"/>
      <sheetName val="제경비요율"/>
      <sheetName val="내역서"/>
      <sheetName val="노임"/>
      <sheetName val="각형맨홀"/>
      <sheetName val="수로단위수량"/>
      <sheetName val="고부제"/>
      <sheetName val="원평천상류2차"/>
      <sheetName val="일반하천실시설계용역"/>
      <sheetName val="조촌제"/>
      <sheetName val="crude.SLAB RE-bar"/>
      <sheetName val="화산경계"/>
      <sheetName val="우수받이"/>
    </sheetNames>
    <sheetDataSet>
      <sheetData sheetId="0"/>
      <sheetData sheetId="1"/>
      <sheetData sheetId="2"/>
      <sheetData sheetId="3"/>
      <sheetData sheetId="4" refreshError="1">
        <row r="1">
          <cell r="B1" t="str">
            <v xml:space="preserve">     포장단위수량치수표(곡선부)</v>
          </cell>
          <cell r="K1" t="str">
            <v>t' = t1 + t2 + t3 + t4</v>
          </cell>
        </row>
        <row r="2">
          <cell r="C2" t="str">
            <v>WT =</v>
          </cell>
          <cell r="D2">
            <v>10</v>
          </cell>
          <cell r="E2" t="str">
            <v>S =</v>
          </cell>
          <cell r="F2">
            <v>0.75</v>
          </cell>
          <cell r="G2" t="str">
            <v>t1 =</v>
          </cell>
          <cell r="H2">
            <v>0.05</v>
          </cell>
          <cell r="I2" t="str">
            <v>t2 =</v>
          </cell>
          <cell r="J2">
            <v>7.0000000000000007E-2</v>
          </cell>
          <cell r="K2" t="str">
            <v>t3 =</v>
          </cell>
          <cell r="L2">
            <v>0.2</v>
          </cell>
          <cell r="M2" t="str">
            <v>t4 =</v>
          </cell>
          <cell r="N2">
            <v>0.2</v>
          </cell>
        </row>
        <row r="3">
          <cell r="A3" t="str">
            <v>공</v>
          </cell>
          <cell r="B3" t="str">
            <v>종</v>
          </cell>
          <cell r="C3" t="str">
            <v>WP =</v>
          </cell>
          <cell r="D3">
            <v>8.5</v>
          </cell>
          <cell r="E3" t="str">
            <v>t' =</v>
          </cell>
          <cell r="F3">
            <v>0.52</v>
          </cell>
          <cell r="G3" t="str">
            <v/>
          </cell>
          <cell r="I3" t="str">
            <v/>
          </cell>
          <cell r="K3" t="str">
            <v/>
          </cell>
          <cell r="M3" t="str">
            <v/>
          </cell>
        </row>
        <row r="4">
          <cell r="C4" t="str">
            <v/>
          </cell>
          <cell r="D4">
            <v>0.02</v>
          </cell>
          <cell r="E4" t="str">
            <v/>
          </cell>
          <cell r="F4">
            <v>0.03</v>
          </cell>
          <cell r="G4" t="str">
            <v/>
          </cell>
          <cell r="H4">
            <v>0.04</v>
          </cell>
          <cell r="I4" t="str">
            <v/>
          </cell>
          <cell r="J4">
            <v>0.05</v>
          </cell>
          <cell r="K4" t="str">
            <v/>
          </cell>
          <cell r="L4">
            <v>0.06</v>
          </cell>
          <cell r="M4" t="str">
            <v xml:space="preserve">  비   고</v>
          </cell>
        </row>
        <row r="5">
          <cell r="A5" t="str">
            <v/>
          </cell>
          <cell r="B5" t="str">
            <v>(t1+t2)</v>
          </cell>
          <cell r="C5" t="str">
            <v/>
          </cell>
          <cell r="D5">
            <v>0.02</v>
          </cell>
          <cell r="E5" t="str">
            <v/>
          </cell>
          <cell r="F5">
            <v>0.01</v>
          </cell>
          <cell r="G5" t="str">
            <v/>
          </cell>
          <cell r="H5">
            <v>0</v>
          </cell>
          <cell r="I5" t="str">
            <v/>
          </cell>
          <cell r="J5">
            <v>0</v>
          </cell>
          <cell r="K5" t="str">
            <v/>
          </cell>
          <cell r="L5">
            <v>0</v>
          </cell>
        </row>
        <row r="6">
          <cell r="A6" t="str">
            <v/>
          </cell>
          <cell r="B6" t="str">
            <v xml:space="preserve"> -S*(  )</v>
          </cell>
          <cell r="C6" t="str">
            <v/>
          </cell>
          <cell r="D6">
            <v>0.105</v>
          </cell>
          <cell r="E6" t="str">
            <v/>
          </cell>
          <cell r="F6">
            <v>0.1125</v>
          </cell>
          <cell r="G6" t="str">
            <v/>
          </cell>
          <cell r="H6">
            <v>0.12</v>
          </cell>
          <cell r="I6" t="str">
            <v/>
          </cell>
          <cell r="J6">
            <v>0.12</v>
          </cell>
          <cell r="K6" t="str">
            <v/>
          </cell>
          <cell r="L6">
            <v>0.12</v>
          </cell>
        </row>
        <row r="7">
          <cell r="A7" t="str">
            <v/>
          </cell>
          <cell r="B7" t="str">
            <v>(t1+t2+t3)</v>
          </cell>
          <cell r="C7" t="str">
            <v/>
          </cell>
          <cell r="D7">
            <v>0.02</v>
          </cell>
          <cell r="E7" t="str">
            <v/>
          </cell>
          <cell r="F7">
            <v>0.01</v>
          </cell>
          <cell r="G7" t="str">
            <v/>
          </cell>
          <cell r="H7">
            <v>0</v>
          </cell>
          <cell r="I7" t="str">
            <v/>
          </cell>
          <cell r="J7">
            <v>0</v>
          </cell>
          <cell r="K7" t="str">
            <v/>
          </cell>
          <cell r="L7">
            <v>0</v>
          </cell>
        </row>
        <row r="8">
          <cell r="A8" t="str">
            <v/>
          </cell>
          <cell r="B8" t="str">
            <v xml:space="preserve"> -S*(  )</v>
          </cell>
          <cell r="C8" t="str">
            <v/>
          </cell>
          <cell r="D8">
            <v>0.30499999999999999</v>
          </cell>
          <cell r="E8" t="str">
            <v/>
          </cell>
          <cell r="F8">
            <v>0.313</v>
          </cell>
          <cell r="G8" t="str">
            <v/>
          </cell>
          <cell r="H8">
            <v>0.32</v>
          </cell>
          <cell r="I8" t="str">
            <v/>
          </cell>
          <cell r="J8">
            <v>0.32</v>
          </cell>
          <cell r="K8" t="str">
            <v/>
          </cell>
          <cell r="L8">
            <v>0.32</v>
          </cell>
        </row>
        <row r="9">
          <cell r="A9" t="str">
            <v/>
          </cell>
          <cell r="B9" t="str">
            <v>t'-S*(  )</v>
          </cell>
          <cell r="C9" t="str">
            <v/>
          </cell>
          <cell r="D9">
            <v>0.02</v>
          </cell>
          <cell r="E9" t="str">
            <v/>
          </cell>
          <cell r="F9">
            <v>0.01</v>
          </cell>
          <cell r="G9" t="str">
            <v/>
          </cell>
          <cell r="H9">
            <v>0</v>
          </cell>
          <cell r="I9" t="str">
            <v/>
          </cell>
          <cell r="J9">
            <v>0</v>
          </cell>
          <cell r="K9" t="str">
            <v/>
          </cell>
          <cell r="L9">
            <v>0</v>
          </cell>
        </row>
        <row r="10">
          <cell r="C10" t="str">
            <v/>
          </cell>
          <cell r="D10">
            <v>0.505</v>
          </cell>
          <cell r="E10" t="str">
            <v/>
          </cell>
          <cell r="F10">
            <v>0.51300000000000001</v>
          </cell>
          <cell r="G10" t="str">
            <v/>
          </cell>
          <cell r="H10">
            <v>0.52</v>
          </cell>
          <cell r="I10" t="str">
            <v/>
          </cell>
          <cell r="J10">
            <v>0.52</v>
          </cell>
          <cell r="K10" t="str">
            <v/>
          </cell>
          <cell r="L10">
            <v>0.52</v>
          </cell>
        </row>
        <row r="11">
          <cell r="A11" t="str">
            <v/>
          </cell>
          <cell r="B11" t="str">
            <v>(t1+t2)</v>
          </cell>
          <cell r="C11" t="str">
            <v/>
          </cell>
          <cell r="D11">
            <v>0.02</v>
          </cell>
          <cell r="E11" t="str">
            <v/>
          </cell>
          <cell r="F11">
            <v>0.02</v>
          </cell>
          <cell r="G11" t="str">
            <v/>
          </cell>
          <cell r="H11">
            <v>0.02</v>
          </cell>
          <cell r="I11" t="str">
            <v/>
          </cell>
          <cell r="J11">
            <v>0.01</v>
          </cell>
          <cell r="K11" t="str">
            <v/>
          </cell>
          <cell r="L11">
            <v>0</v>
          </cell>
        </row>
        <row r="12">
          <cell r="B12" t="str">
            <v xml:space="preserve"> -S*(  )</v>
          </cell>
          <cell r="C12" t="str">
            <v/>
          </cell>
          <cell r="D12">
            <v>0.105</v>
          </cell>
          <cell r="E12" t="str">
            <v/>
          </cell>
          <cell r="F12">
            <v>0.105</v>
          </cell>
          <cell r="G12" t="str">
            <v/>
          </cell>
          <cell r="H12">
            <v>0.105</v>
          </cell>
          <cell r="I12" t="str">
            <v/>
          </cell>
          <cell r="J12">
            <v>0.113</v>
          </cell>
          <cell r="K12" t="str">
            <v/>
          </cell>
          <cell r="L12">
            <v>0.12</v>
          </cell>
        </row>
        <row r="13">
          <cell r="A13" t="str">
            <v/>
          </cell>
          <cell r="B13" t="str">
            <v>(t1+t2+t3)</v>
          </cell>
          <cell r="C13" t="str">
            <v/>
          </cell>
          <cell r="D13">
            <v>0.02</v>
          </cell>
          <cell r="E13" t="str">
            <v/>
          </cell>
          <cell r="F13">
            <v>0.02</v>
          </cell>
          <cell r="G13" t="str">
            <v/>
          </cell>
          <cell r="H13">
            <v>0.02</v>
          </cell>
          <cell r="I13" t="str">
            <v/>
          </cell>
          <cell r="J13">
            <v>0.01</v>
          </cell>
          <cell r="K13" t="str">
            <v/>
          </cell>
          <cell r="L13">
            <v>0</v>
          </cell>
        </row>
        <row r="14">
          <cell r="B14" t="str">
            <v xml:space="preserve"> -S*(  )</v>
          </cell>
          <cell r="C14" t="str">
            <v/>
          </cell>
          <cell r="D14">
            <v>0.30499999999999999</v>
          </cell>
          <cell r="E14" t="str">
            <v/>
          </cell>
          <cell r="F14">
            <v>0.30499999999999999</v>
          </cell>
          <cell r="G14" t="str">
            <v/>
          </cell>
          <cell r="H14">
            <v>0.30499999999999999</v>
          </cell>
          <cell r="I14" t="str">
            <v/>
          </cell>
          <cell r="J14">
            <v>0.313</v>
          </cell>
          <cell r="K14" t="str">
            <v/>
          </cell>
          <cell r="L14">
            <v>0.32</v>
          </cell>
        </row>
        <row r="15">
          <cell r="A15" t="str">
            <v/>
          </cell>
          <cell r="B15" t="str">
            <v>t'-S*(  )</v>
          </cell>
          <cell r="C15" t="str">
            <v/>
          </cell>
          <cell r="D15">
            <v>0.02</v>
          </cell>
          <cell r="E15" t="str">
            <v/>
          </cell>
          <cell r="F15">
            <v>0.02</v>
          </cell>
          <cell r="G15" t="str">
            <v/>
          </cell>
          <cell r="H15">
            <v>0.02</v>
          </cell>
          <cell r="I15" t="str">
            <v/>
          </cell>
          <cell r="J15">
            <v>0.01</v>
          </cell>
          <cell r="K15" t="str">
            <v/>
          </cell>
          <cell r="L15">
            <v>0</v>
          </cell>
        </row>
        <row r="16">
          <cell r="B16" t="str">
            <v/>
          </cell>
          <cell r="C16" t="str">
            <v/>
          </cell>
          <cell r="D16">
            <v>0.505</v>
          </cell>
          <cell r="E16" t="str">
            <v/>
          </cell>
          <cell r="F16">
            <v>0.505</v>
          </cell>
          <cell r="G16" t="str">
            <v/>
          </cell>
          <cell r="H16">
            <v>0.505</v>
          </cell>
          <cell r="I16" t="str">
            <v/>
          </cell>
          <cell r="J16">
            <v>0.51300000000000001</v>
          </cell>
          <cell r="K16" t="str">
            <v/>
          </cell>
          <cell r="L16">
            <v>0.52</v>
          </cell>
        </row>
        <row r="17">
          <cell r="A17" t="str">
            <v/>
          </cell>
          <cell r="B17" t="str">
            <v>1.5 * h1</v>
          </cell>
          <cell r="C17" t="str">
            <v/>
          </cell>
          <cell r="D17">
            <v>0.02</v>
          </cell>
          <cell r="E17" t="str">
            <v/>
          </cell>
          <cell r="F17">
            <v>0.03</v>
          </cell>
          <cell r="G17" t="str">
            <v/>
          </cell>
          <cell r="H17">
            <v>0.04</v>
          </cell>
          <cell r="I17" t="str">
            <v/>
          </cell>
          <cell r="J17">
            <v>0.05</v>
          </cell>
          <cell r="K17" t="str">
            <v/>
          </cell>
          <cell r="L17">
            <v>0.06</v>
          </cell>
        </row>
        <row r="18">
          <cell r="B18" t="str">
            <v>1-1.5*( )</v>
          </cell>
          <cell r="C18" t="str">
            <v/>
          </cell>
          <cell r="D18">
            <v>0.16200000000000001</v>
          </cell>
          <cell r="E18" t="str">
            <v/>
          </cell>
          <cell r="F18">
            <v>0.17699999999999999</v>
          </cell>
          <cell r="G18" t="str">
            <v/>
          </cell>
          <cell r="H18">
            <v>0.191</v>
          </cell>
          <cell r="I18" t="str">
            <v/>
          </cell>
          <cell r="J18">
            <v>0.19500000000000001</v>
          </cell>
          <cell r="K18" t="str">
            <v/>
          </cell>
          <cell r="L18">
            <v>0.19800000000000001</v>
          </cell>
        </row>
        <row r="19">
          <cell r="A19" t="str">
            <v/>
          </cell>
          <cell r="B19" t="str">
            <v>1.5 * h2</v>
          </cell>
          <cell r="C19" t="str">
            <v/>
          </cell>
          <cell r="D19">
            <v>0.02</v>
          </cell>
          <cell r="E19" t="str">
            <v/>
          </cell>
          <cell r="F19">
            <v>0.03</v>
          </cell>
          <cell r="G19" t="str">
            <v/>
          </cell>
          <cell r="H19">
            <v>0.04</v>
          </cell>
          <cell r="I19" t="str">
            <v/>
          </cell>
          <cell r="J19">
            <v>0.05</v>
          </cell>
          <cell r="K19" t="str">
            <v/>
          </cell>
          <cell r="L19">
            <v>0.06</v>
          </cell>
        </row>
        <row r="20">
          <cell r="B20" t="str">
            <v>1-1.5*( )</v>
          </cell>
          <cell r="C20" t="str">
            <v/>
          </cell>
          <cell r="D20">
            <v>0.47199999999999998</v>
          </cell>
          <cell r="E20" t="str">
            <v/>
          </cell>
          <cell r="F20">
            <v>0.49199999999999999</v>
          </cell>
          <cell r="G20" t="str">
            <v/>
          </cell>
          <cell r="H20">
            <v>0.51100000000000001</v>
          </cell>
          <cell r="I20" t="str">
            <v/>
          </cell>
          <cell r="J20">
            <v>0.51900000000000002</v>
          </cell>
          <cell r="K20" t="str">
            <v/>
          </cell>
          <cell r="L20">
            <v>0.52700000000000002</v>
          </cell>
        </row>
        <row r="21">
          <cell r="A21" t="str">
            <v/>
          </cell>
          <cell r="B21" t="str">
            <v>1.5 * h3</v>
          </cell>
          <cell r="C21" t="str">
            <v/>
          </cell>
          <cell r="D21">
            <v>0.02</v>
          </cell>
          <cell r="E21" t="str">
            <v/>
          </cell>
          <cell r="F21">
            <v>0.03</v>
          </cell>
          <cell r="G21" t="str">
            <v/>
          </cell>
          <cell r="H21">
            <v>0.04</v>
          </cell>
          <cell r="I21" t="str">
            <v/>
          </cell>
          <cell r="J21">
            <v>0.05</v>
          </cell>
          <cell r="K21" t="str">
            <v/>
          </cell>
          <cell r="L21">
            <v>0.06</v>
          </cell>
        </row>
        <row r="22">
          <cell r="B22" t="str">
            <v>1-1.5*( )</v>
          </cell>
          <cell r="C22" t="str">
            <v/>
          </cell>
          <cell r="D22">
            <v>0.78100000000000003</v>
          </cell>
          <cell r="E22" t="str">
            <v/>
          </cell>
          <cell r="F22">
            <v>0.80600000000000005</v>
          </cell>
          <cell r="G22" t="str">
            <v/>
          </cell>
          <cell r="H22">
            <v>0.83</v>
          </cell>
          <cell r="I22" t="str">
            <v/>
          </cell>
          <cell r="J22">
            <v>0.84299999999999997</v>
          </cell>
          <cell r="K22" t="str">
            <v/>
          </cell>
          <cell r="L22">
            <v>0.85699999999999998</v>
          </cell>
        </row>
        <row r="23">
          <cell r="A23" t="str">
            <v/>
          </cell>
          <cell r="B23" t="str">
            <v>1.5 * h4</v>
          </cell>
          <cell r="C23" t="str">
            <v/>
          </cell>
          <cell r="D23">
            <v>0.02</v>
          </cell>
          <cell r="E23" t="str">
            <v/>
          </cell>
          <cell r="F23">
            <v>0.02</v>
          </cell>
          <cell r="G23" t="str">
            <v/>
          </cell>
          <cell r="H23">
            <v>0.02</v>
          </cell>
          <cell r="I23" t="str">
            <v/>
          </cell>
          <cell r="J23">
            <v>0.02</v>
          </cell>
          <cell r="K23" t="str">
            <v/>
          </cell>
          <cell r="L23">
            <v>0.02</v>
          </cell>
        </row>
        <row r="24">
          <cell r="B24" t="str">
            <v>1-1.5*( )</v>
          </cell>
          <cell r="C24" t="str">
            <v/>
          </cell>
          <cell r="D24">
            <v>0.16200000000000001</v>
          </cell>
          <cell r="E24" t="str">
            <v/>
          </cell>
          <cell r="F24">
            <v>0.16200000000000001</v>
          </cell>
          <cell r="G24" t="str">
            <v/>
          </cell>
          <cell r="H24">
            <v>0.16200000000000001</v>
          </cell>
          <cell r="I24" t="str">
            <v/>
          </cell>
          <cell r="J24">
            <v>0.17499999999999999</v>
          </cell>
          <cell r="K24" t="str">
            <v/>
          </cell>
          <cell r="L24">
            <v>0.186</v>
          </cell>
        </row>
        <row r="25">
          <cell r="A25" t="str">
            <v/>
          </cell>
          <cell r="B25" t="str">
            <v>1.5 * h5</v>
          </cell>
          <cell r="C25" t="str">
            <v/>
          </cell>
          <cell r="D25">
            <v>0.02</v>
          </cell>
          <cell r="E25" t="str">
            <v/>
          </cell>
          <cell r="F25">
            <v>0.02</v>
          </cell>
          <cell r="G25" t="str">
            <v/>
          </cell>
          <cell r="H25">
            <v>0.02</v>
          </cell>
          <cell r="I25" t="str">
            <v/>
          </cell>
          <cell r="J25">
            <v>0.02</v>
          </cell>
          <cell r="K25" t="str">
            <v/>
          </cell>
          <cell r="L25">
            <v>0.02</v>
          </cell>
        </row>
        <row r="26">
          <cell r="B26" t="str">
            <v>1-1.5*( )</v>
          </cell>
          <cell r="C26" t="str">
            <v/>
          </cell>
          <cell r="D26">
            <v>0.47199999999999998</v>
          </cell>
          <cell r="E26" t="str">
            <v/>
          </cell>
          <cell r="F26">
            <v>0.47199999999999998</v>
          </cell>
          <cell r="G26" t="str">
            <v/>
          </cell>
          <cell r="H26">
            <v>0.47199999999999998</v>
          </cell>
          <cell r="I26" t="str">
            <v/>
          </cell>
          <cell r="J26">
            <v>0.48399999999999999</v>
          </cell>
          <cell r="K26" t="str">
            <v/>
          </cell>
          <cell r="L26">
            <v>0.495</v>
          </cell>
        </row>
        <row r="27">
          <cell r="A27" t="str">
            <v/>
          </cell>
          <cell r="B27" t="str">
            <v>1.5 * h6</v>
          </cell>
          <cell r="C27" t="str">
            <v/>
          </cell>
          <cell r="D27">
            <v>0.02</v>
          </cell>
          <cell r="E27" t="str">
            <v/>
          </cell>
          <cell r="F27">
            <v>0.02</v>
          </cell>
          <cell r="G27" t="str">
            <v/>
          </cell>
          <cell r="H27">
            <v>0.02</v>
          </cell>
          <cell r="I27" t="str">
            <v/>
          </cell>
          <cell r="J27">
            <v>0.02</v>
          </cell>
          <cell r="K27" t="str">
            <v/>
          </cell>
          <cell r="L27">
            <v>0.02</v>
          </cell>
        </row>
        <row r="28">
          <cell r="B28" t="str">
            <v>1-1.5*( )</v>
          </cell>
          <cell r="C28" t="str">
            <v/>
          </cell>
          <cell r="D28">
            <v>0.78100000000000003</v>
          </cell>
          <cell r="E28" t="str">
            <v/>
          </cell>
          <cell r="F28">
            <v>0.78100000000000003</v>
          </cell>
          <cell r="G28" t="str">
            <v/>
          </cell>
          <cell r="H28">
            <v>0.78100000000000003</v>
          </cell>
          <cell r="I28" t="str">
            <v/>
          </cell>
          <cell r="J28">
            <v>0.79300000000000004</v>
          </cell>
          <cell r="K28" t="str">
            <v/>
          </cell>
          <cell r="L28">
            <v>0.80400000000000005</v>
          </cell>
        </row>
      </sheetData>
      <sheetData sheetId="5"/>
      <sheetData sheetId="6" refreshError="1">
        <row r="1">
          <cell r="D1" t="str">
            <v xml:space="preserve"> 포장단위수량(곡선부)</v>
          </cell>
        </row>
        <row r="2">
          <cell r="B2" t="str">
            <v>WT =</v>
          </cell>
          <cell r="C2">
            <v>10</v>
          </cell>
          <cell r="D2" t="str">
            <v>S =</v>
          </cell>
          <cell r="E2">
            <v>0.75</v>
          </cell>
          <cell r="F2" t="str">
            <v>t1 =</v>
          </cell>
          <cell r="G2">
            <v>0.05</v>
          </cell>
          <cell r="H2" t="str">
            <v>t2 =</v>
          </cell>
          <cell r="I2">
            <v>7.0000000000000007E-2</v>
          </cell>
          <cell r="J2" t="str">
            <v>t3 =</v>
          </cell>
          <cell r="K2">
            <v>0.2</v>
          </cell>
          <cell r="L2" t="str">
            <v>t4 =</v>
          </cell>
          <cell r="M2">
            <v>0.2</v>
          </cell>
        </row>
        <row r="3">
          <cell r="A3" t="str">
            <v>공 종</v>
          </cell>
          <cell r="B3" t="str">
            <v>WP =</v>
          </cell>
          <cell r="C3">
            <v>8.5</v>
          </cell>
          <cell r="D3" t="str">
            <v>t' =</v>
          </cell>
          <cell r="E3">
            <v>0.52</v>
          </cell>
          <cell r="F3" t="str">
            <v/>
          </cell>
          <cell r="H3" t="str">
            <v/>
          </cell>
          <cell r="J3" t="str">
            <v/>
          </cell>
          <cell r="L3" t="str">
            <v/>
          </cell>
        </row>
        <row r="4">
          <cell r="B4" t="str">
            <v/>
          </cell>
          <cell r="C4">
            <v>0.02</v>
          </cell>
          <cell r="D4" t="str">
            <v/>
          </cell>
          <cell r="E4">
            <v>0.03</v>
          </cell>
          <cell r="F4" t="str">
            <v/>
          </cell>
          <cell r="G4">
            <v>0.04</v>
          </cell>
          <cell r="H4" t="str">
            <v/>
          </cell>
          <cell r="I4">
            <v>0.05</v>
          </cell>
          <cell r="J4" t="str">
            <v/>
          </cell>
          <cell r="K4">
            <v>0.06</v>
          </cell>
          <cell r="L4" t="str">
            <v xml:space="preserve">  비   고</v>
          </cell>
        </row>
        <row r="5">
          <cell r="A5" t="str">
            <v>h1</v>
          </cell>
          <cell r="B5" t="str">
            <v/>
          </cell>
          <cell r="C5">
            <v>0.105</v>
          </cell>
          <cell r="D5" t="str">
            <v/>
          </cell>
          <cell r="E5">
            <v>0.1125</v>
          </cell>
          <cell r="F5" t="str">
            <v/>
          </cell>
          <cell r="G5">
            <v>0.12</v>
          </cell>
          <cell r="H5" t="str">
            <v/>
          </cell>
          <cell r="I5">
            <v>0.12</v>
          </cell>
          <cell r="J5" t="str">
            <v/>
          </cell>
          <cell r="K5">
            <v>0.12</v>
          </cell>
        </row>
        <row r="6">
          <cell r="A6" t="str">
            <v>h2</v>
          </cell>
          <cell r="B6" t="str">
            <v/>
          </cell>
          <cell r="C6">
            <v>0.30499999999999999</v>
          </cell>
          <cell r="D6" t="str">
            <v/>
          </cell>
          <cell r="E6">
            <v>0.313</v>
          </cell>
          <cell r="F6" t="str">
            <v/>
          </cell>
          <cell r="G6">
            <v>0.32</v>
          </cell>
          <cell r="H6" t="str">
            <v/>
          </cell>
          <cell r="I6">
            <v>0.32</v>
          </cell>
          <cell r="J6" t="str">
            <v/>
          </cell>
          <cell r="K6">
            <v>0.32</v>
          </cell>
        </row>
        <row r="7">
          <cell r="A7" t="str">
            <v>h3</v>
          </cell>
          <cell r="B7" t="str">
            <v/>
          </cell>
          <cell r="C7">
            <v>0.505</v>
          </cell>
          <cell r="D7" t="str">
            <v/>
          </cell>
          <cell r="E7">
            <v>0.51300000000000001</v>
          </cell>
          <cell r="F7" t="str">
            <v/>
          </cell>
          <cell r="G7">
            <v>0.52</v>
          </cell>
          <cell r="H7" t="str">
            <v/>
          </cell>
          <cell r="I7">
            <v>0.52</v>
          </cell>
          <cell r="J7" t="str">
            <v/>
          </cell>
          <cell r="K7">
            <v>0.52</v>
          </cell>
        </row>
        <row r="8">
          <cell r="A8" t="str">
            <v>h4</v>
          </cell>
          <cell r="B8" t="str">
            <v/>
          </cell>
          <cell r="C8">
            <v>0.105</v>
          </cell>
          <cell r="D8" t="str">
            <v/>
          </cell>
          <cell r="E8">
            <v>0.105</v>
          </cell>
          <cell r="F8" t="str">
            <v/>
          </cell>
          <cell r="G8">
            <v>0.105</v>
          </cell>
          <cell r="H8" t="str">
            <v/>
          </cell>
          <cell r="I8">
            <v>0.113</v>
          </cell>
          <cell r="J8" t="str">
            <v/>
          </cell>
          <cell r="K8">
            <v>0.12</v>
          </cell>
        </row>
        <row r="9">
          <cell r="A9" t="str">
            <v>h5</v>
          </cell>
          <cell r="B9" t="str">
            <v/>
          </cell>
          <cell r="C9">
            <v>0.30499999999999999</v>
          </cell>
          <cell r="D9" t="str">
            <v/>
          </cell>
          <cell r="E9">
            <v>0.30499999999999999</v>
          </cell>
          <cell r="F9" t="str">
            <v/>
          </cell>
          <cell r="G9">
            <v>0.30499999999999999</v>
          </cell>
          <cell r="H9" t="str">
            <v/>
          </cell>
          <cell r="I9">
            <v>0.313</v>
          </cell>
          <cell r="J9" t="str">
            <v/>
          </cell>
          <cell r="K9">
            <v>0.32</v>
          </cell>
        </row>
        <row r="10">
          <cell r="A10" t="str">
            <v>h6</v>
          </cell>
          <cell r="B10" t="str">
            <v/>
          </cell>
          <cell r="C10">
            <v>0.505</v>
          </cell>
          <cell r="D10" t="str">
            <v/>
          </cell>
          <cell r="E10">
            <v>0.505</v>
          </cell>
          <cell r="F10" t="str">
            <v/>
          </cell>
          <cell r="G10">
            <v>0.505</v>
          </cell>
          <cell r="H10" t="str">
            <v/>
          </cell>
          <cell r="I10">
            <v>0.51300000000000001</v>
          </cell>
          <cell r="J10" t="str">
            <v/>
          </cell>
          <cell r="K10">
            <v>0.52</v>
          </cell>
        </row>
        <row r="11">
          <cell r="A11" t="str">
            <v>b1</v>
          </cell>
          <cell r="B11" t="str">
            <v/>
          </cell>
          <cell r="C11">
            <v>0.16200000000000001</v>
          </cell>
          <cell r="D11" t="str">
            <v/>
          </cell>
          <cell r="E11">
            <v>0.17699999999999999</v>
          </cell>
          <cell r="F11" t="str">
            <v/>
          </cell>
          <cell r="G11">
            <v>0.191</v>
          </cell>
          <cell r="H11" t="str">
            <v/>
          </cell>
          <cell r="I11">
            <v>0.19500000000000001</v>
          </cell>
          <cell r="J11" t="str">
            <v/>
          </cell>
          <cell r="K11">
            <v>0.19800000000000001</v>
          </cell>
        </row>
        <row r="12">
          <cell r="A12" t="str">
            <v>b2</v>
          </cell>
          <cell r="B12" t="str">
            <v/>
          </cell>
          <cell r="C12">
            <v>0.47199999999999998</v>
          </cell>
          <cell r="D12" t="str">
            <v/>
          </cell>
          <cell r="E12">
            <v>0.49199999999999999</v>
          </cell>
          <cell r="F12" t="str">
            <v/>
          </cell>
          <cell r="G12">
            <v>0.51100000000000001</v>
          </cell>
          <cell r="H12" t="str">
            <v/>
          </cell>
          <cell r="I12">
            <v>0.51900000000000002</v>
          </cell>
          <cell r="J12" t="str">
            <v/>
          </cell>
          <cell r="K12">
            <v>0.52700000000000002</v>
          </cell>
        </row>
        <row r="13">
          <cell r="A13" t="str">
            <v>b3</v>
          </cell>
          <cell r="B13" t="str">
            <v/>
          </cell>
          <cell r="C13">
            <v>0.78100000000000003</v>
          </cell>
          <cell r="D13" t="str">
            <v/>
          </cell>
          <cell r="E13">
            <v>0.80600000000000005</v>
          </cell>
          <cell r="F13" t="str">
            <v/>
          </cell>
          <cell r="G13">
            <v>0.83</v>
          </cell>
          <cell r="H13" t="str">
            <v/>
          </cell>
          <cell r="I13">
            <v>0.84299999999999997</v>
          </cell>
          <cell r="J13" t="str">
            <v/>
          </cell>
          <cell r="K13">
            <v>0.85699999999999998</v>
          </cell>
        </row>
        <row r="14">
          <cell r="A14" t="str">
            <v>b4</v>
          </cell>
          <cell r="B14" t="str">
            <v/>
          </cell>
          <cell r="C14">
            <v>0.16200000000000001</v>
          </cell>
          <cell r="D14" t="str">
            <v/>
          </cell>
          <cell r="E14">
            <v>0.16200000000000001</v>
          </cell>
          <cell r="F14" t="str">
            <v/>
          </cell>
          <cell r="G14">
            <v>0.16200000000000001</v>
          </cell>
          <cell r="H14" t="str">
            <v/>
          </cell>
          <cell r="I14">
            <v>0.17499999999999999</v>
          </cell>
          <cell r="J14" t="str">
            <v/>
          </cell>
          <cell r="K14">
            <v>0.186</v>
          </cell>
          <cell r="M14" t="str">
            <v/>
          </cell>
        </row>
        <row r="15">
          <cell r="A15" t="str">
            <v>b5</v>
          </cell>
          <cell r="B15" t="str">
            <v/>
          </cell>
          <cell r="C15">
            <v>0.47199999999999998</v>
          </cell>
          <cell r="D15" t="str">
            <v/>
          </cell>
          <cell r="E15">
            <v>0.47199999999999998</v>
          </cell>
          <cell r="F15" t="str">
            <v/>
          </cell>
          <cell r="G15">
            <v>0.47199999999999998</v>
          </cell>
          <cell r="H15" t="str">
            <v/>
          </cell>
          <cell r="I15">
            <v>0.48399999999999999</v>
          </cell>
          <cell r="J15" t="str">
            <v/>
          </cell>
          <cell r="K15">
            <v>0.495</v>
          </cell>
        </row>
        <row r="16">
          <cell r="A16" t="str">
            <v>b6</v>
          </cell>
          <cell r="B16" t="str">
            <v/>
          </cell>
          <cell r="C16">
            <v>0.78100000000000003</v>
          </cell>
          <cell r="D16" t="str">
            <v/>
          </cell>
          <cell r="E16">
            <v>0.78100000000000003</v>
          </cell>
          <cell r="F16" t="str">
            <v/>
          </cell>
          <cell r="G16">
            <v>0.78100000000000003</v>
          </cell>
          <cell r="H16" t="str">
            <v/>
          </cell>
          <cell r="I16">
            <v>0.79300000000000004</v>
          </cell>
          <cell r="J16" t="str">
            <v/>
          </cell>
          <cell r="K16">
            <v>0.80400000000000005</v>
          </cell>
        </row>
        <row r="17">
          <cell r="A17" t="str">
            <v>A.전단면</v>
          </cell>
          <cell r="C17">
            <v>5.5944000000000003</v>
          </cell>
          <cell r="E17">
            <v>5.6039000000000003</v>
          </cell>
          <cell r="G17">
            <v>5.6130000000000004</v>
          </cell>
          <cell r="I17">
            <v>5.6226000000000003</v>
          </cell>
          <cell r="K17">
            <v>5.6318999999999999</v>
          </cell>
        </row>
        <row r="18">
          <cell r="A18" t="str">
            <v>B.표층</v>
          </cell>
          <cell r="C18">
            <v>0.42749999999999999</v>
          </cell>
          <cell r="E18">
            <v>0.42749999999999999</v>
          </cell>
          <cell r="G18">
            <v>0.42749999999999999</v>
          </cell>
          <cell r="I18">
            <v>0.42749999999999999</v>
          </cell>
          <cell r="K18">
            <v>0.42749999999999999</v>
          </cell>
        </row>
        <row r="19">
          <cell r="A19" t="str">
            <v>B'.표층</v>
          </cell>
          <cell r="C19">
            <v>8.5500000000000007</v>
          </cell>
          <cell r="E19">
            <v>8.5500000000000007</v>
          </cell>
          <cell r="G19">
            <v>8.5500000000000007</v>
          </cell>
          <cell r="I19">
            <v>8.5500000000000007</v>
          </cell>
          <cell r="K19">
            <v>8.5500000000000007</v>
          </cell>
        </row>
        <row r="20">
          <cell r="A20" t="str">
            <v>C.기층</v>
          </cell>
          <cell r="C20">
            <v>0.62090000000000001</v>
          </cell>
          <cell r="E20">
            <v>0.62090000000000001</v>
          </cell>
          <cell r="G20">
            <v>0.62090000000000001</v>
          </cell>
          <cell r="I20">
            <v>0.62090000000000001</v>
          </cell>
          <cell r="K20">
            <v>0.62090000000000001</v>
          </cell>
        </row>
        <row r="21">
          <cell r="A21" t="str">
            <v>C'.기층</v>
          </cell>
          <cell r="C21">
            <v>8.8699999999999992</v>
          </cell>
          <cell r="E21">
            <v>8.8699999999999992</v>
          </cell>
          <cell r="G21">
            <v>8.8699999999999992</v>
          </cell>
          <cell r="I21">
            <v>8.8699999999999992</v>
          </cell>
          <cell r="K21">
            <v>8.8699999999999992</v>
          </cell>
        </row>
        <row r="22">
          <cell r="A22" t="str">
            <v>D.보조기층</v>
          </cell>
          <cell r="C22">
            <v>2.1267999999999998</v>
          </cell>
          <cell r="E22">
            <v>2.1303000000000001</v>
          </cell>
          <cell r="G22">
            <v>2.1335999999999999</v>
          </cell>
          <cell r="I22">
            <v>2.1373000000000002</v>
          </cell>
          <cell r="K22">
            <v>2.1406000000000001</v>
          </cell>
        </row>
        <row r="23">
          <cell r="A23" t="str">
            <v>E.선택층</v>
          </cell>
          <cell r="C23">
            <v>2.2505999999999999</v>
          </cell>
          <cell r="E23">
            <v>2.2551000000000001</v>
          </cell>
          <cell r="G23">
            <v>2.2593999999999999</v>
          </cell>
          <cell r="I23">
            <v>2.2639</v>
          </cell>
          <cell r="K23">
            <v>2.2683</v>
          </cell>
        </row>
        <row r="24">
          <cell r="A24" t="str">
            <v>F.노견토</v>
          </cell>
          <cell r="C24">
            <v>0.1686</v>
          </cell>
          <cell r="E24">
            <v>0.1701</v>
          </cell>
          <cell r="G24">
            <v>0.1716</v>
          </cell>
          <cell r="I24">
            <v>0.17299999999999999</v>
          </cell>
          <cell r="K24">
            <v>0.17460000000000001</v>
          </cell>
        </row>
      </sheetData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표지"/>
      <sheetName val="별첨"/>
      <sheetName val="변경사유서"/>
      <sheetName val="집계표"/>
      <sheetName val="증감내역서"/>
      <sheetName val="유용량"/>
      <sheetName val="골재량(당)"/>
      <sheetName val="CON'C및그라우팅(당)"/>
      <sheetName val="골재량(변)"/>
      <sheetName val="CON'C및그라우팅(변)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VXXXX"/>
      <sheetName val="총괄표"/>
      <sheetName val="내역서"/>
      <sheetName val="공간별식재내역"/>
      <sheetName val="단가대비표"/>
      <sheetName val="지급자재"/>
      <sheetName val="수목할증"/>
      <sheetName val="노임단가"/>
      <sheetName val="일위대가목록"/>
      <sheetName val="일위대가"/>
      <sheetName val="수목수량총괄"/>
      <sheetName val="당간지주"/>
      <sheetName val="비료단가"/>
      <sheetName val="공총괄표"/>
      <sheetName val="공내역서"/>
      <sheetName val="견적대비표"/>
      <sheetName val="Sheet11"/>
      <sheetName val="Sheet12"/>
      <sheetName val="Sheet13"/>
      <sheetName val="Sheet14"/>
      <sheetName val="Sheet15"/>
      <sheetName val="Sheet16"/>
      <sheetName val="집계표"/>
      <sheetName val="증감내역서"/>
      <sheetName val="터파기및재료"/>
      <sheetName val="계산서(곡선부)"/>
      <sheetName val="-치수표(곡선부)"/>
      <sheetName val="data"/>
      <sheetName val="환경일위대가"/>
      <sheetName val="노임"/>
      <sheetName val="초기화면"/>
      <sheetName val="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촌덕평"/>
      <sheetName val="지잡비"/>
      <sheetName val="사업비"/>
      <sheetName val="발계비교"/>
      <sheetName val="발부비"/>
      <sheetName val="1덕평흑석"/>
      <sheetName val="1공잡비"/>
      <sheetName val="2흑석옥성"/>
      <sheetName val="2공잡비"/>
      <sheetName val="수의"/>
      <sheetName val="수잡비"/>
      <sheetName val="00"/>
      <sheetName val="문광당총"/>
      <sheetName val="문당총잡비"/>
      <sheetName val="11"/>
      <sheetName val="청천내"/>
      <sheetName val="청천잡"/>
      <sheetName val="공사검사조서"/>
      <sheetName val="감리원감리조서"/>
      <sheetName val="확인내역서"/>
      <sheetName val="갑지"/>
      <sheetName val="검사원"/>
      <sheetName val="총괄원가"/>
      <sheetName val="집계표(공사)"/>
      <sheetName val="건축원가"/>
      <sheetName val="건축집계표(공종)"/>
      <sheetName val="건축내역"/>
      <sheetName val="설비원가"/>
      <sheetName val="설비집계표(공종)"/>
      <sheetName val="토목원가"/>
      <sheetName val="토목집계표(공종)"/>
      <sheetName val="토목내역"/>
      <sheetName val="조경원가"/>
      <sheetName val="조경집계표(공종)"/>
      <sheetName val="속지"/>
      <sheetName val="Sheet1"/>
      <sheetName val="데이타"/>
      <sheetName val="설변공종별"/>
      <sheetName val="설변조정내역"/>
      <sheetName val="건기토원가"/>
      <sheetName val="집계표"/>
      <sheetName val="기계원가"/>
      <sheetName val="건축집계"/>
      <sheetName val="기계내역"/>
      <sheetName val="표지"/>
      <sheetName val="2000년1차"/>
      <sheetName val="2000전체분"/>
      <sheetName val="실행대비"/>
      <sheetName val="동원인원"/>
      <sheetName val="원가계산"/>
      <sheetName val="기계경비"/>
      <sheetName val="증감내역서"/>
      <sheetName val="노임단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원가data"/>
      <sheetName val="을"/>
      <sheetName val="조정3월13일료일새벽"/>
      <sheetName val="DATE"/>
      <sheetName val="수목단가"/>
      <sheetName val="시설수량표"/>
      <sheetName val="식재수량표"/>
      <sheetName val="일위목록"/>
      <sheetName val="자재단가"/>
      <sheetName val="약품공급2"/>
      <sheetName val="현장경비"/>
      <sheetName val="진주방향"/>
      <sheetName val="일위대가표"/>
      <sheetName val="설계내역서"/>
      <sheetName val="제잡비계산"/>
      <sheetName val="일위대가"/>
      <sheetName val="전차선로 물량표"/>
      <sheetName val="용역비내역-진짜"/>
      <sheetName val="산출내역서집계표"/>
      <sheetName val="금액"/>
      <sheetName val="#REF"/>
      <sheetName val="내역"/>
      <sheetName val="직접인건비"/>
      <sheetName val="직접경비"/>
      <sheetName val="업무량"/>
      <sheetName val="중기사용료"/>
      <sheetName val="RE9604"/>
      <sheetName val="건축공사실행"/>
      <sheetName val="지수자료"/>
      <sheetName val="우배수"/>
      <sheetName val="계산식"/>
      <sheetName val="원가"/>
      <sheetName val="200"/>
      <sheetName val="전체"/>
      <sheetName val="총괄내역서"/>
      <sheetName val="제경비율"/>
      <sheetName val="시멘트"/>
      <sheetName val="관접합및부설"/>
      <sheetName val="단가"/>
      <sheetName val="현장경상비"/>
      <sheetName val="중기조종사 단위단가"/>
      <sheetName val="설계예산서"/>
      <sheetName val="작성"/>
      <sheetName val="DB"/>
      <sheetName val="A 견적"/>
      <sheetName val="지수980731이후"/>
      <sheetName val="교각1"/>
      <sheetName val="품셈TABLE"/>
      <sheetName val="퍼스트"/>
      <sheetName val="단가산출서"/>
      <sheetName val="단가산출서 (2)"/>
      <sheetName val="한강운반비"/>
      <sheetName val="Total"/>
      <sheetName val="실행(ALT1)"/>
      <sheetName val="데이터"/>
      <sheetName val="내역서"/>
      <sheetName val="실행철강하도"/>
      <sheetName val="ABUT수량-A1"/>
      <sheetName val="명세서"/>
      <sheetName val="개요"/>
      <sheetName val="현장관리"/>
      <sheetName val="공구"/>
      <sheetName val="Sheet1 (2)"/>
      <sheetName val="테이블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신.분"/>
      <sheetName val="일위산출"/>
      <sheetName val="계정"/>
      <sheetName val="자재"/>
      <sheetName val="평가데이터"/>
      <sheetName val=" 갑  지 "/>
      <sheetName val="금액내역서"/>
      <sheetName val="일위집계(기존)"/>
      <sheetName val="참고사항"/>
      <sheetName val="참고자료"/>
      <sheetName val="11-2.아파트내역"/>
      <sheetName val="상계견적"/>
      <sheetName val="원가계산서"/>
      <sheetName val="입찰견적보고서"/>
      <sheetName val="중기집계"/>
      <sheetName val="입찰안"/>
      <sheetName val="요율"/>
      <sheetName val="변경내역서"/>
      <sheetName val="배수장토목공사비"/>
      <sheetName val="실행(1)"/>
      <sheetName val="BID"/>
      <sheetName val="공사개요"/>
      <sheetName val="목록"/>
      <sheetName val="MEMBER"/>
      <sheetName val="임시정보시트"/>
      <sheetName val="계산서(곡선부)"/>
      <sheetName val="포장재료집계표"/>
      <sheetName val="설계명세서"/>
      <sheetName val="설비2차"/>
      <sheetName val="예정공정표"/>
      <sheetName val="초기화면"/>
      <sheetName val="Y-WORK"/>
      <sheetName val="근로자자료입력"/>
      <sheetName val="내역서1999.8최종"/>
      <sheetName val="토공사"/>
      <sheetName val="자료입력"/>
      <sheetName val="직노"/>
      <sheetName val="일위대가 "/>
      <sheetName val="공사비배분명세서(각사별)"/>
      <sheetName val="기준자료1"/>
      <sheetName val="단가표"/>
      <sheetName val="투입비"/>
      <sheetName val="의왕실행"/>
      <sheetName val="접지수량"/>
      <sheetName val="자재대"/>
      <sheetName val="가설공사비"/>
      <sheetName val="도로구조공사비"/>
      <sheetName val="도로토공공사비"/>
      <sheetName val="여수토공사비"/>
      <sheetName val="기초단가"/>
      <sheetName val="중기사용료산출근거"/>
      <sheetName val="단가산출2"/>
      <sheetName val="단가 및 재료비"/>
      <sheetName val="총괄장"/>
      <sheetName val="21301동"/>
      <sheetName val="esc(건축)"/>
      <sheetName val="세부추진"/>
      <sheetName val="관급자재"/>
      <sheetName val="건축내역서"/>
      <sheetName val="설비내역서"/>
      <sheetName val="전기내역서"/>
      <sheetName val="플랜트 설치"/>
      <sheetName val="각형맨홀"/>
      <sheetName val="변수값"/>
      <sheetName val="중기상차"/>
      <sheetName val="AS복구"/>
      <sheetName val="중기터파기"/>
      <sheetName val="고유코드_설계"/>
      <sheetName val="옥내소화전계산서"/>
      <sheetName val="현장관리비참조"/>
      <sheetName val="공사비내역서"/>
      <sheetName val="spc 배관견적"/>
      <sheetName val="빗물받이(910-510-410)"/>
      <sheetName val="노임"/>
      <sheetName val="4.전기"/>
      <sheetName val="내역서(조경)"/>
      <sheetName val="목창호"/>
      <sheetName val="견적대비표"/>
      <sheetName val="MEXICO-C"/>
      <sheetName val="부속동"/>
      <sheetName val="단위가격"/>
      <sheetName val="단가보완"/>
      <sheetName val="대포2교접속"/>
      <sheetName val="천방교접속"/>
      <sheetName val="집계(세부총괄)"/>
      <sheetName val="예산서"/>
      <sheetName val="내역서 제출"/>
      <sheetName val="신규일위"/>
      <sheetName val="단면가정"/>
      <sheetName val="물가자료"/>
      <sheetName val="설계서(건축분)"/>
      <sheetName val="품셈 "/>
      <sheetName val="PAINT"/>
      <sheetName val="방화도료"/>
      <sheetName val="단중표"/>
      <sheetName val="산근"/>
      <sheetName val="프랜트면허"/>
      <sheetName val="1-최종안"/>
      <sheetName val="사업분석-분양가결정"/>
      <sheetName val="건축-물가변동"/>
      <sheetName val="FB25JN"/>
      <sheetName val="적격심사표"/>
      <sheetName val="식재인부"/>
      <sheetName val="산정표"/>
      <sheetName val="2003상반기노임기준"/>
      <sheetName val="협력업체"/>
      <sheetName val="조명율표"/>
      <sheetName val="목차"/>
      <sheetName val="5-1신설물량"/>
      <sheetName val="토목"/>
      <sheetName val="FOB발"/>
      <sheetName val="내역표지"/>
      <sheetName val="수량산출서 (2)"/>
      <sheetName val="단가 (2)"/>
      <sheetName val="부대경비산출서"/>
      <sheetName val="CTEMCOST"/>
      <sheetName val="단가(자재)"/>
      <sheetName val="단가(노임)"/>
      <sheetName val="기초목록"/>
      <sheetName val="장비집계"/>
      <sheetName val="기본단가표"/>
      <sheetName val="계획금액"/>
      <sheetName val="공내역"/>
      <sheetName val="건축집계표"/>
      <sheetName val="계양가시설"/>
      <sheetName val="용수량(생활용수)"/>
      <sheetName val="측량요율"/>
      <sheetName val="조명시설"/>
      <sheetName val="수량산출"/>
      <sheetName val="분석대장"/>
      <sheetName val="base"/>
      <sheetName val="투찰"/>
      <sheetName val="단가비교표"/>
      <sheetName val="단가및재료비"/>
      <sheetName val="개산공사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sults"/>
      <sheetName val="data"/>
      <sheetName val="내역총괄"/>
      <sheetName val="직접인건비"/>
      <sheetName val="직접경비"/>
      <sheetName val="인력"/>
      <sheetName val="Sheet16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평가데이터"/>
      <sheetName val="경영상태(PQ)"/>
      <sheetName val="시공여유율(PQ)"/>
      <sheetName val="100억이상"/>
      <sheetName val="시공여유율(100억)"/>
      <sheetName val="50억이상"/>
      <sheetName val="10억이상"/>
      <sheetName val="10억미만"/>
      <sheetName val="DATA98"/>
      <sheetName val="우수명단"/>
      <sheetName val="청천내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갑지"/>
      <sheetName val="내역서"/>
      <sheetName val="특기시방서"/>
      <sheetName val="기계설비시방서"/>
      <sheetName val="내역서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서울대"/>
      <sheetName val="집계표(서청주)"/>
      <sheetName val="내역서(서청주)"/>
      <sheetName val="집계표(대전지방법원)"/>
      <sheetName val="내역서(대전지방법원)"/>
      <sheetName val="서울대규장각(가시설흙막이)"/>
      <sheetName val="대구옥산초"/>
      <sheetName val="집계표(서울화일초토목)"/>
      <sheetName val="내역서(화일초토목)"/>
      <sheetName val="집계표(화일초조경)"/>
      <sheetName val="내역서(화일초조경)"/>
      <sheetName val="석수고"/>
      <sheetName val="집계표(은평구청소년)"/>
      <sheetName val="내역서(은평구청소년)"/>
      <sheetName val="일위목록(은평)"/>
      <sheetName val="일위대가(은평)"/>
      <sheetName val="부대토목(목포해양)"/>
      <sheetName val="가시설(목포해양)"/>
      <sheetName val="연약지반(목포해양)"/>
      <sheetName val="총집계표(목포해양)"/>
      <sheetName val="집계표(조경)(목포해양)"/>
      <sheetName val="내역서(조경)(목포해양)"/>
      <sheetName val="4,5추모시설(토목,조경)"/>
      <sheetName val="집계표(월봉고)"/>
      <sheetName val="내역서(월봉고)"/>
      <sheetName val="전민스포츠"/>
      <sheetName val="총괄작업"/>
      <sheetName val="평가데이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IJUN"/>
      <sheetName val="SANTOGO"/>
      <sheetName val="SANBAISU"/>
      <sheetName val="#REF"/>
      <sheetName val="증감내역서"/>
      <sheetName val="값"/>
      <sheetName val="DAT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미니1"/>
      <sheetName val="미니2"/>
      <sheetName val="미니3"/>
      <sheetName val="미니4"/>
      <sheetName val="미니5"/>
      <sheetName val="Sheet2"/>
      <sheetName val="보완타당성검토(농림부)"/>
      <sheetName val="공감비내역"/>
      <sheetName val="공감비산출내역"/>
      <sheetName val="관리비내역"/>
      <sheetName val="관리비산출내역"/>
      <sheetName val="잡지출내역"/>
      <sheetName val="용지매수내역"/>
      <sheetName val="농림부(1)"/>
      <sheetName val="1호"/>
      <sheetName val="2,3호"/>
      <sheetName val="4호"/>
      <sheetName val="6호"/>
      <sheetName val="5호"/>
      <sheetName val="7호"/>
      <sheetName val="9호 "/>
      <sheetName val="구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검표"/>
      <sheetName val="점검사항"/>
      <sheetName val="집계표"/>
      <sheetName val="품질시험계획"/>
      <sheetName val="타이틀"/>
      <sheetName val="추가편입조서"/>
      <sheetName val="추가편입내역"/>
      <sheetName val="98공정계획표"/>
      <sheetName val="97공정계획표"/>
      <sheetName val="Sheet16"/>
      <sheetName val="호안추가"/>
      <sheetName val="보완계획안"/>
      <sheetName val="추"/>
      <sheetName val="김용철"/>
      <sheetName val="추진상황"/>
      <sheetName val="범례표"/>
      <sheetName val="자재사용계획"/>
      <sheetName val="관급자재내역"/>
      <sheetName val="잔공계획"/>
      <sheetName val="보완결과"/>
      <sheetName val="보완결과 (2)"/>
      <sheetName val="보완계획"/>
      <sheetName val="잔공계획 (2)"/>
      <sheetName val="추가편입내역 (2)"/>
      <sheetName val="공정표"/>
      <sheetName val="추진점검표"/>
      <sheetName val="점검"/>
      <sheetName val="점검결과"/>
      <sheetName val="기계경비(시간당)"/>
      <sheetName val="램머"/>
      <sheetName val="일위대가목록"/>
      <sheetName val="직접경비"/>
      <sheetName val="직접인건비"/>
      <sheetName val="경산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공사비"/>
      <sheetName val="초기화면"/>
      <sheetName val="공구"/>
      <sheetName val="(당평)자재"/>
      <sheetName val="직접경비산출근거"/>
      <sheetName val="계산서(곡선부)"/>
      <sheetName val="-치수표(곡선부)"/>
      <sheetName val="기초자료입력"/>
      <sheetName val="현장경비"/>
      <sheetName val="공수"/>
      <sheetName val="산근"/>
      <sheetName val="청천내"/>
      <sheetName val="5)수리분석내역 "/>
      <sheetName val="평가데이터"/>
      <sheetName val="노임단가"/>
      <sheetName val="구천"/>
      <sheetName val="1.시험비"/>
      <sheetName val="물가자료"/>
      <sheetName val="요율"/>
      <sheetName val="내역서"/>
      <sheetName val="측량단가"/>
      <sheetName val="Sens&amp;Anal"/>
      <sheetName val="IS&lt;양식27&gt;"/>
      <sheetName val="총투자비산정"/>
      <sheetName val="유지관리비등"/>
      <sheetName val="SANBAISU"/>
      <sheetName val="2003상반기노임기준"/>
      <sheetName val=""/>
      <sheetName val="설계명세서"/>
      <sheetName val="사통"/>
      <sheetName val="용수량(생활용수)"/>
      <sheetName val="산출내역"/>
      <sheetName val="자재대"/>
      <sheetName val="#REF"/>
      <sheetName val="DATE"/>
      <sheetName val="설계내역서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보완결과_(2)"/>
      <sheetName val="잔공계획_(2)"/>
      <sheetName val="추가편입내역_(2)"/>
      <sheetName val="설계예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INPUT DATA (2)"/>
      <sheetName val="단면 (2)"/>
      <sheetName val="BOX본체수량 (2)"/>
      <sheetName val="BOX토공 (2)"/>
      <sheetName val="Sheet13"/>
      <sheetName val="Sheet14"/>
      <sheetName val="Sheet15"/>
      <sheetName val="Sheet16"/>
      <sheetName val="1호맨홀토공"/>
      <sheetName val="AA3000"/>
      <sheetName val="AA3100"/>
      <sheetName val="비계"/>
      <sheetName val="AA3200"/>
      <sheetName val="동바리"/>
      <sheetName val="AA3300"/>
      <sheetName val="특수거푸집"/>
      <sheetName val="AA3400"/>
      <sheetName val="AC포장수량"/>
      <sheetName val="ABUT수량-A1"/>
      <sheetName val="날1"/>
      <sheetName val="CABLE SIZE-3"/>
      <sheetName val="기초공"/>
      <sheetName val="기둥(원형)"/>
      <sheetName val="간선계산"/>
      <sheetName val="투찰"/>
      <sheetName val="2.단면가정 "/>
      <sheetName val="A-4"/>
      <sheetName val="공문"/>
      <sheetName val="교각계산"/>
      <sheetName val="#REF"/>
      <sheetName val="1.설계조건"/>
      <sheetName val="data_dci"/>
      <sheetName val="data_mci"/>
      <sheetName val="behind"/>
      <sheetName val="Main"/>
      <sheetName val="양수장(기계)"/>
      <sheetName val="도장수량(하1)"/>
      <sheetName val="주형"/>
      <sheetName val="D-3109"/>
      <sheetName val="산출근거"/>
      <sheetName val="인건비"/>
      <sheetName val="품셈"/>
      <sheetName val="입찰안"/>
      <sheetName val="공사비예산서(토목분)"/>
      <sheetName val="BID"/>
      <sheetName val="기성2"/>
      <sheetName val="도색집계"/>
      <sheetName val="다곡2교"/>
      <sheetName val="ASP포장"/>
      <sheetName val="SLIDES"/>
      <sheetName val="BOX-E"/>
      <sheetName val="유림골조"/>
      <sheetName val="INPUT"/>
      <sheetName val="수로교총재료집계"/>
      <sheetName val="포장복구집계"/>
      <sheetName val="COPING"/>
      <sheetName val="관로토공집계표"/>
      <sheetName val="데이타"/>
      <sheetName val="DATA"/>
      <sheetName val="Sheet1"/>
      <sheetName val="북방3터널"/>
      <sheetName val="관로"/>
      <sheetName val="BQ List"/>
      <sheetName val="PipWT"/>
      <sheetName val="경비"/>
      <sheetName val="요율"/>
      <sheetName val="자재대"/>
      <sheetName val="공사내역"/>
      <sheetName val="000000"/>
      <sheetName val="ETC"/>
      <sheetName val="노임이"/>
      <sheetName val="실행철강하도"/>
      <sheetName val="단가 및 재료비"/>
      <sheetName val="집수정"/>
      <sheetName val="배수내역 (2)"/>
      <sheetName val="전계가"/>
      <sheetName val="반중력식옹벽"/>
      <sheetName val="기둥"/>
      <sheetName val="저판(버림100)"/>
      <sheetName val="총괄"/>
      <sheetName val="내역"/>
      <sheetName val="수로BOX(시점부)"/>
      <sheetName val="진주방향"/>
      <sheetName val="5CHBDC"/>
      <sheetName val="자재단가"/>
      <sheetName val="교각1"/>
      <sheetName val="일  위  대  가  목  록"/>
      <sheetName val="중기비"/>
      <sheetName val="R.C RAHMEN 해석"/>
      <sheetName val="본체 설 계"/>
      <sheetName val="JUCKEYK"/>
      <sheetName val="도장수량"/>
      <sheetName val="노임단가"/>
      <sheetName val="설계개요"/>
      <sheetName val="상수도토공집계표"/>
      <sheetName val="세부내역(직접인건비)"/>
      <sheetName val="Sheet3"/>
      <sheetName val="원내역"/>
      <sheetName val="Y-WORK"/>
      <sheetName val="단가조사"/>
      <sheetName val="Sheet1 (2)"/>
      <sheetName val="안정검토"/>
      <sheetName val="노원열병합  건축공사기성내역서"/>
      <sheetName val="단가목록"/>
      <sheetName val="106C0300"/>
      <sheetName val="전신환매도율"/>
      <sheetName val="준검 내역서"/>
      <sheetName val="장문교(대전)"/>
      <sheetName val="내역서"/>
      <sheetName val="소업1교"/>
      <sheetName val="EQUIP-H"/>
      <sheetName val="3.공통공사대비"/>
      <sheetName val="부서현황"/>
      <sheetName val="자재단가비교표"/>
      <sheetName val="SLAB&quot;1&quot;"/>
      <sheetName val="변경집계표"/>
      <sheetName val="설계조건"/>
      <sheetName val="점수계산1-2"/>
      <sheetName val="일위대가목차"/>
      <sheetName val="2000.11월설계내역"/>
      <sheetName val="대비"/>
      <sheetName val="6PILE  (돌출)"/>
      <sheetName val="AS복구"/>
      <sheetName val="중기터파기"/>
      <sheetName val="변수값"/>
      <sheetName val="중기상차"/>
      <sheetName val="ACUNIT"/>
      <sheetName val="포장공"/>
      <sheetName val="B부대공"/>
      <sheetName val="표지"/>
      <sheetName val="수목단가"/>
      <sheetName val="시설수량표"/>
      <sheetName val="시설일위"/>
      <sheetName val="식재수량표"/>
      <sheetName val="식재일위"/>
      <sheetName val="일위목록"/>
      <sheetName val="현장관리비내역서"/>
      <sheetName val="전차선로 물량표"/>
      <sheetName val="가정단면"/>
      <sheetName val=" 상부공통집계(총괄)"/>
      <sheetName val="INPUT_DATA_(2)"/>
      <sheetName val="단면_(2)"/>
      <sheetName val="BOX본체수량_(2)"/>
      <sheetName val="BOX토공_(2)"/>
      <sheetName val="96보완계획7.12"/>
      <sheetName val="일위대가"/>
      <sheetName val="공통가설"/>
      <sheetName val="제-노임"/>
      <sheetName val="제직재"/>
      <sheetName val="양수장내역"/>
      <sheetName val="산출서양식01"/>
      <sheetName val="별표집계"/>
      <sheetName val="집계"/>
      <sheetName val="기본일위"/>
      <sheetName val="패널"/>
      <sheetName val="직노"/>
      <sheetName val="내역서2안"/>
      <sheetName val="실행내역"/>
      <sheetName val="원가계산서"/>
      <sheetName val="내역서적용수량"/>
      <sheetName val="화산경계"/>
      <sheetName val="기계내역"/>
      <sheetName val="말뚝기초(안정검토)-외측"/>
      <sheetName val="Sheet2"/>
      <sheetName val="공정양식(원본)"/>
      <sheetName val="SLAB근거-1"/>
      <sheetName val="원가"/>
      <sheetName val="공사비증감"/>
      <sheetName val="금액내역서"/>
      <sheetName val="2BOX본체"/>
      <sheetName val="전체도급"/>
      <sheetName val="code"/>
      <sheetName val="옹벽1"/>
      <sheetName val="건식PD설치현황표"/>
      <sheetName val="단면가정"/>
      <sheetName val="2.단면가정"/>
      <sheetName val="내역서(총)"/>
      <sheetName val="I.설계조건"/>
      <sheetName val="2F 회의실견적(5_14 일대)"/>
      <sheetName val="ITEM"/>
      <sheetName val="CONCRETE"/>
      <sheetName val="하수급견적대비"/>
      <sheetName val="2_단면가정_"/>
      <sheetName val="1_설계조건"/>
      <sheetName val="CABLE_SIZE-3"/>
      <sheetName val="BQ_List"/>
      <sheetName val="배수내역_(2)"/>
      <sheetName val="단가_및_재료비"/>
      <sheetName val="단위수량"/>
      <sheetName val="전기일위대가"/>
      <sheetName val="1호인버트수량"/>
      <sheetName val="전체내역"/>
      <sheetName val="노무비"/>
      <sheetName val="DATE"/>
      <sheetName val="마산방향"/>
      <sheetName val="총괄집계 "/>
      <sheetName val="기흥하도용"/>
      <sheetName val="말뚝설계"/>
      <sheetName val="물질수지(2011)"/>
      <sheetName val="AAA"/>
      <sheetName val="장비가동"/>
      <sheetName val="타공종이기"/>
      <sheetName val="옹벽"/>
      <sheetName val="적용단위길이"/>
      <sheetName val="현장관리비 산출내역"/>
      <sheetName val="데리네이타현황"/>
      <sheetName val="BOX단위철근"/>
      <sheetName val="98지급계획"/>
      <sheetName val="기초INPUT"/>
      <sheetName val="정부노임단가"/>
      <sheetName val="주방환기"/>
      <sheetName val="일위대가(계측기설치)"/>
      <sheetName val="철근량"/>
      <sheetName val="Sheet4"/>
      <sheetName val="갑지(추정)"/>
      <sheetName val="INPUT-DATA"/>
      <sheetName val="재료집계(분수관)"/>
      <sheetName val="7단가"/>
      <sheetName val="ⴭⴭⴭⴭⴭ"/>
      <sheetName val="노임"/>
      <sheetName val="중기"/>
      <sheetName val="제수변수량"/>
      <sheetName val="공기변수량"/>
      <sheetName val="홍보비디오"/>
      <sheetName val="1-1"/>
      <sheetName val="주beam"/>
      <sheetName val="카메라"/>
      <sheetName val="4)유동표"/>
      <sheetName val="부대내역"/>
      <sheetName val="guard(mac)"/>
      <sheetName val="지급자재"/>
      <sheetName val="일위대가표"/>
      <sheetName val="국공유지및사유지"/>
      <sheetName val="예정(3)"/>
      <sheetName val="동원(3)"/>
      <sheetName val="횡배수관"/>
      <sheetName val="갑지1"/>
      <sheetName val="낙석방지망현황"/>
      <sheetName val="개요"/>
      <sheetName val="수량산출"/>
      <sheetName val="U-TYPE(1)"/>
      <sheetName val="8.PILE  (돌출)"/>
      <sheetName val="맨홀토공산출"/>
      <sheetName val="맨홀토공(3)"/>
      <sheetName val="공사비총괄"/>
      <sheetName val="구조물포장"/>
      <sheetName val="직접경비"/>
      <sheetName val="토사(PE)"/>
      <sheetName val="6.교좌면보강"/>
      <sheetName val="98수문일위"/>
      <sheetName val="SG"/>
      <sheetName val="자료"/>
      <sheetName val="자재조서"/>
      <sheetName val="CTEMCOST"/>
      <sheetName val="경영상태"/>
      <sheetName val="산출근거1"/>
      <sheetName val="석"/>
      <sheetName val="총괄표"/>
      <sheetName val="공사비내역"/>
      <sheetName val="예가표"/>
      <sheetName val="2000전체분"/>
      <sheetName val="2000년1차"/>
      <sheetName val="BOX(1.5X1.5)"/>
      <sheetName val="제수"/>
      <sheetName val="지장물조서"/>
      <sheetName val="옹벽철근"/>
      <sheetName val="표준계약서"/>
      <sheetName val="sw1"/>
      <sheetName val="NOMUBI"/>
      <sheetName val="40총괄"/>
      <sheetName val="40집계"/>
      <sheetName val="주빔의 설계"/>
      <sheetName val="입력DATA"/>
      <sheetName val="바닥판"/>
      <sheetName val="1.설계기준"/>
      <sheetName val="배수통관(좌)"/>
      <sheetName val="가시설(TYPE-A)"/>
      <sheetName val="1-1평균터파기고(1)"/>
      <sheetName val="보현동3교종점측"/>
      <sheetName val="기본DATA"/>
      <sheetName val="구리토평1전기"/>
      <sheetName val="공사비집계"/>
      <sheetName val="가격조사서"/>
      <sheetName val="배수갑문"/>
      <sheetName val="자금청구"/>
      <sheetName val="말뚝지지력산정"/>
      <sheetName val="Sheet6"/>
      <sheetName val="본사S"/>
      <sheetName val="설산1.나"/>
      <sheetName val="목동1절주.bh01"/>
      <sheetName val="토공사"/>
      <sheetName val="플랜트 설치"/>
      <sheetName val="본체"/>
      <sheetName val="내역서(기성청구)"/>
      <sheetName val="취수탑"/>
      <sheetName val="상행선"/>
      <sheetName val="토목"/>
      <sheetName val="찍기"/>
      <sheetName val="Regenerator  Concrete Structure"/>
      <sheetName val="투찰내역"/>
      <sheetName val="집계표"/>
      <sheetName val="신공항A-9(원가수정)"/>
      <sheetName val="날개벽수량표"/>
      <sheetName val="BOX형 교대"/>
      <sheetName val="P4-C"/>
      <sheetName val="협의단가"/>
      <sheetName val="수문일1"/>
      <sheetName val="터파기및재료"/>
      <sheetName val="Ⅴ-2.공종별내역"/>
      <sheetName val="IN"/>
      <sheetName val="CON포장수량"/>
      <sheetName val="Sheet17"/>
      <sheetName val="SLAB"/>
      <sheetName val="Sheet5"/>
      <sheetName val="반중력식옹벽3.5"/>
      <sheetName val="총괄내역서"/>
      <sheetName val="식재가격"/>
      <sheetName val="식재총괄"/>
      <sheetName val="경비실"/>
      <sheetName val="좌측"/>
      <sheetName val="고창방향"/>
      <sheetName val="최적단면"/>
      <sheetName val="품셈TABLE"/>
      <sheetName val="교통표지판기초자료"/>
      <sheetName val="관음목장(제출용)자105인97.5"/>
      <sheetName val="뚝토공"/>
      <sheetName val="wall"/>
      <sheetName val="도장"/>
      <sheetName val="제수변수량H2.15"/>
      <sheetName val="_공기변수량"/>
      <sheetName val="오수관"/>
      <sheetName val="오수관토공"/>
      <sheetName val="VXXXXXXX"/>
      <sheetName val="CCTV내역서"/>
      <sheetName val="수안보-MBR1"/>
      <sheetName val="건축내역"/>
      <sheetName val="우수공"/>
      <sheetName val="설계예산2"/>
      <sheetName val="안산기계장치"/>
      <sheetName val="woo(mac)"/>
      <sheetName val="더돋기량"/>
      <sheetName val="자재 집계표"/>
      <sheetName val="산출2-기기동력"/>
      <sheetName val="단가산출2"/>
      <sheetName val="설직재-1"/>
      <sheetName val="입력자료(노무비)"/>
      <sheetName val="DANGA"/>
      <sheetName val="AS포장복구 "/>
      <sheetName val="CVT산정"/>
      <sheetName val="경비2내역"/>
      <sheetName val="TOT"/>
      <sheetName val="설계명세서(선로)"/>
      <sheetName val="입상내역"/>
      <sheetName val="설계기준"/>
      <sheetName val="토공계산서(부체도로)"/>
      <sheetName val="이기(집계)"/>
      <sheetName val="시설물"/>
      <sheetName val="도급"/>
      <sheetName val="인사자료총집계"/>
      <sheetName val="남양시작동자105노65기1.3화1.2"/>
      <sheetName val="기계경비일람"/>
      <sheetName val="공주방향"/>
      <sheetName val="교대(A1)"/>
      <sheetName val="토공정보"/>
      <sheetName val="DATA 입력란"/>
      <sheetName val="XL4Poppy"/>
      <sheetName val="일위대가(가설)"/>
      <sheetName val="수토공단위당"/>
      <sheetName val="순서도"/>
      <sheetName val="토공 total"/>
      <sheetName val="건축공사"/>
      <sheetName val="INPUT_DATA_(2)1"/>
      <sheetName val="단면_(2)1"/>
      <sheetName val="BOX본체수량_(2)1"/>
      <sheetName val="BOX토공_(2)1"/>
      <sheetName val="2_단면가정_1"/>
      <sheetName val="BQ_List1"/>
      <sheetName val="단가_및_재료비1"/>
      <sheetName val="적용환율"/>
      <sheetName val="INPUT(덕도방향-시점)"/>
      <sheetName val="판"/>
      <sheetName val="BQMPALOC"/>
      <sheetName val="토적표"/>
      <sheetName val="재료"/>
      <sheetName val="우수"/>
      <sheetName val="5.정산서"/>
      <sheetName val="방음벽기초"/>
      <sheetName val="합계금액"/>
      <sheetName val="CPM챠트"/>
      <sheetName val="전선"/>
      <sheetName val="98비정기소모"/>
      <sheetName val="8. 안정검토"/>
      <sheetName val="형식 - 1-2-3"/>
      <sheetName val="3BL공동구 수량"/>
      <sheetName val="산출내역서집계표"/>
      <sheetName val="조경"/>
      <sheetName val="포장수량집계"/>
      <sheetName val="골재산출"/>
      <sheetName val="조명율표"/>
      <sheetName val="단면기준"/>
      <sheetName val="ENE-CAL 1"/>
      <sheetName val="전체제잡비"/>
      <sheetName val="고분전시관"/>
      <sheetName val="낙찰표"/>
      <sheetName val="공기"/>
      <sheetName val="96까지"/>
      <sheetName val="97년"/>
      <sheetName val="98이후"/>
      <sheetName val="설 계"/>
      <sheetName val="갑지"/>
      <sheetName val="전기"/>
      <sheetName val="7.PILE  (돌출)"/>
      <sheetName val="부대공"/>
      <sheetName val="토공"/>
      <sheetName val="COVER"/>
      <sheetName val="전체_1설계"/>
      <sheetName val="제출내역 (2)"/>
      <sheetName val="시화점실행"/>
      <sheetName val="총수량집계표"/>
      <sheetName val="지장물건조서"/>
      <sheetName val="FB25JN"/>
      <sheetName val="내역서(삼호)"/>
      <sheetName val="ERECIN"/>
      <sheetName val="tggwan(mac)"/>
      <sheetName val="공사개요"/>
      <sheetName val="02자재"/>
      <sheetName val="차선도색현황"/>
      <sheetName val="업무연락 갑지"/>
      <sheetName val="combi(wall)"/>
      <sheetName val="c_balju"/>
      <sheetName val="단가표"/>
      <sheetName val="252K444"/>
      <sheetName val="변경현황"/>
      <sheetName val="markup"/>
      <sheetName val="JOIN(2span)"/>
      <sheetName val="철근량산정및사용성검토"/>
      <sheetName val="백호우계수"/>
      <sheetName val="코드표"/>
      <sheetName val="청주-교대(A1)"/>
      <sheetName val="D-623D"/>
      <sheetName val="CAL"/>
      <sheetName val="조명시설"/>
      <sheetName val="표층포설및다짐"/>
      <sheetName val="단가"/>
      <sheetName val="법면단"/>
      <sheetName val="석축단"/>
      <sheetName val="법면수집"/>
      <sheetName val="석축설면"/>
      <sheetName val="단가산출"/>
      <sheetName val="차액보증"/>
      <sheetName val="I一般比"/>
      <sheetName val="기초코드"/>
      <sheetName val="입출재고현황 (2)"/>
      <sheetName val="¿Á¿Üµî½Å¼³"/>
      <sheetName val="PSV"/>
      <sheetName val="여흥"/>
      <sheetName val="철거총괄집계"/>
      <sheetName val="철근총괄집계"/>
      <sheetName val="3.하중산정4.지지력"/>
      <sheetName val="이토변실(A3-LINE)"/>
      <sheetName val="토질별천공수량(2공구)"/>
      <sheetName val="별표"/>
      <sheetName val="설계명세서"/>
      <sheetName val="맨홀토공수량"/>
      <sheetName val="수량"/>
      <sheetName val="고유코드_설계"/>
      <sheetName val="비탈면보호공수량산출"/>
      <sheetName val="날개벽(시점좌측)"/>
      <sheetName val="200"/>
      <sheetName val="내역표지"/>
      <sheetName val="교대(A1-A2)"/>
      <sheetName val="수량3"/>
      <sheetName val="EACT10"/>
      <sheetName val="TEL"/>
      <sheetName val="단면별연장"/>
      <sheetName val="TYPE-1"/>
      <sheetName val="수목데이타 "/>
      <sheetName val="수목표준대가"/>
      <sheetName val="설계"/>
      <sheetName val="특2호하천산근"/>
      <sheetName val="특2호부관하천산근"/>
      <sheetName val="1.토공"/>
      <sheetName val="6공구(당초)"/>
      <sheetName val="토량1-1"/>
      <sheetName val="보차도낮춤경계석재료집계"/>
      <sheetName val="우배수"/>
      <sheetName val="계산내역"/>
      <sheetName val="용산1(해보)"/>
      <sheetName val="적격분석"/>
      <sheetName val="Pier 3"/>
      <sheetName val="가로등기초"/>
      <sheetName val="HANDHOLE(2)"/>
      <sheetName val="준검_내역서"/>
      <sheetName val="4.장비손료"/>
      <sheetName val="DAN"/>
      <sheetName val="기계경비(시간당)"/>
      <sheetName val="반중력식옹벽3_5"/>
      <sheetName val="unit 4"/>
      <sheetName val="2.계약외추가비계물량"/>
      <sheetName val="3.지하층끊어치기라스물량"/>
      <sheetName val="비계,CON'C"/>
      <sheetName val="MOTOR"/>
      <sheetName val="언양휴게소배수관 흄관설치"/>
      <sheetName val="수량산출서"/>
      <sheetName val="포장재료집계표"/>
      <sheetName val="-몰탈콘크리트"/>
      <sheetName val="-배수구조물공토공"/>
      <sheetName val="횡배수관재료-"/>
      <sheetName val="계산서(직선부)"/>
      <sheetName val="콘크리트측구연장"/>
      <sheetName val="입력값"/>
      <sheetName val="단면치수"/>
      <sheetName val="측구집계"/>
      <sheetName val="설계기준 및 하중계산"/>
      <sheetName val="단면설계"/>
      <sheetName val="횡날개수집"/>
      <sheetName val="변경후-SHEET"/>
      <sheetName val="슬래브"/>
      <sheetName val="부대대비"/>
      <sheetName val="냉연집계"/>
      <sheetName val="유효폭의 계산"/>
      <sheetName val="MORTAR생산및타설(1;3)"/>
      <sheetName val="부대비율"/>
      <sheetName val="발파유용(3)"/>
      <sheetName val="type-F"/>
      <sheetName val="약품공급2"/>
      <sheetName val="토 목"/>
      <sheetName val="97년 추정"/>
      <sheetName val="일반전기"/>
      <sheetName val="장비집계"/>
      <sheetName val="설계요율"/>
      <sheetName val="낙차공산출근거"/>
      <sheetName val="을지"/>
      <sheetName val="입찰"/>
      <sheetName val="현경"/>
      <sheetName val="입력"/>
      <sheetName val="단면검토"/>
      <sheetName val="견적대비표"/>
      <sheetName val="상부공"/>
      <sheetName val="C-직노1"/>
      <sheetName val="전체"/>
      <sheetName val="기별-공가용"/>
      <sheetName val="설계예산서(전체)"/>
      <sheetName val="L형옹벽단위수량(35)"/>
      <sheetName val="화해(함평)"/>
      <sheetName val="화해(장성)"/>
      <sheetName val="전신"/>
      <sheetName val="정렬"/>
      <sheetName val="상-교대(A1-A2)"/>
      <sheetName val="법면설면"/>
      <sheetName val="유동표"/>
      <sheetName val="깎기 4구간"/>
      <sheetName val="깎기 2-3구간"/>
      <sheetName val="공사별총괄표(도급)"/>
      <sheetName val="CONUNIT"/>
      <sheetName val="삼성전기"/>
      <sheetName val="경성자금"/>
      <sheetName val="조명일위"/>
      <sheetName val="금융비용"/>
      <sheetName val="출자한도"/>
      <sheetName val="공사수행방안"/>
      <sheetName val="960318-1"/>
      <sheetName val="건축"/>
      <sheetName val="IMPEADENCE MAP 취수장"/>
      <sheetName val="노안2지구총(시행계획)"/>
      <sheetName val="처리단락"/>
      <sheetName val="대림경상68억"/>
      <sheetName val="암거공"/>
      <sheetName val="방음벽 기초(H=2.0m)"/>
      <sheetName val="RAHMEN"/>
      <sheetName val="역T형(H=6.0) (2)"/>
      <sheetName val="실행예산"/>
      <sheetName val="내역및총괄"/>
      <sheetName val="P5"/>
      <sheetName val="P6"/>
      <sheetName val="P7"/>
      <sheetName val="P8"/>
      <sheetName val="P14"/>
      <sheetName val="골조시행"/>
      <sheetName val="참고-설계변경검토(2012년예정분)-내부관리"/>
      <sheetName val="참고-예비비현황"/>
      <sheetName val="청천내"/>
      <sheetName val="배치계획"/>
      <sheetName val="MAT"/>
      <sheetName val="TOTAL_BOQ"/>
      <sheetName val="부하(성남)"/>
      <sheetName val="포장면적산출"/>
      <sheetName val="5.단면설계"/>
      <sheetName val="재집"/>
      <sheetName val="직재"/>
      <sheetName val="식생블럭단위수량"/>
      <sheetName val="총공사내역서"/>
      <sheetName val="제경비"/>
      <sheetName val="실적공사비"/>
      <sheetName val="입력(K0)"/>
      <sheetName val="장비기준"/>
      <sheetName val="재료비"/>
      <sheetName val="환율"/>
      <sheetName val="소산진입"/>
      <sheetName val="J형측구단위수량"/>
      <sheetName val="구조물철거타공정이월"/>
      <sheetName val="배수통관토공수량"/>
      <sheetName val="횡배수관토공수량"/>
      <sheetName val="TYPE A"/>
      <sheetName val="증감대비"/>
      <sheetName val="식재"/>
      <sheetName val="식재출력용"/>
      <sheetName val="유지관리"/>
      <sheetName val="경상비"/>
      <sheetName val="전문하도급"/>
      <sheetName val="교량전기"/>
      <sheetName val="평가데이터"/>
      <sheetName val="9811"/>
      <sheetName val="N賃率-職"/>
      <sheetName val="L형옹벽단위수량(25)"/>
      <sheetName val="예상"/>
      <sheetName val="배지거총재료집계표"/>
      <sheetName val="총사업비명세"/>
      <sheetName val="민감도"/>
      <sheetName val="Sens&amp;Anal"/>
      <sheetName val="총투자비산정"/>
      <sheetName val="70%"/>
      <sheetName val="가로등내역서"/>
      <sheetName val="단가비교표"/>
      <sheetName val="가격"/>
      <sheetName val="통합"/>
      <sheetName val="상부집계표"/>
      <sheetName val="본장"/>
      <sheetName val="수로단위수량"/>
      <sheetName val="1단계"/>
      <sheetName val="일위대가목록"/>
      <sheetName val="단가대비표"/>
      <sheetName val="배수관 제원표(DON'T PLOT)"/>
      <sheetName val="수로관단위수량"/>
      <sheetName val="배수관설치현황"/>
      <sheetName val="배수관단위수량"/>
      <sheetName val="C.배수관공"/>
      <sheetName val="깨기수량"/>
      <sheetName val="실행"/>
      <sheetName val="노견단위수량"/>
      <sheetName val="제잡비"/>
      <sheetName val="주현(해보)"/>
      <sheetName val="주현(영광)"/>
      <sheetName val="산출및내역"/>
      <sheetName val="예산M12A"/>
      <sheetName val="3.현장배치"/>
      <sheetName val="현장배치"/>
      <sheetName val="내역1"/>
      <sheetName val="용소리교"/>
      <sheetName val="목표세부명세"/>
      <sheetName val="직공비"/>
      <sheetName val="견적"/>
      <sheetName val="물가자료"/>
      <sheetName val="포장공사"/>
      <sheetName val="일위_파일"/>
      <sheetName val="총집계표"/>
      <sheetName val="대운산출"/>
      <sheetName val="간지(1)"/>
      <sheetName val="종단계산"/>
      <sheetName val="condition"/>
      <sheetName val="토공집계표"/>
      <sheetName val="관로경고2"/>
      <sheetName val="부대공자재집계표"/>
      <sheetName val="단위중량"/>
      <sheetName val="9GNG운반"/>
      <sheetName val="B"/>
      <sheetName val="원가계산(총괄)"/>
      <sheetName val="1,2,3,4,5단위수량"/>
      <sheetName val="2공구산출내역"/>
      <sheetName val="suk(mac)"/>
      <sheetName val="MYUN(MAC)"/>
      <sheetName val="공작물조직표(용배수)"/>
      <sheetName val="역T형교대-2수량"/>
      <sheetName val="98NS-N"/>
      <sheetName val="착공계"/>
      <sheetName val="관리비현황"/>
      <sheetName val="3.하중계산"/>
      <sheetName val="음료실행"/>
      <sheetName val="(C)원내역"/>
      <sheetName val="일  위  _x0002__x0000_陀6_x0000__x0000__x0001_ࠀ 록"/>
      <sheetName val="내역서(䰍‶"/>
      <sheetName val="개거호형별수량"/>
      <sheetName val="수축이음"/>
      <sheetName val="신축이음"/>
      <sheetName val="본선 토공 분배표"/>
      <sheetName val="토공(우물통,기타) "/>
    </sheetNames>
    <sheetDataSet>
      <sheetData sheetId="0" refreshError="1"/>
      <sheetData sheetId="1" refreshError="1"/>
      <sheetData sheetId="2" refreshError="1">
        <row r="55">
          <cell r="K55">
            <v>10.872999999999999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"/>
      <sheetName val="내역"/>
      <sheetName val="원"/>
      <sheetName val="수량집계"/>
      <sheetName val="기계경비(시간당)"/>
      <sheetName val="램머"/>
      <sheetName val="SANBAISU"/>
      <sheetName val="범례표"/>
      <sheetName val="공종목록표"/>
      <sheetName val="내역서"/>
      <sheetName val="초기화면"/>
      <sheetName val="폐기물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--"/>
      <sheetName val="----"/>
      <sheetName val="신축용역추진현황(월피초)"/>
      <sheetName val="신축용역추진현황(안산시;도시계획법)"/>
      <sheetName val="신축용역추진현황(관리과협조시흥시)"/>
      <sheetName val="업체별계약현황"/>
      <sheetName val="신축설계현황(99,2000)"/>
      <sheetName val="설계용역총괄(2000)"/>
      <sheetName val="신축용역추진현황(전체현황)"/>
      <sheetName val="신축용역(2000)"/>
      <sheetName val="신축용역추진현황(교육법=학생수조정) (안산시)"/>
      <sheetName val="신축용역추진현황(교육법=학생수조정)"/>
      <sheetName val="신축용역추진현황(교육법)"/>
      <sheetName val="교육시설기준"/>
      <sheetName val="교사기준면적(초등)"/>
      <sheetName val="교사기준면적(중등)"/>
      <sheetName val="사업계획협조(관재계)"/>
      <sheetName val="Sheet13"/>
      <sheetName val="Sheet14"/>
      <sheetName val="Sheet15"/>
      <sheetName val="Sheet16"/>
      <sheetName val="파일의이용"/>
      <sheetName val="수량집계"/>
      <sheetName val="범례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D4">
            <v>68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위내역목록"/>
      <sheetName val="단위내역서"/>
      <sheetName val="Sheet1"/>
      <sheetName val="Sheet2"/>
      <sheetName val="Sheet3"/>
      <sheetName val="교사기준면적(초등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서"/>
      <sheetName val="자료입력"/>
      <sheetName val="계수시트"/>
    </sheetNames>
    <sheetDataSet>
      <sheetData sheetId="0"/>
      <sheetData sheetId="1">
        <row r="4">
          <cell r="J4">
            <v>123</v>
          </cell>
        </row>
        <row r="5">
          <cell r="J5" t="str">
            <v>은혜식품</v>
          </cell>
        </row>
        <row r="6">
          <cell r="J6">
            <v>38082</v>
          </cell>
        </row>
        <row r="9">
          <cell r="J9" t="str">
            <v>123-12-12345</v>
          </cell>
        </row>
        <row r="10">
          <cell r="J10" t="str">
            <v>맛식품</v>
          </cell>
        </row>
        <row r="11">
          <cell r="J11" t="str">
            <v>이재원</v>
          </cell>
        </row>
        <row r="12">
          <cell r="J12" t="str">
            <v>서울시 은평구 불광3동 145</v>
          </cell>
        </row>
        <row r="13">
          <cell r="J13" t="str">
            <v>도소매</v>
          </cell>
        </row>
        <row r="14">
          <cell r="J14" t="str">
            <v>식료품</v>
          </cell>
        </row>
        <row r="15">
          <cell r="J15" t="str">
            <v>123-1234</v>
          </cell>
        </row>
        <row r="26">
          <cell r="F26">
            <v>0</v>
          </cell>
          <cell r="G26">
            <v>0</v>
          </cell>
        </row>
      </sheetData>
      <sheetData sheetId="2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 지"/>
      <sheetName val="간지"/>
      <sheetName val="사업비수지예산서"/>
      <sheetName val="원가계산서"/>
      <sheetName val="변경사항"/>
      <sheetName val="증감대비표"/>
      <sheetName val="결재표지"/>
      <sheetName val="공사비"/>
      <sheetName val="내역서"/>
      <sheetName val="제2공구자재집계표"/>
      <sheetName val="수량집계표"/>
      <sheetName val="제2-1공구자재집계표"/>
      <sheetName val="2-1공구콘크리트깨기"/>
      <sheetName val="제2-1공구토적표"/>
      <sheetName val="제2-1수량집계표"/>
      <sheetName val="제2-2공구수량집계표"/>
      <sheetName val="제2-3공구수량집계표"/>
      <sheetName val="표준횡단면도"/>
      <sheetName val="단가산출서"/>
      <sheetName val="산출근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자연석기초"/>
      <sheetName val="석축"/>
      <sheetName val="자재집계(1)"/>
      <sheetName val="배수공수량집계"/>
      <sheetName val="타공종 이월수량"/>
      <sheetName val="측구 수량집계표"/>
      <sheetName val="측구단위수량"/>
      <sheetName val="VXXXXX"/>
      <sheetName val="주요자재집계"/>
      <sheetName val="VXXXXXXX"/>
      <sheetName val="1.0 기존하수BOX(1.10×1.00)정비 수량집계표"/>
      <sheetName val="1.1폐기물처리"/>
      <sheetName val="1.2운반자재집계표"/>
      <sheetName val="1.3 골재량계산서"/>
      <sheetName val="1.4 기존하수BOX정비"/>
      <sheetName val="1.5 가정오수관위치조서"/>
      <sheetName val="BOX(1.2x1.0) 단위수량"/>
      <sheetName val="지선관로연장조서"/>
      <sheetName val="지선관로이형관조서"/>
      <sheetName val="가정급수관조서"/>
      <sheetName val="13.날개벽(2변)"/>
      <sheetName val="내역서적용수량"/>
      <sheetName val="타공종이월수량"/>
      <sheetName val="주요자재"/>
      <sheetName val="수량집계표"/>
      <sheetName val="일반수량"/>
      <sheetName val="신축이음"/>
      <sheetName val="파라펫,차수벽"/>
      <sheetName val="토공"/>
      <sheetName val="산호대교"/>
      <sheetName val="선산도개"/>
      <sheetName val="상림해평"/>
      <sheetName val="경주감포"/>
      <sheetName val="중앙하수"/>
      <sheetName val="양산선"/>
      <sheetName val="부산302"/>
      <sheetName val="삼랑진"/>
      <sheetName val="귀산양곡"/>
      <sheetName val="현동가포"/>
      <sheetName val="합천산청"/>
      <sheetName val="광컨3-2"/>
      <sheetName val="영일만"/>
      <sheetName val="해경부두"/>
      <sheetName val="마창대교"/>
      <sheetName val="성서"/>
      <sheetName val="죽전"/>
      <sheetName val="담티"/>
      <sheetName val="대공원"/>
      <sheetName val="2004계획(본사)"/>
      <sheetName val="2004계획(본사12월)"/>
      <sheetName val="2004계획(간부)"/>
      <sheetName val="관예산&amp;매출분석"/>
      <sheetName val="04본사확정계획"/>
      <sheetName val="04본사확정계획(수정)"/>
      <sheetName val="관예산&amp;매출분석(본사)"/>
      <sheetName val="분할(안)내역"/>
      <sheetName val="내역서"/>
      <sheetName val="기표"/>
      <sheetName val="수량계(대+현)"/>
      <sheetName val="수량계(대) "/>
      <sheetName val="토수집"/>
      <sheetName val="토적계"/>
      <sheetName val="배수집"/>
      <sheetName val="암거(1)"/>
      <sheetName val="암거 (2)"/>
      <sheetName val="암거 (3)"/>
      <sheetName val="배터파계"/>
      <sheetName val="구조물"/>
      <sheetName val="송1교퇴,벽"/>
      <sheetName val="포장 계"/>
      <sheetName val="부대공"/>
      <sheetName val="철근계"/>
      <sheetName val="시,골 계"/>
      <sheetName val="콘계"/>
      <sheetName val="현황"/>
      <sheetName val="작성기준"/>
      <sheetName val="간지"/>
      <sheetName val="내역갑"/>
      <sheetName val="내역을"/>
      <sheetName val="총수량"/>
      <sheetName val="철근"/>
      <sheetName val="수량"/>
      <sheetName val="단가"/>
      <sheetName val="수량세로"/>
      <sheetName val="가시설1"/>
      <sheetName val="2"/>
      <sheetName val="원골재"/>
      <sheetName val="변골재"/>
      <sheetName val="파일집계"/>
      <sheetName val="수량근거"/>
      <sheetName val="수량집계"/>
      <sheetName val="수량증감"/>
      <sheetName val="공사금액"/>
      <sheetName val="위치별수량"/>
      <sheetName val="토공 (2)"/>
      <sheetName val="표지"/>
      <sheetName val="내역표지"/>
      <sheetName val="총괄표"/>
      <sheetName val="대강당내역(기계)"/>
      <sheetName val="대강당내역(전기)"/>
      <sheetName val="대강당산출(기계)"/>
      <sheetName val="대강당산출(전기)"/>
      <sheetName val="소강당(1)내역(기계)"/>
      <sheetName val="소강당(1)내역(전기)"/>
      <sheetName val="소강당(1)산출(기계)"/>
      <sheetName val="소강당(1)산출(전기)"/>
      <sheetName val="물가"/>
      <sheetName val="일위1"/>
      <sheetName val="일위2"/>
      <sheetName val="견적"/>
      <sheetName val="갑지"/>
      <sheetName val="내역(기계)"/>
      <sheetName val="내역(전기)"/>
      <sheetName val="기계산출"/>
      <sheetName val="전기산출"/>
      <sheetName val="임률기준"/>
      <sheetName val="일위대가"/>
      <sheetName val="견적대비"/>
      <sheetName val="산출"/>
      <sheetName val="내역(기산)"/>
      <sheetName val="내역 (전산)"/>
      <sheetName val="기산"/>
      <sheetName val="전산"/>
      <sheetName val="명갑"/>
      <sheetName val="명을"/>
      <sheetName val="대아갑지"/>
      <sheetName val="대아을"/>
      <sheetName val="경성기업"/>
      <sheetName val="경성을"/>
      <sheetName val="CONTOUR일위"/>
      <sheetName val="교육진행비"/>
      <sheetName val="강사료"/>
      <sheetName val="교재제작비"/>
      <sheetName val="연수생중식비"/>
      <sheetName val="workshop진행비"/>
      <sheetName val="연수생여비"/>
      <sheetName val="수료증및케이스"/>
      <sheetName val="명찰"/>
      <sheetName val="현수막"/>
      <sheetName val="간접경비총괄"/>
      <sheetName val="간접경비_음료대"/>
      <sheetName val="간접경비_사무용품"/>
      <sheetName val="간접경비_운영비"/>
      <sheetName val="인건비"/>
      <sheetName val="간담회개최"/>
      <sheetName val="업무협의비"/>
      <sheetName val="부대경비총괄"/>
      <sheetName val="부대_사무용품"/>
      <sheetName val="부대_운영비"/>
      <sheetName val="부대_시설관리비"/>
      <sheetName val="KT020128-01(표지)"/>
      <sheetName val="등기구설치"/>
      <sheetName val="kt020128-01 (재료비)"/>
      <sheetName val="kt020128-01 (인건비)"/>
      <sheetName val="견적 갑지"/>
      <sheetName val="견적을지"/>
      <sheetName val="시공견적서"/>
      <sheetName val="구매내역"/>
      <sheetName val="구매내역 (2)"/>
      <sheetName val="신설 수량"/>
      <sheetName val="충청최종 "/>
      <sheetName val="충청"/>
      <sheetName val="노후설비교체"/>
      <sheetName val="유형합계"/>
      <sheetName val="차선유형"/>
      <sheetName val="일위집계"/>
      <sheetName val="설치단가data"/>
      <sheetName val="설노임단가"/>
      <sheetName val="경부선"/>
      <sheetName val="중부선"/>
      <sheetName val="영동선"/>
      <sheetName val="서해안선"/>
      <sheetName val="20간노율"/>
      <sheetName val="추가집행집계표"/>
      <sheetName val="2차원가"/>
      <sheetName val="집계표"/>
      <sheetName val="유형별 내역서"/>
      <sheetName val="물량산출서"/>
      <sheetName val="설노임 단가"/>
      <sheetName val="재료단가"/>
      <sheetName val="차선도면"/>
      <sheetName val="유리끼우기 (판유리)"/>
      <sheetName val="입찰내역"/>
      <sheetName val="견적업체"/>
      <sheetName val="견적의뢰(소산토건)"/>
      <sheetName val="견적의뢰(AL창호)"/>
      <sheetName val="견적의뢰(PL창호)"/>
      <sheetName val="견적의뢰(경량천정)원본"/>
      <sheetName val="견적의뢰용(경량천정)"/>
      <sheetName val="견적의뢰(내장목공)"/>
      <sheetName val="견적의뢰(방수)"/>
      <sheetName val="실행(방수)"/>
      <sheetName val="견적의뢰(유리)"/>
      <sheetName val="견적의뢰(도장)"/>
      <sheetName val="견적의뢰(슁글)"/>
      <sheetName val="견적의뢰(도배)"/>
      <sheetName val="견적의뢰(철창호)"/>
      <sheetName val="견적의뢰(철창호철물)"/>
      <sheetName val="견적의뢰(강화도어)"/>
      <sheetName val="견적의뢰(목창호)"/>
      <sheetName val="견적의뢰(코킹공사)"/>
      <sheetName val="견적의뢰(세대표시판)"/>
      <sheetName val="견적의뢰(타일)"/>
      <sheetName val="견적의뢰(석공사)"/>
      <sheetName val="견적의뢰(견출공사)"/>
      <sheetName val="견적의뢰(욕실장)"/>
      <sheetName val="견적의뢰(마블실)"/>
      <sheetName val="견적의뢰(비닐쉬트)"/>
      <sheetName val="견적의뢰(경량기포)"/>
      <sheetName val="견적의뢰(외단열)"/>
      <sheetName val="견적의뢰(내장목2)"/>
      <sheetName val="견적의뢰(EXP'J)"/>
      <sheetName val="견적의뢰(가구공사)"/>
      <sheetName val="MBK"/>
      <sheetName val="MBK-1"/>
      <sheetName val="정화조설치"/>
      <sheetName val="실정"/>
      <sheetName val="공사비집계"/>
      <sheetName val="금액비교"/>
      <sheetName val="수량산출"/>
      <sheetName val="도면"/>
      <sheetName val="하부여굴"/>
      <sheetName val="기계타설(주행 2차)"/>
      <sheetName val="기계타설(추월 2차)"/>
      <sheetName val="기계타설(주행 4차)"/>
      <sheetName val="기계타설(추월 4차)"/>
      <sheetName val="자재"/>
      <sheetName val="모형원가"/>
      <sheetName val="모형내"/>
      <sheetName val="Chart3"/>
      <sheetName val="30년운영비"/>
      <sheetName val="소모품"/>
      <sheetName val="총괄내역"/>
      <sheetName val="CCTV 세부내역"/>
      <sheetName val="VMS 세부내역"/>
      <sheetName val="루프검지기"/>
      <sheetName val="영상검지기 세부내역"/>
      <sheetName val="광통신 세부내역"/>
      <sheetName val="센터설비"/>
      <sheetName val="비상전화기"/>
      <sheetName val="산정기준"/>
      <sheetName val="단가산출"/>
      <sheetName val="CCTV일위대가"/>
      <sheetName val="CCTV 철주 설치 일위대가"/>
      <sheetName val="영상검지일위대가"/>
      <sheetName val="광케이블 및 부대설비 일위대가"/>
      <sheetName val="센터 설비 일위대가"/>
      <sheetName val="비상전화 일위대가"/>
      <sheetName val="원가계산서"/>
      <sheetName val="총괄내역서"/>
      <sheetName val="추가공사(1)"/>
      <sheetName val="추가공사(2)"/>
      <sheetName val="적용단가"/>
      <sheetName val="노임"/>
      <sheetName val="Sheet6"/>
      <sheetName val="신규각입(낙찰)"/>
      <sheetName val="재노경(전체낙찰)"/>
      <sheetName val="대우(낙찰)"/>
      <sheetName val="비교표"/>
      <sheetName val="신규각입(협의조정율)"/>
      <sheetName val="재노경(전체협의)"/>
      <sheetName val="대우(협의)"/>
      <sheetName val="찬재♥정희3"/>
      <sheetName val="목차"/>
      <sheetName val="SWOT분석"/>
      <sheetName val="실천과제(PI)"/>
      <sheetName val="실천과제(RM)"/>
      <sheetName val="실천과제(CM)"/>
      <sheetName val="영업계획"/>
      <sheetName val="목표달성전략(2)"/>
      <sheetName val="목표달성전략"/>
      <sheetName val="수주매출"/>
      <sheetName val="경비수지"/>
      <sheetName val="개인업무목표"/>
      <sheetName val="서울대학교"/>
      <sheetName val="에버랜드"/>
      <sheetName val="삼성중공업"/>
      <sheetName val="SK건설"/>
      <sheetName val="인정건설"/>
      <sheetName val="U형측구(1.0x1.5)"/>
      <sheetName val="개요"/>
      <sheetName val="망도"/>
      <sheetName val="관로 CA망도"/>
      <sheetName val="Chart2"/>
      <sheetName val="내역서(총괄)"/>
      <sheetName val="내역서(통신)"/>
      <sheetName val="최종비교표"/>
      <sheetName val="산출근거"/>
      <sheetName val="수량및단가(1안)"/>
      <sheetName val="수량및단가(2안)"/>
      <sheetName val="수량및단가(3안)"/>
      <sheetName val="수량(통신)"/>
      <sheetName val="일위대가(통신)"/>
      <sheetName val="노임단가"/>
      <sheetName val="설직재-1"/>
      <sheetName val="Chart5"/>
      <sheetName val="요약_chart"/>
      <sheetName val="output"/>
      <sheetName val="Chart1"/>
      <sheetName val="단가대비표"/>
      <sheetName val="도급대비"/>
      <sheetName val="직접공사비"/>
      <sheetName val="일위대가_목록"/>
      <sheetName val="건설기계_목록"/>
      <sheetName val="건설기계"/>
      <sheetName val="단가산출_목록"/>
      <sheetName val="1차청주경비정산"/>
      <sheetName val="1.2차비교"/>
      <sheetName val="국별1.2"/>
      <sheetName val="본청1"/>
      <sheetName val="면사무소1"/>
      <sheetName val="본청2"/>
      <sheetName val="면사무소2"/>
      <sheetName val="1,2"/>
      <sheetName val="국별"/>
      <sheetName val="상하"/>
      <sheetName val="상하담"/>
      <sheetName val="개인순"/>
      <sheetName val="그래프"/>
      <sheetName val="차트만들기"/>
      <sheetName val="1차"/>
      <sheetName val="국별 (2)"/>
      <sheetName val="점수 (2)"/>
      <sheetName val="점수"/>
      <sheetName val="FMP100"/>
      <sheetName val="겉지"/>
      <sheetName val="설계서"/>
      <sheetName val="원가표지"/>
      <sheetName val="전시관원"/>
      <sheetName val="총괄집계표"/>
      <sheetName val="의장부문"/>
      <sheetName val="의장내역"/>
      <sheetName val="의장일위집"/>
      <sheetName val="의장일위"/>
      <sheetName val="의장단가표 "/>
      <sheetName val="의장노임"/>
      <sheetName val="사인집계표"/>
      <sheetName val="사인내역서"/>
      <sheetName val="사인일위집"/>
      <sheetName val="사인일위대가"/>
      <sheetName val="모형집"/>
      <sheetName val="모형내역"/>
      <sheetName val="영상하드집계"/>
      <sheetName val="영상하드내역서"/>
      <sheetName val="영상하드단가조사표"/>
      <sheetName val="영상하드일위대가표"/>
      <sheetName val="영상소프트집계표"/>
      <sheetName val="영상소프트"/>
      <sheetName val="본사지원"/>
      <sheetName val="울산지원"/>
      <sheetName val="재경본부"/>
      <sheetName val="생산본부"/>
      <sheetName val="기획실"/>
      <sheetName val="Sheet4"/>
      <sheetName val="Sheet4 (2)"/>
      <sheetName val="SPECIAL TYPE"/>
      <sheetName val="COLD TYPE"/>
      <sheetName val="현설대구전기2"/>
      <sheetName val="현설대구통신2"/>
      <sheetName val="순서"/>
      <sheetName val="1.개발개요"/>
      <sheetName val="3-1"/>
      <sheetName val="3-2"/>
      <sheetName val="3-3"/>
      <sheetName val="3-4(1)"/>
      <sheetName val="3-4(2)"/>
      <sheetName val="3-6"/>
      <sheetName val="3-7"/>
      <sheetName val="4"/>
      <sheetName val="5"/>
      <sheetName val="6"/>
      <sheetName val="7-1"/>
      <sheetName val="7-2"/>
      <sheetName val="8"/>
      <sheetName val="9-1"/>
      <sheetName val="9-2"/>
      <sheetName val="9-3"/>
      <sheetName val="9-4"/>
      <sheetName val="9-5"/>
      <sheetName val="9-6"/>
      <sheetName val="9-7"/>
      <sheetName val="기안지"/>
      <sheetName val="개발계획"/>
      <sheetName val="개발계획 (2)"/>
      <sheetName val="조직"/>
      <sheetName val="집행예산총괄"/>
      <sheetName val="0000"/>
      <sheetName val="2조직및인원"/>
      <sheetName val="물류요약"/>
      <sheetName val="이관비용"/>
      <sheetName val="물류비절감"/>
      <sheetName val="이관ITEM형구LIST"/>
      <sheetName val="자재2"/>
      <sheetName val="협조전"/>
      <sheetName val="제작대수"/>
      <sheetName val="기안"/>
      <sheetName val="1"/>
      <sheetName val="1 (2)"/>
      <sheetName val="3"/>
      <sheetName val="카메라일정"/>
      <sheetName val="불용설비LIST"/>
      <sheetName val="불용설비LIST (2)"/>
      <sheetName val="기획예산편성표"/>
      <sheetName val="집행예산편성표"/>
      <sheetName val="SUMMARY"/>
      <sheetName val="카메라"/>
      <sheetName val="camera2"/>
      <sheetName val="카메라-일정"/>
      <sheetName val="방침"/>
      <sheetName val="목표"/>
      <sheetName val="kpi"/>
      <sheetName val="인원참조"/>
      <sheetName val="신신차생산"/>
      <sheetName val="P계획Gr1"/>
      <sheetName val="P계획Gr1-1"/>
      <sheetName val="P계획Gr1-2"/>
      <sheetName val="P계획Gr2"/>
      <sheetName val="가동율"/>
      <sheetName val="신기술1"/>
      <sheetName val="신기술2"/>
      <sheetName val="원가절감"/>
      <sheetName val="보완종합"/>
      <sheetName val="참조1"/>
      <sheetName val="참조2"/>
      <sheetName val="참조3"/>
      <sheetName val="종합"/>
      <sheetName val="IT집계(1안)"/>
      <sheetName val="IT집계 (2안)"/>
      <sheetName val="IT집계 (3안)"/>
      <sheetName val="IT집계 (4안)"/>
      <sheetName val="현업집계"/>
      <sheetName val="IT"/>
      <sheetName val="본사(현업)"/>
      <sheetName val="울산(현업)"/>
      <sheetName val="연구소(현업)"/>
      <sheetName val="아산,전주"/>
      <sheetName val="3D"/>
      <sheetName val="CRAY"/>
      <sheetName val="화상"/>
      <sheetName val="근태"/>
      <sheetName val="설계용EWS"/>
      <sheetName val="연구개발시스템실(980801)-1"/>
      <sheetName val="연구개발시스템실(980801)-2"/>
      <sheetName val="연구개발시스템실(980801)-3"/>
      <sheetName val="연구개발시스템실(980801)"/>
      <sheetName val="연구개발시스템실(980720)"/>
      <sheetName val="연구개발시스템실(980710)"/>
      <sheetName val="퇴직후업무변동"/>
      <sheetName val="연구개발시스템실(980601) "/>
      <sheetName val="보완투자(계획팀)"/>
      <sheetName val="예산편성(계획팀)"/>
      <sheetName val="6.추진일정"/>
      <sheetName val="품확차량"/>
      <sheetName val="camera"/>
      <sheetName val="6.2.차체"/>
      <sheetName val="h2d4OWAjVLxOBazzuUwEaJMcH"/>
      <sheetName val="추진일정 (ENG) (0602)"/>
      <sheetName val="추진일정 (업무보고용)"/>
      <sheetName val="000000"/>
      <sheetName val="1.LCI부품개발현황"/>
      <sheetName val="2.부품개발(0602)"/>
      <sheetName val="2.부품개발(보고용)"/>
      <sheetName val="부품공급 (보고용)"/>
      <sheetName val="부품공급"/>
      <sheetName val="기준(자)"/>
      <sheetName val="표지 (2)"/>
      <sheetName val="1.금액결정방안"/>
      <sheetName val="2.설계MH기준"/>
      <sheetName val="3.추진일정계획"/>
      <sheetName val="발주사양1"/>
      <sheetName val="발주사양2"/>
      <sheetName val="추진일정1"/>
      <sheetName val="기본개요"/>
      <sheetName val="추진일정"/>
      <sheetName val="개요1종"/>
      <sheetName val="차체추진"/>
      <sheetName val="차체LOUT신"/>
      <sheetName val="의장추진"/>
      <sheetName val="의장LOUT"/>
      <sheetName val="프레스추진"/>
      <sheetName val="도장추진"/>
      <sheetName val="원가구성"/>
      <sheetName val="맨아워"/>
      <sheetName val="4-1"/>
      <sheetName val="4-2"/>
      <sheetName val="4-3"/>
      <sheetName val="4-4"/>
      <sheetName val="4-5"/>
      <sheetName val="1.개요"/>
      <sheetName val="2-1.투자list"/>
      <sheetName val="3.추진일정"/>
      <sheetName val="4.FLOWCHAR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투자예산"/>
      <sheetName val="기획예산"/>
      <sheetName val="품의예산1"/>
      <sheetName val="품의예산2"/>
      <sheetName val="품예2"/>
      <sheetName val="일정계획"/>
      <sheetName val="공정계획"/>
      <sheetName val="공정인원"/>
      <sheetName val="991028"/>
      <sheetName val="991105"/>
      <sheetName val="TARGET2"/>
      <sheetName val="조정의뢰서"/>
      <sheetName val="도입설비"/>
      <sheetName val="국내가공"/>
      <sheetName val="MS기획기안"/>
      <sheetName val="상품기획서"/>
      <sheetName val="1개발개요"/>
      <sheetName val="1-2개발목적"/>
      <sheetName val="2상품콘셉"/>
      <sheetName val="2-1주요제원"/>
      <sheetName val="2-2부품공용화"/>
      <sheetName val="재료비"/>
      <sheetName val="그림국내"/>
      <sheetName val="그림북미"/>
      <sheetName val="그림유럽"/>
      <sheetName val="MS"/>
      <sheetName val="."/>
      <sheetName val="공수표"/>
      <sheetName val="LOAD표"/>
      <sheetName val="첨부-3"/>
      <sheetName val="수익성 검토(A4)"/>
      <sheetName val="찬재♥정희2"/>
      <sheetName val="전개방안"/>
      <sheetName val="시설능력"/>
      <sheetName val="레이아웃"/>
      <sheetName val="FLOW CHART"/>
      <sheetName val="추진일정(10.1)"/>
      <sheetName val="조직도"/>
      <sheetName val="품질향상1,2"/>
      <sheetName val="투자계획(버스추가)"/>
      <sheetName val="차체추가종합"/>
      <sheetName val="제조관리"/>
      <sheetName val="트럭조립"/>
      <sheetName val="트럭조립(수정)"/>
      <sheetName val="생기1차종합"/>
      <sheetName val="VXXXXXX"/>
      <sheetName val="사업계획기준월별table"/>
      <sheetName val="총무1"/>
      <sheetName val="총무월별1-2"/>
      <sheetName val="인력2"/>
      <sheetName val="인력월별2-1"/>
      <sheetName val="시설3"/>
      <sheetName val="시설월별3-1"/>
      <sheetName val="생산관리팀4"/>
      <sheetName val="생관월별4-1"/>
      <sheetName val="1공장5"/>
      <sheetName val="월별"/>
      <sheetName val="1공장5-1"/>
      <sheetName val="2공장6"/>
      <sheetName val="2공장월별6-1"/>
      <sheetName val="엔진공장7"/>
      <sheetName val="엔진공장월별7-1"/>
      <sheetName val="품질관리8"/>
      <sheetName val="품질관리8-1"/>
      <sheetName val="특장제조부"/>
      <sheetName val="특장제조부월별"/>
      <sheetName val="대대본부"/>
      <sheetName val="대대본부월별"/>
      <sheetName val="소모공구월별"/>
      <sheetName val="경리팀"/>
      <sheetName val="경리팀월별"/>
      <sheetName val="노무비"/>
      <sheetName val="일반경비"/>
      <sheetName val="대당부재료비"/>
      <sheetName val="대당OS&amp;D"/>
      <sheetName val="공장장방침"/>
      <sheetName val="공장운영목표"/>
      <sheetName val="단가산출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내역"/>
      <sheetName val="공잡비"/>
      <sheetName val="20청천덕평"/>
      <sheetName val="20청천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문학간접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기기자재(사급)"/>
      <sheetName val="공사비집계"/>
      <sheetName val="기기설치"/>
      <sheetName val="배관자재"/>
      <sheetName val="배관설치"/>
      <sheetName val="#REF"/>
      <sheetName val="2000년1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 역 서"/>
      <sheetName val="data"/>
    </sheetNames>
    <sheetDataSet>
      <sheetData sheetId="0" refreshError="1"/>
      <sheetData sheetId="1" refreshError="1">
        <row r="2">
          <cell r="B2">
            <v>1000000</v>
          </cell>
        </row>
        <row r="3">
          <cell r="B3">
            <v>600000</v>
          </cell>
        </row>
        <row r="4">
          <cell r="B4">
            <v>10</v>
          </cell>
        </row>
        <row r="5">
          <cell r="B5">
            <v>250000</v>
          </cell>
        </row>
        <row r="6">
          <cell r="B6">
            <v>1500000</v>
          </cell>
        </row>
        <row r="7">
          <cell r="B7">
            <v>600000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 역 서"/>
      <sheetName val="data"/>
      <sheetName val="남한강 2단계 전체분"/>
      <sheetName val="DATE"/>
      <sheetName val="환경성검토 총괄"/>
      <sheetName val="우배수"/>
      <sheetName val="노무비단가"/>
      <sheetName val="고시단가"/>
      <sheetName val="집계표"/>
      <sheetName val="2000년1차"/>
      <sheetName val="2009년 기술노임단가"/>
      <sheetName val="환경인력"/>
      <sheetName val="에너지내역"/>
    </sheetNames>
    <sheetDataSet>
      <sheetData sheetId="0"/>
      <sheetData sheetId="1">
        <row r="2">
          <cell r="B2">
            <v>1000000</v>
          </cell>
        </row>
        <row r="3">
          <cell r="B3">
            <v>600000</v>
          </cell>
        </row>
        <row r="4">
          <cell r="B4">
            <v>10</v>
          </cell>
        </row>
        <row r="5">
          <cell r="B5">
            <v>250000</v>
          </cell>
        </row>
        <row r="6">
          <cell r="B6">
            <v>1500000</v>
          </cell>
        </row>
        <row r="7">
          <cell r="B7">
            <v>600000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조명시설"/>
      <sheetName val="부안일위"/>
      <sheetName val="단위중량"/>
      <sheetName val="총괄내역서"/>
      <sheetName val="소업1교"/>
      <sheetName val="인사자료총집계"/>
      <sheetName val="견적서(토공)"/>
      <sheetName val="빗물받이(910-510-410)"/>
      <sheetName val="반응조"/>
      <sheetName val="갑지"/>
      <sheetName val="6PILE  _돌출_"/>
      <sheetName val="옹벽조금수정"/>
      <sheetName val="공사비증감"/>
      <sheetName val="내역서"/>
      <sheetName val="공사비집계"/>
      <sheetName val="가격조사서"/>
      <sheetName val="3BL공동구 수량"/>
      <sheetName val="노임단가"/>
      <sheetName val="본선 토공 분배표"/>
      <sheetName val="DATE"/>
      <sheetName val="Sheet1 (2)"/>
      <sheetName val="약품설비"/>
      <sheetName val="내역표지"/>
      <sheetName val="진주방향"/>
      <sheetName val="토공 갑지"/>
      <sheetName val="업무처리전"/>
      <sheetName val="가설건물"/>
      <sheetName val="원가"/>
      <sheetName val="실정보고"/>
      <sheetName val="갑지1"/>
      <sheetName val="예가표"/>
      <sheetName val="U-TYPE(1)"/>
      <sheetName val="연돌일위집계"/>
      <sheetName val="포장공자재집계표"/>
      <sheetName val="2호맨홀공제수량"/>
      <sheetName val="000000"/>
      <sheetName val="참조"/>
      <sheetName val="간선계산"/>
      <sheetName val="공사비증감(P4) "/>
      <sheetName val="2.단면가정 "/>
      <sheetName val="목표세부명세"/>
      <sheetName val="#REF"/>
      <sheetName val="SIL98"/>
      <sheetName val="샘플표지"/>
      <sheetName val="말뚝지지력산정"/>
      <sheetName val="가도공"/>
      <sheetName val="단면 (2)"/>
      <sheetName val="메서,변+증"/>
      <sheetName val="실행예산"/>
      <sheetName val="SLAB&quot;1&quot;"/>
      <sheetName val="사통"/>
      <sheetName val="물가시세"/>
      <sheetName val="터파기및재료"/>
      <sheetName val="입찰안"/>
      <sheetName val="Sheet1"/>
      <sheetName val="수지표"/>
      <sheetName val="셀명"/>
      <sheetName val="총괄"/>
      <sheetName val="하도내역 (철콘)"/>
      <sheetName val="식생블럭단위수량"/>
      <sheetName val="갑지(추정)"/>
      <sheetName val="수량3"/>
      <sheetName val="총 괄 표"/>
      <sheetName val="공종단가"/>
      <sheetName val="단가"/>
      <sheetName val="노무비"/>
      <sheetName val="EQUIP"/>
      <sheetName val="공량산출서"/>
      <sheetName val="해전배수"/>
      <sheetName val="수문일1"/>
      <sheetName val="결과조달"/>
      <sheetName val="지하"/>
      <sheetName val="식재"/>
      <sheetName val="시설물"/>
      <sheetName val="식재출력용"/>
      <sheetName val="유지관리"/>
      <sheetName val="금액내역서"/>
      <sheetName val="일위대가"/>
      <sheetName val="장비"/>
      <sheetName val="산근1"/>
      <sheetName val="노무"/>
      <sheetName val="자재"/>
      <sheetName val="2공구산출내역"/>
      <sheetName val="오동"/>
      <sheetName val="대조"/>
      <sheetName val="나한"/>
      <sheetName val="8.PILE  (돌출)"/>
      <sheetName val="산근터빈"/>
      <sheetName val="공문"/>
      <sheetName val="COVER"/>
      <sheetName val="1,2,3,4,5단위수량"/>
      <sheetName val="배수관산출"/>
      <sheetName val="수안보-MBR1"/>
      <sheetName val="3.공통공사대비"/>
      <sheetName val="교각계산"/>
      <sheetName val="간지(1)"/>
      <sheetName val="ELECTRIC"/>
      <sheetName val="SCHEDULE"/>
      <sheetName val="포장물량집계"/>
      <sheetName val="공통비총괄표"/>
      <sheetName val="Sheet2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산출내역서"/>
      <sheetName val="실행철강하도"/>
      <sheetName val="DATA98"/>
      <sheetName val="견적의뢰서"/>
      <sheetName val="2000년1차"/>
      <sheetName val="2000전체분"/>
      <sheetName val="200"/>
      <sheetName val="세대구분"/>
      <sheetName val="Sheet4"/>
      <sheetName val="뚝토공"/>
      <sheetName val="70%"/>
      <sheetName val="소비자가"/>
      <sheetName val="공통가설공사"/>
      <sheetName val="밸브설치"/>
      <sheetName val="일위대가목록"/>
      <sheetName val="수로집계"/>
      <sheetName val="슬래브"/>
      <sheetName val="일위대가목차"/>
      <sheetName val="6PILE 과속방지턱집계표!$K$12 (돌출)"/>
      <sheetName val="내역"/>
      <sheetName val="유림골조"/>
      <sheetName val="D200"/>
      <sheetName val="집계표(육상)"/>
      <sheetName val="지급자재"/>
      <sheetName val="DATA입력"/>
      <sheetName val="BOX 본체"/>
      <sheetName val="S.중기사용료"/>
      <sheetName val="97노임단가"/>
      <sheetName val="입력란"/>
      <sheetName val="TOTAL_BOQ"/>
      <sheetName val="산출근거"/>
      <sheetName val="원형1호맨홀토공수량"/>
      <sheetName val="안산기계장치"/>
      <sheetName val="날개벽(시점좌측)"/>
      <sheetName val="을 2"/>
      <sheetName val="을 1"/>
      <sheetName val="손익분석"/>
      <sheetName val="bid"/>
      <sheetName val="발주설계서(당초)"/>
      <sheetName val="1062-X방향 "/>
      <sheetName val="제출내역 (2)"/>
      <sheetName val="SG"/>
      <sheetName val="ABUT수량-A1"/>
      <sheetName val="Quantity"/>
      <sheetName val="Sheet15"/>
      <sheetName val="정보"/>
      <sheetName val="음봉방향"/>
      <sheetName val="교각정보"/>
      <sheetName val="기기리스트"/>
      <sheetName val="고창방향"/>
      <sheetName val="일위대가(계측기설치)"/>
      <sheetName val="기성내역"/>
      <sheetName val="경상비"/>
      <sheetName val="DATA2000"/>
      <sheetName val="주식"/>
      <sheetName val="집계표"/>
      <sheetName val="수량명세서"/>
      <sheetName val="공사내역"/>
      <sheetName val="실행"/>
      <sheetName val="단면A-A(TR)"/>
      <sheetName val="대비"/>
      <sheetName val="대림경상68억"/>
      <sheetName val="단면B-B(EA)"/>
      <sheetName val="역T형"/>
      <sheetName val="화전내"/>
      <sheetName val="간 지1"/>
      <sheetName val="40총괄"/>
      <sheetName val="40집계"/>
      <sheetName val="CTEMCOST"/>
      <sheetName val="관로토공집계표"/>
      <sheetName val="기자재비"/>
      <sheetName val="본부소개"/>
      <sheetName val="민자토목설변1차"/>
      <sheetName val="프랜트면허"/>
      <sheetName val="토목주소"/>
      <sheetName val="합천내역"/>
      <sheetName val="archi(본사)"/>
      <sheetName val="6PILE__(돌출)"/>
      <sheetName val="공사비예산서(토목분)"/>
      <sheetName val="4)유동표"/>
      <sheetName val="입출재고현황 (2)"/>
      <sheetName val="설계조건"/>
      <sheetName val="4.2유효폭의 계산"/>
      <sheetName val="입찰"/>
      <sheetName val="현경"/>
      <sheetName val="수량집계"/>
      <sheetName val="INPUT"/>
      <sheetName val="A1(토공)"/>
      <sheetName val="A1(구조물)"/>
      <sheetName val="수량집계(1)"/>
      <sheetName val="철근집계표"/>
      <sheetName val="포장직선구간"/>
      <sheetName val="Sheet17"/>
      <sheetName val="수량집계표"/>
      <sheetName val="6PILE+옹벽집계!$G$6+옹벽집계!$H$10  (돌출"/>
      <sheetName val="배수통관(좌)"/>
      <sheetName val="단가일람"/>
      <sheetName val="조경일람"/>
      <sheetName val="TOWER 10TON"/>
      <sheetName val="TOWER 12TON"/>
      <sheetName val="수량산출내역1115"/>
      <sheetName val="배수내역"/>
      <sheetName val="산마루측구단위수량"/>
      <sheetName val="자료"/>
      <sheetName val="1호맨홀토공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6PILE  _돌_x001c__"/>
      <sheetName val="96보완계획7.12"/>
      <sheetName val="지장물C"/>
      <sheetName val="가설사무소수량집계"/>
      <sheetName val="방음벽기초"/>
      <sheetName val="1.설계조건"/>
      <sheetName val="비탈면보호공수량산출"/>
      <sheetName val="일위(PN)"/>
      <sheetName val="9509"/>
      <sheetName val="코드표"/>
      <sheetName val="약품공급2"/>
      <sheetName val="우수받이재료집계표"/>
      <sheetName val="type-F"/>
      <sheetName val="격점수량"/>
      <sheetName val="01.견적내역서"/>
      <sheetName val="배수내역(98년도분)"/>
      <sheetName val="★도급내역"/>
      <sheetName val="시행후면적"/>
      <sheetName val="수지예산"/>
      <sheetName val="TYPE-1"/>
      <sheetName val="Sheet3"/>
      <sheetName val="3.하중산정4.지지력"/>
      <sheetName val="가공비"/>
      <sheetName val="수량산출"/>
      <sheetName val="설계산출표지"/>
      <sheetName val="BOX(1.5X1.5)"/>
      <sheetName val="신당동집계표"/>
      <sheetName val="최적단면"/>
      <sheetName val="부하(성남)"/>
      <sheetName val="토목"/>
      <sheetName val="기계(집계표)"/>
      <sheetName val="2.교량(신설)"/>
      <sheetName val="2002상반기노임기준"/>
      <sheetName val="1NYS(당)"/>
      <sheetName val="본체"/>
      <sheetName val="대로근거"/>
      <sheetName val="DAILY"/>
      <sheetName val="교통표지판수량집계표"/>
      <sheetName val="1.토공"/>
      <sheetName val="토공"/>
      <sheetName val="인건비"/>
      <sheetName val="DRUM"/>
      <sheetName val="합의경상"/>
      <sheetName val="중기사용료"/>
      <sheetName val="일위"/>
      <sheetName val="갑지(집행)"/>
      <sheetName val="교량전기"/>
      <sheetName val="자재(설치)"/>
      <sheetName val="화재 탐지 설비"/>
      <sheetName val="3련 BOX"/>
      <sheetName val="입상내역"/>
      <sheetName val="품셈TABLE"/>
      <sheetName val="단위수량"/>
      <sheetName val="부하계산서"/>
      <sheetName val="외주현황.wq1"/>
      <sheetName val="내역(전체)"/>
      <sheetName val="2.단면가정"/>
      <sheetName val="일위대가표"/>
      <sheetName val="건축내역서"/>
      <sheetName val="설비내역서"/>
      <sheetName val="전기내역서"/>
      <sheetName val="구조물철거개소별명세"/>
      <sheetName val="6PILE (돌출)"/>
      <sheetName val="포장공"/>
      <sheetName val="토공 total"/>
      <sheetName val="지장물조서"/>
      <sheetName val="데리네이타현황"/>
      <sheetName val="설계"/>
      <sheetName val="대운산출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골재및자재집계표"/>
      <sheetName val="수문보고"/>
      <sheetName val="할증 "/>
      <sheetName val="견적서"/>
      <sheetName val="도봉2지구"/>
      <sheetName val="비목군분류일위"/>
      <sheetName val="정부노임단가"/>
      <sheetName val="견적대비표"/>
      <sheetName val="침하계"/>
      <sheetName val="사유서제출현황-2"/>
      <sheetName val="3BL공동구_수량"/>
      <sheetName val="도배공사언고"/>
      <sheetName val="COPING"/>
      <sheetName val="기계경비"/>
      <sheetName val="제수변수량H2.15"/>
      <sheetName val="_공기변수량"/>
      <sheetName val="20-6(L)"/>
      <sheetName val="관로조사공"/>
      <sheetName val="본선차로수량집계표"/>
      <sheetName val="당초내역서"/>
      <sheetName val="변경집계표"/>
      <sheetName val="바닥판"/>
      <sheetName val="직노"/>
      <sheetName val="6PILE___돌출_"/>
      <sheetName val="구조물공"/>
      <sheetName val="간접비"/>
      <sheetName val="교각1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중로근거"/>
      <sheetName val="제직재"/>
      <sheetName val="설직재-1"/>
      <sheetName val="제-노임"/>
      <sheetName val="배수관설치현황"/>
      <sheetName val="토적표(우안)"/>
      <sheetName val="토적표(좌안)"/>
      <sheetName val="2.대외공문"/>
      <sheetName val="좌측"/>
      <sheetName val="DATA"/>
      <sheetName val="경영상태"/>
      <sheetName val="직재"/>
      <sheetName val="당초"/>
      <sheetName val="전기"/>
      <sheetName val="집수정"/>
      <sheetName val="교대(A1-A2)"/>
      <sheetName val="설비"/>
      <sheetName val="A-4"/>
      <sheetName val="국공유지및사유지"/>
      <sheetName val="무근깨기"/>
      <sheetName val="토사(PE)"/>
      <sheetName val="이토변실(A3-LINE)"/>
      <sheetName val="기본"/>
      <sheetName val="일위대가1"/>
      <sheetName val="금융비용"/>
      <sheetName val="I.설계조건"/>
      <sheetName val="대,유,램"/>
      <sheetName val="허용지지력"/>
      <sheetName val="Output"/>
      <sheetName val="칠산대교 중앙부"/>
      <sheetName val="칠산대교 시종점부"/>
      <sheetName val="guard(mac)"/>
      <sheetName val="계약용량(서포)"/>
      <sheetName val="마감사양"/>
      <sheetName val="예정(3)"/>
      <sheetName val="현장관리비"/>
      <sheetName val="계산근거"/>
      <sheetName val="woo(mac)"/>
      <sheetName val="김여중"/>
      <sheetName val="단가산출서"/>
      <sheetName val="01.인원현황 (계획)"/>
      <sheetName val="건축"/>
      <sheetName val="산출근거(S4)"/>
      <sheetName val="일반수량"/>
      <sheetName val="연결관암거"/>
      <sheetName val="참고사항"/>
      <sheetName val="근로자자료입력"/>
      <sheetName val="BOX"/>
      <sheetName val="토공계산서(부체도로)"/>
      <sheetName val="보차도경계석"/>
      <sheetName val="자재집계표"/>
      <sheetName val="J형측구단위수량"/>
      <sheetName val="소산진입"/>
      <sheetName val="날개벽"/>
      <sheetName val="우각부보강"/>
      <sheetName val="가압장구체수량산출서"/>
      <sheetName val="CAL(1)."/>
      <sheetName val="12CGOU"/>
      <sheetName val="Bend_fact "/>
      <sheetName val="요약배부"/>
      <sheetName val="주관사업"/>
      <sheetName val="STAFF ANALYSIS"/>
      <sheetName val="C"/>
      <sheetName val="96노임기준"/>
      <sheetName val="차액보증"/>
      <sheetName val="2000시행예상"/>
      <sheetName val="YES-T"/>
      <sheetName val="단가조사"/>
      <sheetName val="수로단위수량"/>
      <sheetName val="우수받이"/>
      <sheetName val="옹벽"/>
      <sheetName val="품"/>
      <sheetName val="단위단가"/>
      <sheetName val="가옥철거"/>
      <sheetName val="철근량"/>
      <sheetName val="의뢰서"/>
      <sheetName val="대부예산서"/>
      <sheetName val="기초공"/>
      <sheetName val="기둥(원형)"/>
      <sheetName val="돌담교 상부수량"/>
      <sheetName val="수입"/>
      <sheetName val="부대공"/>
      <sheetName val="CIVIL4"/>
      <sheetName val="2_단면가정_"/>
      <sheetName val="총_괄_표"/>
      <sheetName val="토공_갑지"/>
      <sheetName val="공사비증감(P4)_"/>
      <sheetName val="본선_토공_분배표"/>
      <sheetName val="단면_(2)"/>
      <sheetName val="하도내역_(철콘)"/>
      <sheetName val="부대토목"/>
      <sheetName val="L형집계"/>
      <sheetName val="신표지1"/>
      <sheetName val="전기일위대가"/>
      <sheetName val="건설기계_목록"/>
      <sheetName val="기계경비일람"/>
      <sheetName val="4-1.노무비(직영)"/>
      <sheetName val="조건표"/>
      <sheetName val="동원(3)"/>
      <sheetName val="9GNG운반"/>
      <sheetName val="배수공"/>
      <sheetName val="간지"/>
      <sheetName val="연습"/>
      <sheetName val="1을"/>
      <sheetName val="1.수인터널"/>
      <sheetName val="loading"/>
      <sheetName val="설계내역서"/>
      <sheetName val="IW-LIST"/>
      <sheetName val="현황"/>
      <sheetName val="매립"/>
      <sheetName val="여과지동"/>
      <sheetName val="기초자료"/>
      <sheetName val="계화총괄"/>
      <sheetName val="계화배수(3대)"/>
      <sheetName val="철집"/>
      <sheetName val="1.설계기준"/>
      <sheetName val="총수량 (기성)"/>
      <sheetName val="관급총괄"/>
      <sheetName val="DHEQSUPT"/>
      <sheetName val="J01"/>
      <sheetName val="설계내역(2001)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흥양2교토공집계표"/>
      <sheetName val="JUCKEYK"/>
      <sheetName val="I一般比"/>
      <sheetName val="2.하중산정"/>
      <sheetName val="TYPE-A"/>
      <sheetName val="배수관토공산출"/>
      <sheetName val="건축물터파기"/>
      <sheetName val="부표총괄"/>
      <sheetName val="T.T.P 단위수량"/>
      <sheetName val="낙찰표"/>
      <sheetName val="기계경비적용기준"/>
      <sheetName val="AN-01"/>
      <sheetName val="PRICES"/>
      <sheetName val="골조시행"/>
      <sheetName val="예상"/>
      <sheetName val="ASP 일반구간_250A"/>
      <sheetName val="기존-내역"/>
      <sheetName val="우수"/>
      <sheetName val="BOX-1510"/>
      <sheetName val="중기비"/>
      <sheetName val="단면가정"/>
      <sheetName val="A LINE"/>
      <sheetName val="C.배수관공"/>
      <sheetName val="토공-내역"/>
      <sheetName val="에너지동"/>
      <sheetName val="실행내역서"/>
      <sheetName val="맨홀수량산출"/>
      <sheetName val="설계내역"/>
      <sheetName val="원형맨홀수량"/>
      <sheetName val="인부노임"/>
      <sheetName val="설계예시"/>
      <sheetName val="중기목록표"/>
      <sheetName val="자금신청서"/>
      <sheetName val="횡배날개"/>
      <sheetName val="내역서(교량)전체"/>
      <sheetName val="깨기"/>
      <sheetName val="전체변경예정공정표_2012.07.30"/>
      <sheetName val="Sheet13"/>
      <sheetName val="Sheet14"/>
      <sheetName val="GEN"/>
      <sheetName val="평가데이터"/>
      <sheetName val="산출근거-S1"/>
      <sheetName val="소도3교"/>
      <sheetName val="STEEL BOX 단면설계(SEC.8)"/>
      <sheetName val="단위자갈수량1"/>
      <sheetName val="정공공사"/>
      <sheetName val="이름"/>
      <sheetName val="하천하류 철근수량 집계표"/>
      <sheetName val="격점관로집계"/>
      <sheetName val="1단계"/>
      <sheetName val="우수관로단위수량(300)"/>
      <sheetName val="CODE"/>
      <sheetName val="MOTOR"/>
      <sheetName val="LOB"/>
      <sheetName val="C-직노1"/>
      <sheetName val="Supplement2"/>
      <sheetName val=""/>
      <sheetName val="견적서세부내용"/>
      <sheetName val="견적내용입력"/>
      <sheetName val="토적계산"/>
      <sheetName val="평균터파기고(1-2,ASP)"/>
      <sheetName val="옹벽식측구단위"/>
      <sheetName val="철근단면적"/>
      <sheetName val="출입구총집계"/>
      <sheetName val="운반"/>
      <sheetName val="관급자재대"/>
      <sheetName val="내역-가"/>
      <sheetName val="집계표(OPTION)"/>
      <sheetName val="INPUT(덕도방향-시점)"/>
      <sheetName val="일위대가-1"/>
      <sheetName val="주요자재집계"/>
      <sheetName val="구체"/>
      <sheetName val="좌측날개벽"/>
      <sheetName val="우측날개벽"/>
      <sheetName val="tggwan(mac)"/>
      <sheetName val="노임"/>
      <sheetName val="총괄표"/>
      <sheetName val="전선 및 전선관"/>
      <sheetName val="수량산출서"/>
      <sheetName val="을"/>
      <sheetName val="전력구구조물산근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CAL(1)_"/>
      <sheetName val="Bend_fact_"/>
      <sheetName val="STAFF_ANALYSIS"/>
      <sheetName val="Sheet1_(2)"/>
      <sheetName val="BQMPALOC"/>
      <sheetName val="Cash2"/>
      <sheetName val="Z"/>
      <sheetName val="우수맨홀공제단위수량"/>
      <sheetName val="실행대비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목록"/>
      <sheetName val="자재단가표"/>
      <sheetName val="조합일"/>
      <sheetName val="철거일"/>
      <sheetName val="일위대가(1)"/>
      <sheetName val="우수공"/>
      <sheetName val="단면검토"/>
      <sheetName val="찍기"/>
      <sheetName val="전기혼잡제경비(45)"/>
      <sheetName val="_x0018__x0000_℀"/>
      <sheetName val="Pier 3"/>
      <sheetName val="입력시트"/>
      <sheetName val="사리부설"/>
      <sheetName val="Y-WORK"/>
      <sheetName val="가시설(TYPE-A)"/>
      <sheetName val="1호맨홀가감수량"/>
      <sheetName val="1-1평균터파기고(1)"/>
      <sheetName val="1호맨홀수량산출"/>
      <sheetName val="지장물현황"/>
      <sheetName val="분묘 총 현황"/>
      <sheetName val="지하매설물조서"/>
      <sheetName val="지장물도면"/>
      <sheetName val="표준단면수량(출력안함)"/>
      <sheetName val="옹벽집계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아스콘(중기)"/>
      <sheetName val="포장단가산출"/>
      <sheetName val="표지"/>
      <sheetName val="설계설명서"/>
      <sheetName val="예정공정"/>
      <sheetName val="동원인원"/>
      <sheetName val="갑지"/>
      <sheetName val="내역서"/>
      <sheetName val="원가계산"/>
      <sheetName val="자재집계"/>
      <sheetName val="토적"/>
      <sheetName val="포장수량집계"/>
      <sheetName val="포장위치"/>
      <sheetName val="포장산출"/>
      <sheetName val="단가산출"/>
      <sheetName val="간지"/>
      <sheetName val="Sheet1"/>
      <sheetName val="95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일위대가"/>
      <sheetName val="분전반설치비 일위대가"/>
      <sheetName val="그림갑지"/>
      <sheetName val="가로등기초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포장단가산출"/>
      <sheetName val="9509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차집관로, 중계펌프장"/>
      <sheetName val="중계펌프장-건축"/>
      <sheetName val="중계펌프장-사급자재대"/>
      <sheetName val="공통"/>
      <sheetName val="현장급여"/>
      <sheetName val="집계표"/>
      <sheetName val="기초일위"/>
      <sheetName val="시설일위"/>
      <sheetName val="조명일위"/>
      <sheetName val="납부서"/>
      <sheetName val="관급"/>
      <sheetName val="SORCE1"/>
      <sheetName val="접속도로1"/>
      <sheetName val="소일위대가코드표"/>
      <sheetName val="데리네이타현황"/>
      <sheetName val="단가"/>
      <sheetName val="공정계획"/>
      <sheetName val="DATE"/>
      <sheetName val="Y-WORK"/>
      <sheetName val="기자재대비표"/>
      <sheetName val="일위목록"/>
      <sheetName val="공사요율"/>
      <sheetName val="포장재료집계표"/>
      <sheetName val="포장면적산출"/>
      <sheetName val="포장수량집계"/>
      <sheetName val="날개벽"/>
      <sheetName val="설계기준"/>
      <sheetName val="내역1"/>
      <sheetName val="기본1"/>
      <sheetName val="수정일위대가"/>
      <sheetName val="내역서"/>
      <sheetName val="금광1터널"/>
      <sheetName val="2000년1차"/>
      <sheetName val="일위대가표"/>
      <sheetName val="총괄내역서"/>
      <sheetName val="금액결정"/>
      <sheetName val="약품공급2"/>
      <sheetName val="데이타"/>
      <sheetName val="대로근거"/>
      <sheetName val="중로근거"/>
      <sheetName val="토목"/>
      <sheetName val="밸브설치"/>
      <sheetName val="중기조종사 단위단가"/>
      <sheetName val="식재일위"/>
      <sheetName val="Sheet1"/>
      <sheetName val="토목주소"/>
      <sheetName val="초기화면"/>
      <sheetName val="관급자재"/>
      <sheetName val="약품설비"/>
      <sheetName val="기성내역1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WORK"/>
      <sheetName val="물가대비표"/>
      <sheetName val="일위목차"/>
      <sheetName val="부표총괄"/>
      <sheetName val="2. 공원조도"/>
      <sheetName val="여과지동"/>
      <sheetName val="기초자료"/>
      <sheetName val="99노임기준"/>
      <sheetName val="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3">
          <cell r="A3">
            <v>3</v>
          </cell>
        </row>
      </sheetData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접속도로수량집계표"/>
      <sheetName val="미력포장"/>
      <sheetName val="접속도로1"/>
      <sheetName val="접속도로2"/>
      <sheetName val="-접속도로-"/>
      <sheetName val="-접속도로증감-"/>
      <sheetName val="금액결정"/>
      <sheetName val="소일위대가코드표"/>
      <sheetName val="대로근거"/>
      <sheetName val="단가"/>
      <sheetName val="요율"/>
      <sheetName val="지구단위계획"/>
      <sheetName val="data"/>
      <sheetName val="단위량당중기사용료"/>
      <sheetName val="남한강 2단계 전체분"/>
      <sheetName val="9509"/>
      <sheetName val="중로근거"/>
      <sheetName val="INPUT(덕도방향-시점)"/>
      <sheetName val="설계명세"/>
      <sheetName val="환경인력"/>
      <sheetName val="집계표"/>
      <sheetName val="토공수량산출"/>
      <sheetName val="토적계산서"/>
      <sheetName val="기초일위"/>
      <sheetName val="시설일위"/>
      <sheetName val="식재일위"/>
      <sheetName val="일위목록"/>
      <sheetName val="산출근거"/>
      <sheetName val="SORCE1"/>
      <sheetName val="기자재대비표"/>
      <sheetName val="우배수"/>
      <sheetName val="접속도로"/>
      <sheetName val="범례표"/>
      <sheetName val="설계기준"/>
      <sheetName val="내역1"/>
      <sheetName val="포장재료집계표"/>
      <sheetName val="포장면적산출"/>
      <sheetName val="포장수량집계"/>
      <sheetName val="포장수량집계표"/>
      <sheetName val="중기조종사 단위단가"/>
      <sheetName val="BOX"/>
      <sheetName val="Data&amp;Result"/>
      <sheetName val="2차 설계내역서(변경)"/>
      <sheetName val="토목"/>
      <sheetName val="출력X"/>
      <sheetName val="내역서"/>
      <sheetName val="터파기및재료"/>
      <sheetName val="내역서01"/>
      <sheetName val="조명일위"/>
      <sheetName val="환경성검토 총괄"/>
      <sheetName val="용역단가"/>
      <sheetName val="입력변수"/>
      <sheetName val="100만평"/>
      <sheetName val="데리네이타현황"/>
      <sheetName val="2000년1차"/>
      <sheetName val="을지"/>
      <sheetName val="구조물공"/>
      <sheetName val="부대공"/>
      <sheetName val="배수공"/>
      <sheetName val="토공"/>
      <sheetName val="포장공"/>
      <sheetName val="inputdata"/>
      <sheetName val="공사기본내용입력"/>
      <sheetName val="총괄내역서"/>
      <sheetName val="기본일위"/>
      <sheetName val="토사(PE)"/>
      <sheetName val="예산자료(최종'00,9.27)"/>
      <sheetName val="직접경비"/>
      <sheetName val="직접인건비"/>
      <sheetName val="99노임기준"/>
      <sheetName val="일위대가"/>
      <sheetName val="견적을지"/>
      <sheetName val="중기사용료"/>
      <sheetName val="적용노임"/>
      <sheetName val="일반자재"/>
      <sheetName val="기초단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설명서"/>
      <sheetName val="예표지"/>
      <sheetName val="예산"/>
      <sheetName val="내역"/>
      <sheetName val="사급"/>
      <sheetName val="관급"/>
      <sheetName val="폐기물처리"/>
      <sheetName val="자.산"/>
      <sheetName val="재료계산"/>
      <sheetName val="포전"/>
      <sheetName val="연조"/>
      <sheetName val="토집"/>
      <sheetName val="토계"/>
      <sheetName val="Sheet1"/>
      <sheetName val="98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D15" t="str">
            <v>((3.5 + 3.0) * 25 / 2 ) * 0.15</v>
          </cell>
        </row>
      </sheetData>
      <sheetData sheetId="10">
        <row r="19">
          <cell r="D19" t="str">
            <v>( 3.0 + 3.5 ) * 25 / 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3"/>
      <sheetName val="관로토공수량산출"/>
      <sheetName val="#REF"/>
      <sheetName val="토목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경제요청"/>
      <sheetName val="경제분석"/>
      <sheetName val="결재전"/>
      <sheetName val="사업비수지예산서"/>
      <sheetName val="사업비내역"/>
      <sheetName val="요율"/>
      <sheetName val="공사요율"/>
      <sheetName val="지급.용지매수"/>
      <sheetName val="용지매수공사비"/>
      <sheetName val="&lt;공사비총괄&gt;"/>
      <sheetName val="&lt;수원공공사비총괄&gt;"/>
      <sheetName val="&lt;배수장공사비총괄&gt;"/>
      <sheetName val="배수장공사비"/>
      <sheetName val="토공재료집계"/>
      <sheetName val="장공작물집계"/>
      <sheetName val="토공집계"/>
      <sheetName val="공작물"/>
      <sheetName val="&lt;배수문공사비총괄&gt;"/>
      <sheetName val="배수문공사비"/>
      <sheetName val="배수문공작물"/>
      <sheetName val="&lt;평야부공사비총괄&gt;"/>
      <sheetName val="평야부공사비"/>
      <sheetName val="배수로집계"/>
      <sheetName val="&lt;부대공사비총괄&gt;"/>
      <sheetName val="부대공사"/>
      <sheetName val="자재대(총)"/>
      <sheetName val="배수장자재대"/>
      <sheetName val="평야부자재대"/>
      <sheetName val="수목데이타 "/>
      <sheetName val="9811"/>
      <sheetName val="지급자재"/>
      <sheetName val="내역서"/>
      <sheetName val="산수배수"/>
      <sheetName val="접속도로1"/>
      <sheetName val="3지구단위"/>
      <sheetName val="TOTAL3"/>
      <sheetName val="진주방향"/>
      <sheetName val="마산방향"/>
      <sheetName val="마산방향철근집계"/>
      <sheetName val="단가"/>
      <sheetName val="자료"/>
      <sheetName val="갑지"/>
      <sheetName val="설계예산서"/>
      <sheetName val="수량산출"/>
      <sheetName val="석재장조사"/>
      <sheetName val="2000년1차"/>
      <sheetName val="범례표"/>
      <sheetName val="9509"/>
      <sheetName val="남양주부대"/>
      <sheetName val="공사비"/>
      <sheetName val="지구단위계획"/>
      <sheetName val="DATE"/>
      <sheetName val="직접경비"/>
      <sheetName val="직접인건비"/>
      <sheetName val="포장공"/>
      <sheetName val="배수공"/>
      <sheetName val="토공"/>
      <sheetName val="산출근거"/>
      <sheetName val="토목"/>
      <sheetName val="DATA"/>
      <sheetName val="데리네이타현황"/>
      <sheetName val="조작대(1연)"/>
      <sheetName val="입찰안"/>
      <sheetName val="입력DATA"/>
      <sheetName val="바닥판"/>
      <sheetName val="DATA 입력부"/>
      <sheetName val="일위대가"/>
      <sheetName val="아스팔트 포장총괄집계표"/>
      <sheetName val="직노"/>
      <sheetName val="횡배수관"/>
      <sheetName val="대로근거"/>
      <sheetName val="밸브설치"/>
      <sheetName val="내역"/>
      <sheetName val="기기리스트"/>
      <sheetName val="소일위대가코드표"/>
      <sheetName val="재정비직인"/>
      <sheetName val="재정비내역"/>
      <sheetName val="지적고시내역"/>
      <sheetName val="산근1,2"/>
      <sheetName val="표지"/>
      <sheetName val="실행내역 "/>
      <sheetName val="제직재"/>
      <sheetName val="Sheet1"/>
      <sheetName val="Sheet1 (2)"/>
      <sheetName val="직재"/>
      <sheetName val="제출내역 (2)"/>
      <sheetName val="지급_용지매수"/>
      <sheetName val="수목데이타_"/>
      <sheetName val="약품공급2"/>
      <sheetName val="산#3-2"/>
      <sheetName val="산#3-1"/>
      <sheetName val="#REF"/>
      <sheetName val="산#3-2-2"/>
      <sheetName val="준검 내역서"/>
      <sheetName val="1호구조물"/>
      <sheetName val="설계명세서"/>
      <sheetName val="예산명세서"/>
      <sheetName val="자료입력"/>
      <sheetName val="상수구조화편집부표"/>
      <sheetName val="2.재료비"/>
      <sheetName val="1.인건비"/>
      <sheetName val="12.보오링"/>
      <sheetName val="18.공내수압탄성자연"/>
      <sheetName val="남한강 2단계 전체분"/>
      <sheetName val="노임단가명세서"/>
      <sheetName val="5지구단위"/>
      <sheetName val="설계기준"/>
      <sheetName val="내역1"/>
      <sheetName val="관로공사"/>
      <sheetName val="원가계산서구조조정"/>
      <sheetName val="단가산출(T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NAV000"/>
      <sheetName val="표지"/>
      <sheetName val="목차"/>
      <sheetName val="1.공사비현황"/>
      <sheetName val="2.공사비집계표"/>
      <sheetName val="3.공사수량현황"/>
      <sheetName val="4.지급자재현황"/>
      <sheetName val="4.지급자재현황(2)"/>
      <sheetName val="5.지급자재비증감현황 (1)"/>
      <sheetName val="5.지급자재비증감현황 (2)"/>
      <sheetName val="6.제잡비"/>
      <sheetName val="제잡비율"/>
      <sheetName val="제잡비산출(전체분)"/>
      <sheetName val="99잡비"/>
      <sheetName val="변경공정"/>
      <sheetName val="집계표"/>
      <sheetName val="6공구(당초)"/>
      <sheetName val="집계표(변경)"/>
      <sheetName val="6공구(변경)"/>
      <sheetName val="6공구(교량별수량)"/>
      <sheetName val="6공구(구조별수량)"/>
      <sheetName val="지급자재명세서"/>
      <sheetName val="금융비용"/>
      <sheetName val="대비"/>
      <sheetName val="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J6">
            <v>19755972650</v>
          </cell>
        </row>
        <row r="7">
          <cell r="J7">
            <v>996012540</v>
          </cell>
        </row>
        <row r="8">
          <cell r="J8">
            <v>70433300</v>
          </cell>
        </row>
        <row r="9">
          <cell r="J9">
            <v>416916500</v>
          </cell>
        </row>
        <row r="10">
          <cell r="J10">
            <v>101146500</v>
          </cell>
        </row>
        <row r="11">
          <cell r="J11">
            <v>0</v>
          </cell>
        </row>
        <row r="14">
          <cell r="J14">
            <v>395136400</v>
          </cell>
        </row>
        <row r="15">
          <cell r="J15">
            <v>200370400</v>
          </cell>
        </row>
        <row r="16">
          <cell r="J16">
            <v>194766000</v>
          </cell>
        </row>
        <row r="17">
          <cell r="J17">
            <v>12379840</v>
          </cell>
        </row>
        <row r="18">
          <cell r="J18">
            <v>6299260</v>
          </cell>
        </row>
        <row r="19">
          <cell r="J19">
            <v>6080580</v>
          </cell>
        </row>
        <row r="20">
          <cell r="J20">
            <v>5832360</v>
          </cell>
        </row>
        <row r="21">
          <cell r="J21">
            <v>35400</v>
          </cell>
        </row>
        <row r="22">
          <cell r="J22">
            <v>10451040</v>
          </cell>
        </row>
        <row r="23">
          <cell r="J23">
            <v>8039841560</v>
          </cell>
        </row>
        <row r="24">
          <cell r="J24">
            <v>99982540</v>
          </cell>
        </row>
        <row r="25">
          <cell r="J25">
            <v>6133500</v>
          </cell>
        </row>
        <row r="26">
          <cell r="J26">
            <v>7933725520</v>
          </cell>
        </row>
        <row r="27">
          <cell r="J27">
            <v>3177502920</v>
          </cell>
        </row>
        <row r="28">
          <cell r="J28">
            <v>4219264000</v>
          </cell>
        </row>
        <row r="29">
          <cell r="J29">
            <v>536958600</v>
          </cell>
        </row>
        <row r="34">
          <cell r="J34">
            <v>7612809280</v>
          </cell>
        </row>
        <row r="35">
          <cell r="J35">
            <v>81978540</v>
          </cell>
        </row>
        <row r="37">
          <cell r="J37">
            <v>2125200</v>
          </cell>
        </row>
        <row r="38">
          <cell r="J38">
            <v>79853340</v>
          </cell>
        </row>
        <row r="39">
          <cell r="J39">
            <v>6666290</v>
          </cell>
        </row>
        <row r="41">
          <cell r="J41">
            <v>135800</v>
          </cell>
        </row>
        <row r="42">
          <cell r="J42">
            <v>6530490</v>
          </cell>
        </row>
        <row r="43">
          <cell r="J43">
            <v>2329913520</v>
          </cell>
        </row>
        <row r="45">
          <cell r="J45">
            <v>16212240</v>
          </cell>
        </row>
        <row r="46">
          <cell r="J46">
            <v>2313701280</v>
          </cell>
        </row>
        <row r="47">
          <cell r="J47">
            <v>5194250930</v>
          </cell>
        </row>
        <row r="48">
          <cell r="J48">
            <v>288640290</v>
          </cell>
        </row>
        <row r="49">
          <cell r="J49">
            <v>1978806000</v>
          </cell>
        </row>
        <row r="50">
          <cell r="J50">
            <v>2926804640</v>
          </cell>
        </row>
        <row r="55">
          <cell r="J55">
            <v>1944814480</v>
          </cell>
        </row>
        <row r="56">
          <cell r="J56">
            <v>1646147520</v>
          </cell>
        </row>
        <row r="57">
          <cell r="J57">
            <v>297982080</v>
          </cell>
        </row>
        <row r="58">
          <cell r="J58">
            <v>684880</v>
          </cell>
        </row>
        <row r="59">
          <cell r="J59">
            <v>382264680</v>
          </cell>
        </row>
        <row r="60">
          <cell r="J60">
            <v>1011580</v>
          </cell>
        </row>
        <row r="61">
          <cell r="J61">
            <v>705911410</v>
          </cell>
        </row>
        <row r="62">
          <cell r="J62">
            <v>207463190</v>
          </cell>
        </row>
        <row r="63">
          <cell r="J63">
            <v>68890500</v>
          </cell>
        </row>
        <row r="64">
          <cell r="J64">
            <v>1962360</v>
          </cell>
        </row>
        <row r="65">
          <cell r="J65">
            <v>27775530</v>
          </cell>
        </row>
        <row r="66">
          <cell r="J66">
            <v>108834800</v>
          </cell>
        </row>
        <row r="67">
          <cell r="J67">
            <v>482465860</v>
          </cell>
        </row>
        <row r="68">
          <cell r="J68">
            <v>1725360</v>
          </cell>
        </row>
        <row r="80">
          <cell r="J80">
            <v>14257000</v>
          </cell>
        </row>
        <row r="81">
          <cell r="J81">
            <v>14100000</v>
          </cell>
        </row>
        <row r="82">
          <cell r="J82">
            <v>157000</v>
          </cell>
        </row>
        <row r="83">
          <cell r="J83">
            <v>56893010</v>
          </cell>
        </row>
        <row r="84">
          <cell r="J84">
            <v>95310</v>
          </cell>
        </row>
        <row r="87">
          <cell r="J87">
            <v>5144420929</v>
          </cell>
        </row>
        <row r="88">
          <cell r="J88">
            <v>820222120</v>
          </cell>
        </row>
        <row r="89">
          <cell r="J89">
            <v>259553930</v>
          </cell>
        </row>
        <row r="90">
          <cell r="J90">
            <v>98804430</v>
          </cell>
        </row>
        <row r="91">
          <cell r="J91">
            <v>2061500</v>
          </cell>
        </row>
        <row r="92">
          <cell r="J92">
            <v>158688000</v>
          </cell>
        </row>
        <row r="93">
          <cell r="J93">
            <v>368329080</v>
          </cell>
        </row>
        <row r="94">
          <cell r="J94">
            <v>192699080</v>
          </cell>
        </row>
        <row r="95">
          <cell r="J95">
            <v>184827580</v>
          </cell>
        </row>
        <row r="96">
          <cell r="J96">
            <v>7871500</v>
          </cell>
        </row>
        <row r="100">
          <cell r="J100">
            <v>175630000</v>
          </cell>
        </row>
        <row r="101">
          <cell r="J101">
            <v>175630000</v>
          </cell>
        </row>
        <row r="103">
          <cell r="J103">
            <v>192339110</v>
          </cell>
        </row>
        <row r="104">
          <cell r="J104">
            <v>1333955180</v>
          </cell>
        </row>
        <row r="105">
          <cell r="J105">
            <v>1140891600</v>
          </cell>
        </row>
        <row r="106">
          <cell r="J106">
            <v>49104000</v>
          </cell>
        </row>
        <row r="107">
          <cell r="J107">
            <v>182559600</v>
          </cell>
        </row>
        <row r="108">
          <cell r="J108">
            <v>909228000</v>
          </cell>
        </row>
        <row r="109">
          <cell r="J109">
            <v>6168800</v>
          </cell>
        </row>
        <row r="111">
          <cell r="J111">
            <v>6168800</v>
          </cell>
        </row>
        <row r="113">
          <cell r="J113">
            <v>86176020</v>
          </cell>
        </row>
        <row r="114">
          <cell r="J114">
            <v>22466220</v>
          </cell>
        </row>
        <row r="115">
          <cell r="J115">
            <v>10681200</v>
          </cell>
        </row>
        <row r="117">
          <cell r="J117">
            <v>53028600</v>
          </cell>
        </row>
        <row r="118">
          <cell r="J118">
            <v>28717000</v>
          </cell>
        </row>
        <row r="119">
          <cell r="J119">
            <v>8577000</v>
          </cell>
        </row>
        <row r="120">
          <cell r="J120">
            <v>20140000</v>
          </cell>
        </row>
        <row r="125">
          <cell r="J125">
            <v>72001760</v>
          </cell>
        </row>
        <row r="126">
          <cell r="J126">
            <v>12851600</v>
          </cell>
        </row>
        <row r="127">
          <cell r="J127">
            <v>7405870</v>
          </cell>
        </row>
        <row r="128">
          <cell r="J128">
            <v>50240190</v>
          </cell>
        </row>
        <row r="129">
          <cell r="J129">
            <v>1504100</v>
          </cell>
        </row>
        <row r="131">
          <cell r="J131">
            <v>911533490</v>
          </cell>
        </row>
        <row r="132">
          <cell r="J132">
            <v>474295800</v>
          </cell>
        </row>
        <row r="133">
          <cell r="J133">
            <v>418050000</v>
          </cell>
        </row>
        <row r="138">
          <cell r="J138">
            <v>11175000</v>
          </cell>
        </row>
        <row r="139">
          <cell r="J139">
            <v>406875000</v>
          </cell>
        </row>
        <row r="140">
          <cell r="J140">
            <v>56245800</v>
          </cell>
        </row>
        <row r="141">
          <cell r="J141">
            <v>21492000</v>
          </cell>
        </row>
        <row r="142">
          <cell r="J142">
            <v>1812600</v>
          </cell>
        </row>
        <row r="143">
          <cell r="J143">
            <v>24679200</v>
          </cell>
        </row>
        <row r="145">
          <cell r="J145">
            <v>8262000</v>
          </cell>
        </row>
        <row r="147">
          <cell r="J147">
            <v>330466000</v>
          </cell>
        </row>
        <row r="148">
          <cell r="J148">
            <v>51180000</v>
          </cell>
        </row>
        <row r="151">
          <cell r="J151">
            <v>22800000</v>
          </cell>
        </row>
        <row r="152">
          <cell r="J152">
            <v>5280000</v>
          </cell>
        </row>
        <row r="153">
          <cell r="J153">
            <v>23100000</v>
          </cell>
        </row>
        <row r="155">
          <cell r="J155">
            <v>279286000</v>
          </cell>
        </row>
        <row r="156">
          <cell r="J156">
            <v>63546000</v>
          </cell>
        </row>
        <row r="157">
          <cell r="J157">
            <v>2106000</v>
          </cell>
        </row>
        <row r="158">
          <cell r="J158">
            <v>39240000</v>
          </cell>
        </row>
        <row r="159">
          <cell r="J159">
            <v>22200000</v>
          </cell>
        </row>
        <row r="160">
          <cell r="J160">
            <v>189182000</v>
          </cell>
        </row>
        <row r="162">
          <cell r="J162">
            <v>108782000</v>
          </cell>
        </row>
        <row r="163">
          <cell r="J163">
            <v>80400000</v>
          </cell>
        </row>
        <row r="164">
          <cell r="J164">
            <v>26558000</v>
          </cell>
        </row>
        <row r="166">
          <cell r="J166">
            <v>16948000</v>
          </cell>
        </row>
        <row r="167">
          <cell r="J167">
            <v>9610000</v>
          </cell>
        </row>
        <row r="197">
          <cell r="J197">
            <v>42395400</v>
          </cell>
        </row>
        <row r="199">
          <cell r="J199">
            <v>7409400</v>
          </cell>
        </row>
        <row r="200">
          <cell r="J200">
            <v>34986000</v>
          </cell>
        </row>
        <row r="202">
          <cell r="J202">
            <v>49640</v>
          </cell>
        </row>
        <row r="203">
          <cell r="J203">
            <v>49640</v>
          </cell>
        </row>
        <row r="204">
          <cell r="J204">
            <v>32483500</v>
          </cell>
        </row>
        <row r="205">
          <cell r="J205">
            <v>14044800</v>
          </cell>
        </row>
        <row r="206">
          <cell r="J206">
            <v>6589300</v>
          </cell>
        </row>
        <row r="207">
          <cell r="J207">
            <v>11849400</v>
          </cell>
        </row>
        <row r="208">
          <cell r="J208">
            <v>31843150</v>
          </cell>
        </row>
        <row r="209">
          <cell r="J209">
            <v>17003800</v>
          </cell>
        </row>
        <row r="211">
          <cell r="J211">
            <v>17003800</v>
          </cell>
        </row>
        <row r="213">
          <cell r="J213">
            <v>7889100</v>
          </cell>
        </row>
        <row r="214">
          <cell r="J214">
            <v>2784600</v>
          </cell>
        </row>
        <row r="215">
          <cell r="J215">
            <v>5104500</v>
          </cell>
        </row>
        <row r="218">
          <cell r="J218">
            <v>1823250</v>
          </cell>
        </row>
        <row r="219">
          <cell r="J219">
            <v>1823250</v>
          </cell>
        </row>
        <row r="221">
          <cell r="J221">
            <v>5109500</v>
          </cell>
        </row>
        <row r="224">
          <cell r="J224">
            <v>69500</v>
          </cell>
        </row>
        <row r="228">
          <cell r="J228">
            <v>4758000</v>
          </cell>
        </row>
        <row r="229">
          <cell r="J229">
            <v>282000</v>
          </cell>
        </row>
        <row r="232">
          <cell r="J232">
            <v>17500</v>
          </cell>
        </row>
        <row r="235">
          <cell r="J235">
            <v>17500</v>
          </cell>
        </row>
        <row r="236">
          <cell r="J236">
            <v>1388305930</v>
          </cell>
        </row>
        <row r="237">
          <cell r="J237">
            <v>1079265430</v>
          </cell>
        </row>
        <row r="238">
          <cell r="J238">
            <v>380736400</v>
          </cell>
        </row>
        <row r="239">
          <cell r="J239">
            <v>289042600</v>
          </cell>
        </row>
        <row r="240">
          <cell r="J240">
            <v>4755300</v>
          </cell>
        </row>
        <row r="241">
          <cell r="J241">
            <v>86938500</v>
          </cell>
        </row>
        <row r="242">
          <cell r="J242">
            <v>194656100</v>
          </cell>
        </row>
        <row r="243">
          <cell r="J243">
            <v>164263500</v>
          </cell>
        </row>
        <row r="244">
          <cell r="J244">
            <v>1722600</v>
          </cell>
        </row>
        <row r="245">
          <cell r="J245">
            <v>28670000</v>
          </cell>
        </row>
        <row r="246">
          <cell r="J246">
            <v>398867700</v>
          </cell>
        </row>
        <row r="247">
          <cell r="J247">
            <v>532000</v>
          </cell>
        </row>
        <row r="248">
          <cell r="J248">
            <v>84240</v>
          </cell>
        </row>
        <row r="249">
          <cell r="J249">
            <v>447760</v>
          </cell>
        </row>
        <row r="250">
          <cell r="J250">
            <v>18118100</v>
          </cell>
        </row>
        <row r="251">
          <cell r="J251">
            <v>9318600</v>
          </cell>
        </row>
        <row r="252">
          <cell r="J252">
            <v>35736480</v>
          </cell>
        </row>
        <row r="255">
          <cell r="J255">
            <v>2828550</v>
          </cell>
        </row>
        <row r="256">
          <cell r="J256">
            <v>20276100</v>
          </cell>
        </row>
        <row r="257">
          <cell r="J257">
            <v>9480780</v>
          </cell>
        </row>
        <row r="259">
          <cell r="J259">
            <v>1949940</v>
          </cell>
        </row>
        <row r="260">
          <cell r="J260">
            <v>3750840</v>
          </cell>
        </row>
        <row r="261">
          <cell r="J261">
            <v>3780000</v>
          </cell>
        </row>
        <row r="262">
          <cell r="J262">
            <v>3597000</v>
          </cell>
        </row>
        <row r="263">
          <cell r="J263">
            <v>33300</v>
          </cell>
        </row>
        <row r="264">
          <cell r="J264">
            <v>4860960</v>
          </cell>
        </row>
        <row r="265">
          <cell r="J265">
            <v>84480</v>
          </cell>
        </row>
        <row r="266">
          <cell r="J266">
            <v>138880</v>
          </cell>
        </row>
        <row r="267">
          <cell r="J267">
            <v>206640</v>
          </cell>
        </row>
        <row r="268">
          <cell r="J268">
            <v>68143860</v>
          </cell>
        </row>
        <row r="269">
          <cell r="J269">
            <v>240690000</v>
          </cell>
        </row>
        <row r="270">
          <cell r="J270">
            <v>8421600</v>
          </cell>
        </row>
        <row r="271">
          <cell r="J271">
            <v>62768400</v>
          </cell>
        </row>
        <row r="273">
          <cell r="J273">
            <v>169500000</v>
          </cell>
        </row>
        <row r="274">
          <cell r="J274">
            <v>690404209</v>
          </cell>
        </row>
        <row r="275">
          <cell r="J275">
            <v>5450565</v>
          </cell>
        </row>
        <row r="276">
          <cell r="J276">
            <v>1650600</v>
          </cell>
        </row>
        <row r="278">
          <cell r="J278">
            <v>1650600</v>
          </cell>
        </row>
        <row r="280">
          <cell r="J280">
            <v>3697200</v>
          </cell>
        </row>
        <row r="283">
          <cell r="J283">
            <v>982800</v>
          </cell>
        </row>
        <row r="284">
          <cell r="J284">
            <v>2714400</v>
          </cell>
        </row>
        <row r="294">
          <cell r="J294">
            <v>102765</v>
          </cell>
        </row>
        <row r="299">
          <cell r="J299">
            <v>48680800</v>
          </cell>
        </row>
        <row r="300">
          <cell r="J300">
            <v>28005600</v>
          </cell>
        </row>
        <row r="301">
          <cell r="J301">
            <v>20675200</v>
          </cell>
        </row>
        <row r="305">
          <cell r="J305">
            <v>7852700</v>
          </cell>
        </row>
        <row r="306">
          <cell r="J306">
            <v>7184700</v>
          </cell>
        </row>
        <row r="307">
          <cell r="J307">
            <v>668000</v>
          </cell>
        </row>
        <row r="308">
          <cell r="J308">
            <v>94266030</v>
          </cell>
        </row>
        <row r="309">
          <cell r="J309">
            <v>53394800</v>
          </cell>
        </row>
        <row r="310">
          <cell r="J310">
            <v>3064600</v>
          </cell>
        </row>
        <row r="311">
          <cell r="J311">
            <v>50330200</v>
          </cell>
        </row>
        <row r="312">
          <cell r="J312">
            <v>8448830</v>
          </cell>
        </row>
        <row r="313">
          <cell r="J313">
            <v>24796400</v>
          </cell>
        </row>
        <row r="314">
          <cell r="J314">
            <v>24733800</v>
          </cell>
        </row>
        <row r="315">
          <cell r="J315">
            <v>62600</v>
          </cell>
        </row>
        <row r="316">
          <cell r="J316">
            <v>7626000</v>
          </cell>
        </row>
        <row r="318">
          <cell r="J318">
            <v>7626000</v>
          </cell>
        </row>
        <row r="319">
          <cell r="J319">
            <v>182900600</v>
          </cell>
        </row>
        <row r="320">
          <cell r="J320">
            <v>26149500</v>
          </cell>
        </row>
        <row r="321">
          <cell r="J321">
            <v>26149500</v>
          </cell>
        </row>
        <row r="323">
          <cell r="J323">
            <v>92529100</v>
          </cell>
        </row>
        <row r="324">
          <cell r="J324">
            <v>34537200</v>
          </cell>
        </row>
        <row r="326">
          <cell r="J326">
            <v>57991900</v>
          </cell>
        </row>
        <row r="328">
          <cell r="J328">
            <v>64222000</v>
          </cell>
        </row>
        <row r="329">
          <cell r="J329">
            <v>58316000</v>
          </cell>
        </row>
        <row r="330">
          <cell r="J330">
            <v>5640000</v>
          </cell>
        </row>
        <row r="332">
          <cell r="J332">
            <v>266000</v>
          </cell>
        </row>
        <row r="333">
          <cell r="J333">
            <v>319580494</v>
          </cell>
        </row>
        <row r="335">
          <cell r="J335">
            <v>153422200</v>
          </cell>
        </row>
        <row r="336">
          <cell r="J336">
            <v>81188800</v>
          </cell>
        </row>
        <row r="337">
          <cell r="J337">
            <v>72233400</v>
          </cell>
        </row>
        <row r="339">
          <cell r="J339">
            <v>58909284</v>
          </cell>
        </row>
        <row r="340">
          <cell r="J340">
            <v>73352600</v>
          </cell>
        </row>
        <row r="341">
          <cell r="J341">
            <v>64563600</v>
          </cell>
        </row>
        <row r="344">
          <cell r="J344">
            <v>8789000</v>
          </cell>
        </row>
        <row r="345">
          <cell r="J345">
            <v>3577730</v>
          </cell>
        </row>
        <row r="346">
          <cell r="J346">
            <v>163760</v>
          </cell>
        </row>
        <row r="347">
          <cell r="J347">
            <v>5046000</v>
          </cell>
        </row>
        <row r="348">
          <cell r="J348">
            <v>25108920</v>
          </cell>
        </row>
        <row r="367">
          <cell r="J367">
            <v>22983020</v>
          </cell>
        </row>
        <row r="368">
          <cell r="J368">
            <v>18889520</v>
          </cell>
        </row>
        <row r="370">
          <cell r="J370">
            <v>1290000</v>
          </cell>
        </row>
        <row r="371">
          <cell r="J371">
            <v>2803500</v>
          </cell>
        </row>
        <row r="372">
          <cell r="J372">
            <v>8690000</v>
          </cell>
        </row>
        <row r="384">
          <cell r="J384">
            <v>42443997366</v>
          </cell>
        </row>
        <row r="385">
          <cell r="J385">
            <v>15007471156</v>
          </cell>
        </row>
        <row r="386">
          <cell r="J386">
            <v>1366693870</v>
          </cell>
        </row>
        <row r="387">
          <cell r="J387">
            <v>110917940</v>
          </cell>
        </row>
        <row r="388">
          <cell r="J388">
            <v>104161260</v>
          </cell>
        </row>
        <row r="389">
          <cell r="J389">
            <v>6756680</v>
          </cell>
        </row>
        <row r="390">
          <cell r="J390">
            <v>18013930</v>
          </cell>
        </row>
        <row r="391">
          <cell r="J391">
            <v>18013930</v>
          </cell>
        </row>
        <row r="393">
          <cell r="J393">
            <v>47070000</v>
          </cell>
        </row>
        <row r="394">
          <cell r="J394">
            <v>47070000</v>
          </cell>
        </row>
        <row r="396">
          <cell r="J396">
            <v>157581200</v>
          </cell>
        </row>
        <row r="397">
          <cell r="J397">
            <v>157581200</v>
          </cell>
        </row>
        <row r="399">
          <cell r="J399">
            <v>479095800</v>
          </cell>
        </row>
        <row r="400">
          <cell r="J400">
            <v>343156000</v>
          </cell>
        </row>
        <row r="401">
          <cell r="J401">
            <v>37909000</v>
          </cell>
        </row>
        <row r="402">
          <cell r="J402">
            <v>98030800</v>
          </cell>
        </row>
        <row r="403">
          <cell r="J403">
            <v>554015000</v>
          </cell>
        </row>
        <row r="404">
          <cell r="J404">
            <v>503929200</v>
          </cell>
        </row>
        <row r="406">
          <cell r="J406">
            <v>50085800</v>
          </cell>
        </row>
        <row r="487">
          <cell r="J487">
            <v>153883290</v>
          </cell>
        </row>
        <row r="529">
          <cell r="J529">
            <v>3314764500</v>
          </cell>
        </row>
        <row r="530">
          <cell r="J530">
            <v>949471500</v>
          </cell>
        </row>
        <row r="533">
          <cell r="J533">
            <v>949471500</v>
          </cell>
        </row>
        <row r="536">
          <cell r="J536">
            <v>2020142400</v>
          </cell>
        </row>
        <row r="543">
          <cell r="J543">
            <v>2020142400</v>
          </cell>
        </row>
        <row r="545">
          <cell r="J545">
            <v>2020142400</v>
          </cell>
        </row>
        <row r="546">
          <cell r="J546">
            <v>345078000</v>
          </cell>
        </row>
        <row r="548">
          <cell r="J548">
            <v>345078000</v>
          </cell>
        </row>
        <row r="549">
          <cell r="J549">
            <v>72600</v>
          </cell>
        </row>
        <row r="551">
          <cell r="J551">
            <v>72600</v>
          </cell>
        </row>
        <row r="552">
          <cell r="J552">
            <v>1379095110</v>
          </cell>
        </row>
        <row r="553">
          <cell r="J553">
            <v>1149192520</v>
          </cell>
        </row>
        <row r="554">
          <cell r="J554">
            <v>22599200</v>
          </cell>
        </row>
        <row r="555">
          <cell r="J555">
            <v>1001304820</v>
          </cell>
        </row>
        <row r="556">
          <cell r="J556">
            <v>293570020</v>
          </cell>
        </row>
        <row r="557">
          <cell r="J557">
            <v>707734800</v>
          </cell>
        </row>
        <row r="558">
          <cell r="J558">
            <v>108926500</v>
          </cell>
        </row>
        <row r="559">
          <cell r="J559">
            <v>16362000</v>
          </cell>
        </row>
        <row r="560">
          <cell r="J560">
            <v>35130600</v>
          </cell>
        </row>
        <row r="561">
          <cell r="J561">
            <v>8537400</v>
          </cell>
        </row>
        <row r="562">
          <cell r="J562">
            <v>26593200</v>
          </cell>
        </row>
        <row r="563">
          <cell r="J563">
            <v>80653600</v>
          </cell>
        </row>
        <row r="564">
          <cell r="J564">
            <v>37539190</v>
          </cell>
        </row>
        <row r="565">
          <cell r="J565">
            <v>37539190</v>
          </cell>
        </row>
        <row r="567">
          <cell r="J567">
            <v>76579200</v>
          </cell>
        </row>
        <row r="568">
          <cell r="J568">
            <v>26035200</v>
          </cell>
        </row>
        <row r="569">
          <cell r="J569">
            <v>50544000</v>
          </cell>
        </row>
        <row r="584">
          <cell r="J584">
            <v>211628360</v>
          </cell>
        </row>
        <row r="585">
          <cell r="J585">
            <v>211628360</v>
          </cell>
        </row>
        <row r="595">
          <cell r="J595">
            <v>1029782100</v>
          </cell>
        </row>
        <row r="599">
          <cell r="J599">
            <v>607120800</v>
          </cell>
        </row>
        <row r="600">
          <cell r="J600">
            <v>34892000</v>
          </cell>
        </row>
        <row r="601">
          <cell r="J601">
            <v>572228800</v>
          </cell>
        </row>
        <row r="602">
          <cell r="J602">
            <v>310181300</v>
          </cell>
        </row>
        <row r="603">
          <cell r="J603">
            <v>112480000</v>
          </cell>
        </row>
        <row r="604">
          <cell r="J604">
            <v>1248800</v>
          </cell>
        </row>
        <row r="606">
          <cell r="J606">
            <v>1248800</v>
          </cell>
        </row>
        <row r="607">
          <cell r="J607">
            <v>998760</v>
          </cell>
        </row>
        <row r="608">
          <cell r="J608">
            <v>3719832250</v>
          </cell>
        </row>
        <row r="610">
          <cell r="J610">
            <v>857510532</v>
          </cell>
        </row>
        <row r="611">
          <cell r="J611">
            <v>1832676230</v>
          </cell>
        </row>
        <row r="612">
          <cell r="J612">
            <v>1016643888</v>
          </cell>
        </row>
        <row r="613">
          <cell r="J613">
            <v>13001600</v>
          </cell>
        </row>
        <row r="614">
          <cell r="J614">
            <v>567309950</v>
          </cell>
        </row>
        <row r="616">
          <cell r="J616">
            <v>35436200</v>
          </cell>
        </row>
        <row r="617">
          <cell r="J617">
            <v>21300300</v>
          </cell>
        </row>
        <row r="618">
          <cell r="J618">
            <v>510573450</v>
          </cell>
        </row>
        <row r="619">
          <cell r="J619">
            <v>510573450</v>
          </cell>
        </row>
        <row r="621">
          <cell r="J621">
            <v>17352400</v>
          </cell>
        </row>
        <row r="622">
          <cell r="J622">
            <v>7384000</v>
          </cell>
        </row>
        <row r="623">
          <cell r="J623">
            <v>9968400</v>
          </cell>
        </row>
        <row r="624">
          <cell r="J624">
            <v>700142000</v>
          </cell>
        </row>
        <row r="682">
          <cell r="J682">
            <v>95914000</v>
          </cell>
        </row>
        <row r="683">
          <cell r="J683">
            <v>4734000</v>
          </cell>
        </row>
        <row r="692">
          <cell r="J692">
            <v>1412000</v>
          </cell>
        </row>
        <row r="693">
          <cell r="J693">
            <v>1518000</v>
          </cell>
        </row>
        <row r="694">
          <cell r="J694">
            <v>1804000</v>
          </cell>
        </row>
        <row r="702">
          <cell r="J702">
            <v>33680000</v>
          </cell>
        </row>
        <row r="710">
          <cell r="J710">
            <v>2200000</v>
          </cell>
        </row>
        <row r="711">
          <cell r="J711">
            <v>9760000</v>
          </cell>
        </row>
        <row r="712">
          <cell r="J712">
            <v>16200000</v>
          </cell>
        </row>
        <row r="713">
          <cell r="J713">
            <v>5520000</v>
          </cell>
        </row>
        <row r="721">
          <cell r="J721">
            <v>57500000</v>
          </cell>
        </row>
        <row r="729">
          <cell r="J729">
            <v>1502000</v>
          </cell>
        </row>
        <row r="730">
          <cell r="J730">
            <v>5292000</v>
          </cell>
        </row>
        <row r="731">
          <cell r="J731">
            <v>20086000</v>
          </cell>
        </row>
        <row r="732">
          <cell r="J732">
            <v>2060000</v>
          </cell>
        </row>
        <row r="738">
          <cell r="J738">
            <v>28560000</v>
          </cell>
        </row>
        <row r="740">
          <cell r="J740">
            <v>114640000</v>
          </cell>
        </row>
        <row r="741">
          <cell r="J741">
            <v>15880000</v>
          </cell>
        </row>
        <row r="746">
          <cell r="J746">
            <v>15880000</v>
          </cell>
        </row>
        <row r="756">
          <cell r="J756">
            <v>98760000</v>
          </cell>
        </row>
        <row r="759">
          <cell r="J759">
            <v>13360000</v>
          </cell>
        </row>
        <row r="764">
          <cell r="J764">
            <v>85400000</v>
          </cell>
        </row>
        <row r="792">
          <cell r="J792">
            <v>489588000</v>
          </cell>
        </row>
        <row r="793">
          <cell r="J793">
            <v>23594000</v>
          </cell>
        </row>
        <row r="796">
          <cell r="J796">
            <v>1914000</v>
          </cell>
        </row>
        <row r="797">
          <cell r="J797">
            <v>9920000</v>
          </cell>
        </row>
        <row r="798">
          <cell r="J798">
            <v>3880000</v>
          </cell>
        </row>
        <row r="800">
          <cell r="J800">
            <v>7880000</v>
          </cell>
        </row>
        <row r="801">
          <cell r="J801">
            <v>240420000</v>
          </cell>
        </row>
        <row r="804">
          <cell r="J804">
            <v>18940000</v>
          </cell>
        </row>
        <row r="805">
          <cell r="J805">
            <v>111020000</v>
          </cell>
        </row>
        <row r="806">
          <cell r="J806">
            <v>41160000</v>
          </cell>
        </row>
        <row r="808">
          <cell r="J808">
            <v>69300000</v>
          </cell>
        </row>
        <row r="809">
          <cell r="J809">
            <v>225574000</v>
          </cell>
        </row>
        <row r="812">
          <cell r="J812">
            <v>40664000</v>
          </cell>
        </row>
        <row r="813">
          <cell r="J813">
            <v>127920000</v>
          </cell>
        </row>
        <row r="814">
          <cell r="J814">
            <v>32490000</v>
          </cell>
        </row>
        <row r="816">
          <cell r="J816">
            <v>24500000</v>
          </cell>
        </row>
        <row r="817">
          <cell r="J817">
            <v>312865800</v>
          </cell>
        </row>
        <row r="818">
          <cell r="J818">
            <v>293233000</v>
          </cell>
        </row>
        <row r="819">
          <cell r="J819">
            <v>68237000</v>
          </cell>
        </row>
        <row r="820">
          <cell r="J820">
            <v>115711000</v>
          </cell>
        </row>
        <row r="822">
          <cell r="J822">
            <v>22631000</v>
          </cell>
        </row>
        <row r="824">
          <cell r="J824">
            <v>31524000</v>
          </cell>
        </row>
        <row r="826">
          <cell r="J826">
            <v>55130000</v>
          </cell>
        </row>
        <row r="837">
          <cell r="J837">
            <v>19632800</v>
          </cell>
        </row>
        <row r="838">
          <cell r="J838">
            <v>879337580</v>
          </cell>
        </row>
        <row r="839">
          <cell r="J839">
            <v>804480860</v>
          </cell>
        </row>
        <row r="840">
          <cell r="J840">
            <v>797302700</v>
          </cell>
        </row>
        <row r="841">
          <cell r="J841">
            <v>7178160</v>
          </cell>
        </row>
        <row r="842">
          <cell r="J842">
            <v>74856720</v>
          </cell>
        </row>
        <row r="844">
          <cell r="J844">
            <v>21044480</v>
          </cell>
        </row>
        <row r="845">
          <cell r="J845">
            <v>20027886</v>
          </cell>
        </row>
        <row r="846">
          <cell r="J846">
            <v>2916488</v>
          </cell>
        </row>
        <row r="847">
          <cell r="J847">
            <v>17111398</v>
          </cell>
        </row>
        <row r="848">
          <cell r="J848">
            <v>64187250</v>
          </cell>
        </row>
        <row r="849">
          <cell r="J849">
            <v>2725000</v>
          </cell>
        </row>
        <row r="850">
          <cell r="J850">
            <v>1011400</v>
          </cell>
        </row>
        <row r="851">
          <cell r="J851">
            <v>1713600</v>
          </cell>
        </row>
        <row r="852">
          <cell r="J852">
            <v>61462250</v>
          </cell>
        </row>
        <row r="853">
          <cell r="J853">
            <v>5390000</v>
          </cell>
        </row>
        <row r="854">
          <cell r="J854">
            <v>7890000</v>
          </cell>
        </row>
        <row r="855">
          <cell r="J855">
            <v>39056600</v>
          </cell>
        </row>
        <row r="856">
          <cell r="J856">
            <v>2134400</v>
          </cell>
        </row>
        <row r="857">
          <cell r="J857">
            <v>6991250</v>
          </cell>
        </row>
        <row r="858">
          <cell r="J858">
            <v>729000</v>
          </cell>
        </row>
        <row r="859">
          <cell r="J859">
            <v>312000</v>
          </cell>
        </row>
        <row r="860">
          <cell r="J860">
            <v>417000</v>
          </cell>
        </row>
        <row r="861">
          <cell r="J861">
            <v>350375300</v>
          </cell>
        </row>
        <row r="862">
          <cell r="J862">
            <v>153642500</v>
          </cell>
        </row>
        <row r="863">
          <cell r="J863">
            <v>196732800</v>
          </cell>
        </row>
        <row r="865">
          <cell r="J865">
            <v>196732800</v>
          </cell>
        </row>
        <row r="867">
          <cell r="J867">
            <v>336000</v>
          </cell>
        </row>
        <row r="868">
          <cell r="J868">
            <v>382967470</v>
          </cell>
        </row>
        <row r="869">
          <cell r="J869">
            <v>24578760</v>
          </cell>
        </row>
        <row r="870">
          <cell r="J870">
            <v>155191140</v>
          </cell>
        </row>
        <row r="871">
          <cell r="J871">
            <v>62884820</v>
          </cell>
        </row>
        <row r="873">
          <cell r="J873">
            <v>92306320</v>
          </cell>
        </row>
        <row r="875">
          <cell r="J875">
            <v>158103000</v>
          </cell>
        </row>
        <row r="876">
          <cell r="J876">
            <v>158103000</v>
          </cell>
        </row>
        <row r="881">
          <cell r="J881">
            <v>29376520</v>
          </cell>
        </row>
        <row r="886">
          <cell r="J886">
            <v>5835520</v>
          </cell>
        </row>
        <row r="887">
          <cell r="J887">
            <v>23541000</v>
          </cell>
        </row>
        <row r="890">
          <cell r="J890">
            <v>15718050</v>
          </cell>
        </row>
        <row r="891">
          <cell r="J891">
            <v>3487050</v>
          </cell>
        </row>
        <row r="892">
          <cell r="J892">
            <v>12231000</v>
          </cell>
        </row>
        <row r="895">
          <cell r="J895">
            <v>313413800</v>
          </cell>
        </row>
        <row r="896">
          <cell r="J896">
            <v>186240000</v>
          </cell>
        </row>
        <row r="897">
          <cell r="J897">
            <v>178000000</v>
          </cell>
        </row>
        <row r="898">
          <cell r="J898">
            <v>8240000</v>
          </cell>
        </row>
        <row r="899">
          <cell r="J899">
            <v>4560000</v>
          </cell>
        </row>
        <row r="900">
          <cell r="J900">
            <v>8655200</v>
          </cell>
        </row>
        <row r="901">
          <cell r="J901">
            <v>3559780000</v>
          </cell>
        </row>
        <row r="902">
          <cell r="J902">
            <v>1034520000</v>
          </cell>
        </row>
        <row r="903">
          <cell r="J903">
            <v>881340000</v>
          </cell>
        </row>
        <row r="905">
          <cell r="J905">
            <v>881340000</v>
          </cell>
        </row>
        <row r="907">
          <cell r="J907">
            <v>153180000</v>
          </cell>
        </row>
        <row r="909">
          <cell r="J909">
            <v>153180000</v>
          </cell>
        </row>
        <row r="911">
          <cell r="J911">
            <v>2525260000</v>
          </cell>
        </row>
        <row r="912">
          <cell r="J912">
            <v>2452700000</v>
          </cell>
        </row>
        <row r="929">
          <cell r="J929">
            <v>1249500000</v>
          </cell>
        </row>
        <row r="930">
          <cell r="J930">
            <v>654500000</v>
          </cell>
        </row>
        <row r="931">
          <cell r="J931">
            <v>595000000</v>
          </cell>
        </row>
        <row r="932">
          <cell r="J932">
            <v>1203200000</v>
          </cell>
        </row>
        <row r="934">
          <cell r="J934">
            <v>1203200000</v>
          </cell>
        </row>
        <row r="935">
          <cell r="J935">
            <v>72560000</v>
          </cell>
        </row>
        <row r="952">
          <cell r="J952">
            <v>38640000</v>
          </cell>
        </row>
        <row r="953">
          <cell r="J953">
            <v>20240000</v>
          </cell>
        </row>
        <row r="954">
          <cell r="J954">
            <v>18400000</v>
          </cell>
        </row>
        <row r="955">
          <cell r="J955">
            <v>33920000</v>
          </cell>
        </row>
        <row r="957">
          <cell r="J957">
            <v>33920000</v>
          </cell>
        </row>
        <row r="958">
          <cell r="J958">
            <v>18493457350</v>
          </cell>
        </row>
        <row r="959">
          <cell r="J959">
            <v>16406260200</v>
          </cell>
        </row>
        <row r="960">
          <cell r="J960">
            <v>13580737610</v>
          </cell>
        </row>
        <row r="961">
          <cell r="J961">
            <v>2825522590</v>
          </cell>
        </row>
        <row r="962">
          <cell r="J962">
            <v>2087197150</v>
          </cell>
        </row>
        <row r="969">
          <cell r="J969">
            <v>1224889320</v>
          </cell>
        </row>
        <row r="970">
          <cell r="J970">
            <v>845860400</v>
          </cell>
        </row>
        <row r="971">
          <cell r="J971">
            <v>128526840</v>
          </cell>
        </row>
        <row r="972">
          <cell r="J972">
            <v>115158400</v>
          </cell>
        </row>
        <row r="973">
          <cell r="J973">
            <v>52048500</v>
          </cell>
        </row>
        <row r="974">
          <cell r="J974">
            <v>83295180</v>
          </cell>
        </row>
        <row r="975">
          <cell r="J975">
            <v>862307830</v>
          </cell>
        </row>
        <row r="976">
          <cell r="J976">
            <v>750106620</v>
          </cell>
        </row>
        <row r="979">
          <cell r="J979">
            <v>69918000</v>
          </cell>
        </row>
        <row r="981">
          <cell r="J981">
            <v>42283210</v>
          </cell>
        </row>
        <row r="983">
          <cell r="J983">
            <v>1007007020</v>
          </cell>
        </row>
        <row r="984">
          <cell r="J984">
            <v>218833470</v>
          </cell>
        </row>
        <row r="985">
          <cell r="J985">
            <v>177870</v>
          </cell>
        </row>
        <row r="986">
          <cell r="J986">
            <v>207408000</v>
          </cell>
        </row>
        <row r="987">
          <cell r="J987">
            <v>4896960</v>
          </cell>
        </row>
        <row r="988">
          <cell r="J988">
            <v>6350640</v>
          </cell>
        </row>
        <row r="989">
          <cell r="J989">
            <v>1708910</v>
          </cell>
        </row>
        <row r="990">
          <cell r="J990">
            <v>365400</v>
          </cell>
        </row>
        <row r="991">
          <cell r="J991">
            <v>467250</v>
          </cell>
        </row>
        <row r="992">
          <cell r="J992">
            <v>876260</v>
          </cell>
        </row>
        <row r="1015">
          <cell r="J1015">
            <v>786464640</v>
          </cell>
        </row>
        <row r="1016">
          <cell r="J1016">
            <v>343941000</v>
          </cell>
        </row>
        <row r="1017">
          <cell r="J1017">
            <v>7392000</v>
          </cell>
        </row>
        <row r="1018">
          <cell r="J1018">
            <v>210834000</v>
          </cell>
        </row>
        <row r="1019">
          <cell r="J1019">
            <v>125715000</v>
          </cell>
        </row>
        <row r="1020">
          <cell r="J1020">
            <v>442523640</v>
          </cell>
        </row>
        <row r="1021">
          <cell r="J1021">
            <v>1124640</v>
          </cell>
        </row>
        <row r="1022">
          <cell r="J1022">
            <v>101265600</v>
          </cell>
        </row>
        <row r="1023">
          <cell r="J1023">
            <v>18572400</v>
          </cell>
        </row>
        <row r="1024">
          <cell r="J1024">
            <v>233125800</v>
          </cell>
        </row>
        <row r="1025">
          <cell r="J1025">
            <v>88435200</v>
          </cell>
        </row>
        <row r="1026">
          <cell r="J1026">
            <v>4376281840</v>
          </cell>
        </row>
        <row r="1027">
          <cell r="J1027">
            <v>232600000</v>
          </cell>
        </row>
        <row r="1031">
          <cell r="J1031">
            <v>99600000</v>
          </cell>
        </row>
        <row r="1032">
          <cell r="J1032">
            <v>63600000</v>
          </cell>
        </row>
        <row r="1035">
          <cell r="J1035">
            <v>36000000</v>
          </cell>
        </row>
        <row r="1036">
          <cell r="J1036">
            <v>133000000</v>
          </cell>
        </row>
        <row r="1038">
          <cell r="J1038">
            <v>133000000</v>
          </cell>
        </row>
        <row r="1041">
          <cell r="J1041">
            <v>861600</v>
          </cell>
        </row>
        <row r="1042">
          <cell r="J1042">
            <v>424800</v>
          </cell>
        </row>
        <row r="1043">
          <cell r="J1043">
            <v>436800</v>
          </cell>
        </row>
        <row r="1044">
          <cell r="J1044">
            <v>44200000</v>
          </cell>
        </row>
        <row r="1045">
          <cell r="J1045">
            <v>14400000</v>
          </cell>
        </row>
        <row r="1055">
          <cell r="J1055">
            <v>4027240240</v>
          </cell>
        </row>
        <row r="1056">
          <cell r="J1056">
            <v>41387600</v>
          </cell>
        </row>
        <row r="1057">
          <cell r="J1057">
            <v>1533602200</v>
          </cell>
        </row>
        <row r="1058">
          <cell r="J1058">
            <v>473477200</v>
          </cell>
        </row>
        <row r="1059">
          <cell r="J1059">
            <v>1060125000</v>
          </cell>
        </row>
        <row r="1060">
          <cell r="J1060">
            <v>964050000</v>
          </cell>
        </row>
        <row r="1061">
          <cell r="J1061">
            <v>7438200</v>
          </cell>
        </row>
        <row r="1062">
          <cell r="J1062">
            <v>82080000</v>
          </cell>
        </row>
        <row r="1065">
          <cell r="J1065">
            <v>82080000</v>
          </cell>
        </row>
        <row r="1073">
          <cell r="J1073">
            <v>1373831000</v>
          </cell>
        </row>
        <row r="1074">
          <cell r="J1074">
            <v>1337880200</v>
          </cell>
        </row>
        <row r="1075">
          <cell r="J1075">
            <v>12419500</v>
          </cell>
        </row>
        <row r="1078">
          <cell r="J1078">
            <v>23531300</v>
          </cell>
        </row>
        <row r="1079">
          <cell r="J1079">
            <v>4426240</v>
          </cell>
        </row>
        <row r="1080">
          <cell r="J1080">
            <v>20425000</v>
          </cell>
        </row>
        <row r="1081">
          <cell r="J1081">
            <v>15057000</v>
          </cell>
        </row>
        <row r="1082">
          <cell r="J1082">
            <v>5368000</v>
          </cell>
        </row>
        <row r="1096">
          <cell r="J1096">
            <v>24500000</v>
          </cell>
        </row>
        <row r="1098">
          <cell r="J1098">
            <v>24500000</v>
          </cell>
        </row>
        <row r="1099">
          <cell r="J1099">
            <v>32480000</v>
          </cell>
        </row>
        <row r="1100">
          <cell r="J1100">
            <v>10800000</v>
          </cell>
        </row>
        <row r="1101">
          <cell r="J1101">
            <v>21680000</v>
          </cell>
        </row>
        <row r="1113">
          <cell r="J1113">
            <v>12404066501</v>
          </cell>
        </row>
        <row r="1114">
          <cell r="J1114">
            <v>566518640</v>
          </cell>
        </row>
        <row r="1115">
          <cell r="J1115">
            <v>403382180</v>
          </cell>
        </row>
        <row r="1118">
          <cell r="J1118">
            <v>363909000</v>
          </cell>
        </row>
        <row r="1123">
          <cell r="J1123">
            <v>7826000</v>
          </cell>
        </row>
        <row r="1124">
          <cell r="J1124">
            <v>2524560</v>
          </cell>
        </row>
        <row r="1125">
          <cell r="J1125">
            <v>29122620</v>
          </cell>
        </row>
        <row r="1126">
          <cell r="J1126">
            <v>163136460</v>
          </cell>
        </row>
        <row r="1127">
          <cell r="J1127">
            <v>31031370</v>
          </cell>
        </row>
        <row r="1128">
          <cell r="J1128">
            <v>2980650</v>
          </cell>
        </row>
        <row r="1130">
          <cell r="J1130">
            <v>74012730</v>
          </cell>
        </row>
        <row r="1134">
          <cell r="J1134">
            <v>55111710</v>
          </cell>
        </row>
        <row r="1136">
          <cell r="J1136">
            <v>1907791661</v>
          </cell>
        </row>
        <row r="1137">
          <cell r="J1137">
            <v>452474720</v>
          </cell>
        </row>
        <row r="1138">
          <cell r="J1138">
            <v>270315760</v>
          </cell>
        </row>
        <row r="1139">
          <cell r="J1139">
            <v>182130190</v>
          </cell>
        </row>
        <row r="1140">
          <cell r="J1140">
            <v>28770</v>
          </cell>
        </row>
        <row r="1141">
          <cell r="J1141">
            <v>326409020</v>
          </cell>
        </row>
        <row r="1142">
          <cell r="J1142">
            <v>305023570</v>
          </cell>
        </row>
        <row r="1143">
          <cell r="J1143">
            <v>246925990</v>
          </cell>
        </row>
        <row r="1144">
          <cell r="J1144">
            <v>58097580</v>
          </cell>
        </row>
        <row r="1145">
          <cell r="J1145">
            <v>24114480</v>
          </cell>
        </row>
        <row r="1146">
          <cell r="J1146">
            <v>33983100</v>
          </cell>
        </row>
        <row r="1147">
          <cell r="J1147">
            <v>352216750</v>
          </cell>
        </row>
        <row r="1148">
          <cell r="J1148">
            <v>164972210</v>
          </cell>
        </row>
        <row r="1149">
          <cell r="J1149">
            <v>123878490</v>
          </cell>
        </row>
        <row r="1150">
          <cell r="J1150">
            <v>2259220</v>
          </cell>
        </row>
        <row r="1151">
          <cell r="J1151">
            <v>4293000</v>
          </cell>
        </row>
        <row r="1152">
          <cell r="J1152">
            <v>34541500</v>
          </cell>
        </row>
        <row r="1153">
          <cell r="J1153">
            <v>187244540</v>
          </cell>
        </row>
        <row r="1154">
          <cell r="J1154">
            <v>74304510</v>
          </cell>
        </row>
        <row r="1155">
          <cell r="J1155">
            <v>22469200</v>
          </cell>
        </row>
        <row r="1157">
          <cell r="J1157">
            <v>15611400</v>
          </cell>
        </row>
        <row r="1158">
          <cell r="J1158">
            <v>56550000</v>
          </cell>
        </row>
        <row r="1159">
          <cell r="J1159">
            <v>4415600</v>
          </cell>
        </row>
        <row r="1160">
          <cell r="J1160">
            <v>234630</v>
          </cell>
        </row>
        <row r="1161">
          <cell r="J1161">
            <v>11510400</v>
          </cell>
        </row>
        <row r="1162">
          <cell r="J1162">
            <v>2148800</v>
          </cell>
        </row>
        <row r="1163">
          <cell r="J1163">
            <v>39040000</v>
          </cell>
        </row>
        <row r="1164">
          <cell r="J1164">
            <v>39040000</v>
          </cell>
        </row>
        <row r="1166">
          <cell r="J1166">
            <v>274847871</v>
          </cell>
        </row>
        <row r="1167">
          <cell r="J1167">
            <v>7358625</v>
          </cell>
        </row>
        <row r="1168">
          <cell r="J1168">
            <v>234903960</v>
          </cell>
        </row>
        <row r="1169">
          <cell r="J1169">
            <v>149646</v>
          </cell>
        </row>
        <row r="1170">
          <cell r="J1170">
            <v>32435640</v>
          </cell>
        </row>
        <row r="1171">
          <cell r="J1171">
            <v>88546230</v>
          </cell>
        </row>
        <row r="1172">
          <cell r="J1172">
            <v>69233500</v>
          </cell>
        </row>
        <row r="1173">
          <cell r="J1173">
            <v>518275910</v>
          </cell>
        </row>
        <row r="1174">
          <cell r="J1174">
            <v>391766550</v>
          </cell>
        </row>
        <row r="1175">
          <cell r="J1175">
            <v>177266110</v>
          </cell>
        </row>
        <row r="1176">
          <cell r="J1176">
            <v>85202650</v>
          </cell>
        </row>
        <row r="1177">
          <cell r="J1177">
            <v>47723340</v>
          </cell>
        </row>
        <row r="1178">
          <cell r="J1178">
            <v>7116420</v>
          </cell>
        </row>
        <row r="1179">
          <cell r="J1179">
            <v>24481920</v>
          </cell>
        </row>
        <row r="1180">
          <cell r="J1180">
            <v>12741780</v>
          </cell>
        </row>
        <row r="1182">
          <cell r="J1182">
            <v>201535760</v>
          </cell>
        </row>
        <row r="1185">
          <cell r="J1185">
            <v>166137160</v>
          </cell>
        </row>
        <row r="1189">
          <cell r="J1189">
            <v>4036800</v>
          </cell>
        </row>
        <row r="1191">
          <cell r="J1191">
            <v>2355660</v>
          </cell>
        </row>
        <row r="1192">
          <cell r="J1192">
            <v>23188860</v>
          </cell>
        </row>
        <row r="1193">
          <cell r="J1193">
            <v>5817280</v>
          </cell>
        </row>
        <row r="1194">
          <cell r="J1194">
            <v>12964680</v>
          </cell>
        </row>
        <row r="1197">
          <cell r="J1197">
            <v>5956120</v>
          </cell>
        </row>
        <row r="1201">
          <cell r="J1201">
            <v>5020480</v>
          </cell>
        </row>
        <row r="1203">
          <cell r="J1203">
            <v>692160</v>
          </cell>
        </row>
        <row r="1206">
          <cell r="J1206">
            <v>220080</v>
          </cell>
        </row>
        <row r="1207">
          <cell r="J1207">
            <v>487680</v>
          </cell>
        </row>
        <row r="1208">
          <cell r="J1208">
            <v>588160</v>
          </cell>
        </row>
        <row r="1209">
          <cell r="J1209">
            <v>1104160</v>
          </cell>
        </row>
        <row r="1211">
          <cell r="J1211">
            <v>1104160</v>
          </cell>
        </row>
        <row r="1212">
          <cell r="J1212">
            <v>7405200</v>
          </cell>
        </row>
        <row r="1213">
          <cell r="J1213">
            <v>118000000</v>
          </cell>
        </row>
        <row r="1214">
          <cell r="J1214">
            <v>2169147600</v>
          </cell>
        </row>
        <row r="1215">
          <cell r="J1215">
            <v>37968300</v>
          </cell>
        </row>
        <row r="1216">
          <cell r="J1216">
            <v>30849990</v>
          </cell>
        </row>
        <row r="1217">
          <cell r="J1217">
            <v>30301460</v>
          </cell>
        </row>
        <row r="1218">
          <cell r="J1218">
            <v>548530</v>
          </cell>
        </row>
        <row r="1219">
          <cell r="J1219">
            <v>929507980</v>
          </cell>
        </row>
        <row r="1221">
          <cell r="J1221">
            <v>22863680</v>
          </cell>
        </row>
        <row r="1222">
          <cell r="J1222">
            <v>351209800</v>
          </cell>
        </row>
        <row r="1223">
          <cell r="J1223">
            <v>554096500</v>
          </cell>
        </row>
        <row r="1225">
          <cell r="J1225">
            <v>1338000</v>
          </cell>
        </row>
        <row r="1226">
          <cell r="J1226">
            <v>111869000</v>
          </cell>
        </row>
        <row r="1227">
          <cell r="J1227">
            <v>109374300</v>
          </cell>
        </row>
        <row r="1228">
          <cell r="J1228">
            <v>2494700</v>
          </cell>
        </row>
        <row r="1229">
          <cell r="J1229">
            <v>654823590</v>
          </cell>
        </row>
        <row r="1230">
          <cell r="J1230">
            <v>405122760</v>
          </cell>
        </row>
        <row r="1231">
          <cell r="J1231">
            <v>142589700</v>
          </cell>
        </row>
        <row r="1232">
          <cell r="J1232">
            <v>107111130</v>
          </cell>
        </row>
        <row r="1236">
          <cell r="J1236">
            <v>404128740</v>
          </cell>
        </row>
        <row r="1237">
          <cell r="J1237">
            <v>72111660</v>
          </cell>
        </row>
        <row r="1238">
          <cell r="J1238">
            <v>94100080</v>
          </cell>
        </row>
        <row r="1240">
          <cell r="J1240">
            <v>237917000</v>
          </cell>
        </row>
        <row r="1241">
          <cell r="J1241">
            <v>412046000</v>
          </cell>
        </row>
        <row r="1242">
          <cell r="J1242">
            <v>131470000</v>
          </cell>
        </row>
        <row r="1243">
          <cell r="J1243">
            <v>125000000</v>
          </cell>
        </row>
        <row r="1244">
          <cell r="J1244">
            <v>6470000</v>
          </cell>
        </row>
        <row r="1245">
          <cell r="J1245">
            <v>87640000</v>
          </cell>
        </row>
        <row r="1246">
          <cell r="J1246">
            <v>79400000</v>
          </cell>
        </row>
        <row r="1247">
          <cell r="J1247">
            <v>8240000</v>
          </cell>
        </row>
        <row r="1248">
          <cell r="J1248">
            <v>192936000</v>
          </cell>
        </row>
        <row r="1249">
          <cell r="J1249">
            <v>7575000</v>
          </cell>
        </row>
        <row r="1250">
          <cell r="J1250">
            <v>185361000</v>
          </cell>
        </row>
        <row r="1251">
          <cell r="J1251">
            <v>6830286690</v>
          </cell>
        </row>
        <row r="1253">
          <cell r="J1253">
            <v>22174390</v>
          </cell>
        </row>
        <row r="1254">
          <cell r="J1254">
            <v>356190</v>
          </cell>
        </row>
        <row r="1257">
          <cell r="J1257">
            <v>21818200</v>
          </cell>
        </row>
        <row r="1258">
          <cell r="J1258">
            <v>6699841400</v>
          </cell>
        </row>
        <row r="1259">
          <cell r="J1259">
            <v>2079127100</v>
          </cell>
        </row>
        <row r="1265">
          <cell r="J1265">
            <v>2079127100</v>
          </cell>
        </row>
        <row r="1268">
          <cell r="J1268">
            <v>4620714300</v>
          </cell>
        </row>
        <row r="1270">
          <cell r="J1270">
            <v>91450000</v>
          </cell>
        </row>
        <row r="1271">
          <cell r="J1271">
            <v>240203200</v>
          </cell>
        </row>
        <row r="1272">
          <cell r="J1272">
            <v>1521323200</v>
          </cell>
        </row>
        <row r="1273">
          <cell r="J1273">
            <v>578856800</v>
          </cell>
        </row>
        <row r="1274">
          <cell r="J1274">
            <v>11400500</v>
          </cell>
        </row>
        <row r="1275">
          <cell r="J1275">
            <v>1750006400</v>
          </cell>
        </row>
        <row r="1276">
          <cell r="J1276">
            <v>427474200</v>
          </cell>
        </row>
        <row r="1277">
          <cell r="J1277">
            <v>1212960</v>
          </cell>
        </row>
        <row r="1279">
          <cell r="J1279">
            <v>3890640</v>
          </cell>
        </row>
        <row r="1280">
          <cell r="J1280">
            <v>103167300</v>
          </cell>
        </row>
        <row r="1281">
          <cell r="J1281">
            <v>3812970</v>
          </cell>
        </row>
        <row r="1282">
          <cell r="J1282">
            <v>21084440</v>
          </cell>
        </row>
        <row r="1283">
          <cell r="J1283">
            <v>71332800</v>
          </cell>
        </row>
        <row r="1284">
          <cell r="J1284">
            <v>6937090</v>
          </cell>
        </row>
        <row r="1302">
          <cell r="J1302">
            <v>19228092828</v>
          </cell>
        </row>
        <row r="1303">
          <cell r="J1303">
            <v>429104440</v>
          </cell>
        </row>
        <row r="1304">
          <cell r="J1304">
            <v>30704440</v>
          </cell>
        </row>
        <row r="1305">
          <cell r="J1305">
            <v>11298000</v>
          </cell>
        </row>
        <row r="1306">
          <cell r="J1306">
            <v>4554000</v>
          </cell>
        </row>
        <row r="1307">
          <cell r="J1307">
            <v>1240000</v>
          </cell>
        </row>
        <row r="1308">
          <cell r="J1308">
            <v>5504000</v>
          </cell>
        </row>
        <row r="1309">
          <cell r="J1309">
            <v>18330000</v>
          </cell>
        </row>
        <row r="1310">
          <cell r="J1310">
            <v>4430000</v>
          </cell>
        </row>
        <row r="1311">
          <cell r="J1311">
            <v>8880000</v>
          </cell>
        </row>
        <row r="1312">
          <cell r="J1312">
            <v>5020000</v>
          </cell>
        </row>
        <row r="1314">
          <cell r="J1314">
            <v>639000</v>
          </cell>
        </row>
        <row r="1315">
          <cell r="J1315">
            <v>639000</v>
          </cell>
        </row>
        <row r="1316">
          <cell r="J1316">
            <v>511200</v>
          </cell>
        </row>
        <row r="1317">
          <cell r="J1317">
            <v>127800</v>
          </cell>
        </row>
        <row r="1321">
          <cell r="J1321">
            <v>437440</v>
          </cell>
        </row>
        <row r="1322">
          <cell r="J1322">
            <v>19040</v>
          </cell>
        </row>
        <row r="1323">
          <cell r="J1323">
            <v>294800</v>
          </cell>
        </row>
        <row r="1324">
          <cell r="J1324">
            <v>123600</v>
          </cell>
        </row>
        <row r="1326">
          <cell r="J1326">
            <v>34300000</v>
          </cell>
        </row>
        <row r="1327">
          <cell r="J1327">
            <v>2700000</v>
          </cell>
        </row>
        <row r="1328">
          <cell r="J1328">
            <v>6700000</v>
          </cell>
        </row>
        <row r="1332">
          <cell r="J1332">
            <v>24900000</v>
          </cell>
        </row>
        <row r="1333">
          <cell r="J1333">
            <v>364100000</v>
          </cell>
        </row>
        <row r="1336">
          <cell r="J1336">
            <v>364100000</v>
          </cell>
        </row>
        <row r="1338">
          <cell r="J1338">
            <v>3262843360</v>
          </cell>
        </row>
        <row r="1339">
          <cell r="J1339">
            <v>2595640</v>
          </cell>
        </row>
        <row r="1340">
          <cell r="J1340">
            <v>711490</v>
          </cell>
        </row>
        <row r="1341">
          <cell r="J1341">
            <v>711490</v>
          </cell>
        </row>
        <row r="1343">
          <cell r="J1343">
            <v>290680</v>
          </cell>
        </row>
        <row r="1344">
          <cell r="J1344">
            <v>54080</v>
          </cell>
        </row>
        <row r="1345">
          <cell r="J1345">
            <v>316030</v>
          </cell>
        </row>
        <row r="1346">
          <cell r="J1346">
            <v>226560</v>
          </cell>
        </row>
        <row r="1348">
          <cell r="J1348">
            <v>990000</v>
          </cell>
        </row>
        <row r="1349">
          <cell r="J1349">
            <v>990000</v>
          </cell>
        </row>
        <row r="1353">
          <cell r="J1353">
            <v>6800</v>
          </cell>
        </row>
        <row r="1355">
          <cell r="J1355">
            <v>6800</v>
          </cell>
        </row>
        <row r="1356">
          <cell r="J1356">
            <v>89092400</v>
          </cell>
        </row>
        <row r="1357">
          <cell r="J1357">
            <v>13299040</v>
          </cell>
        </row>
        <row r="1358">
          <cell r="J1358">
            <v>13299040</v>
          </cell>
        </row>
        <row r="1360">
          <cell r="J1360">
            <v>19367320</v>
          </cell>
        </row>
        <row r="1361">
          <cell r="J1361">
            <v>14225120</v>
          </cell>
        </row>
        <row r="1362">
          <cell r="J1362">
            <v>5142200</v>
          </cell>
        </row>
        <row r="1363">
          <cell r="J1363">
            <v>33221200</v>
          </cell>
        </row>
        <row r="1364">
          <cell r="J1364">
            <v>23204840</v>
          </cell>
        </row>
        <row r="1365">
          <cell r="J1365">
            <v>89913700</v>
          </cell>
        </row>
        <row r="1366">
          <cell r="J1366">
            <v>26566900</v>
          </cell>
        </row>
        <row r="1367">
          <cell r="J1367">
            <v>15584920</v>
          </cell>
        </row>
        <row r="1368">
          <cell r="J1368">
            <v>15584920</v>
          </cell>
        </row>
        <row r="1371">
          <cell r="J1371">
            <v>10304700</v>
          </cell>
        </row>
        <row r="1372">
          <cell r="J1372">
            <v>10304700</v>
          </cell>
        </row>
        <row r="1374">
          <cell r="J1374">
            <v>35280</v>
          </cell>
        </row>
        <row r="1375">
          <cell r="J1375">
            <v>642000</v>
          </cell>
        </row>
        <row r="1376">
          <cell r="J1376">
            <v>18471000</v>
          </cell>
        </row>
        <row r="1377">
          <cell r="J1377">
            <v>11111200</v>
          </cell>
        </row>
        <row r="1378">
          <cell r="J1378">
            <v>7359800</v>
          </cell>
        </row>
        <row r="1380">
          <cell r="J1380">
            <v>44875800</v>
          </cell>
        </row>
        <row r="1381">
          <cell r="J1381">
            <v>158680320</v>
          </cell>
        </row>
        <row r="1382">
          <cell r="J1382">
            <v>64492280</v>
          </cell>
        </row>
        <row r="1383">
          <cell r="J1383">
            <v>55978440</v>
          </cell>
        </row>
        <row r="1384">
          <cell r="J1384">
            <v>8256000</v>
          </cell>
        </row>
        <row r="1389">
          <cell r="J1389">
            <v>257840</v>
          </cell>
        </row>
        <row r="1390">
          <cell r="J1390">
            <v>7383540</v>
          </cell>
        </row>
        <row r="1391">
          <cell r="J1391">
            <v>3678240</v>
          </cell>
        </row>
        <row r="1392">
          <cell r="J1392">
            <v>3680150</v>
          </cell>
        </row>
        <row r="1393">
          <cell r="J1393">
            <v>9680</v>
          </cell>
        </row>
        <row r="1394">
          <cell r="J1394">
            <v>15470</v>
          </cell>
        </row>
        <row r="1398">
          <cell r="J1398">
            <v>86804500</v>
          </cell>
        </row>
        <row r="1399">
          <cell r="J1399">
            <v>16048500</v>
          </cell>
        </row>
        <row r="1400">
          <cell r="J1400">
            <v>70756000</v>
          </cell>
        </row>
        <row r="1406">
          <cell r="J1406">
            <v>67875200</v>
          </cell>
        </row>
        <row r="1407">
          <cell r="J1407">
            <v>43073000</v>
          </cell>
        </row>
        <row r="1408">
          <cell r="J1408">
            <v>3287000</v>
          </cell>
        </row>
        <row r="1410">
          <cell r="J1410">
            <v>21515200</v>
          </cell>
        </row>
        <row r="1411">
          <cell r="J1411">
            <v>17802000</v>
          </cell>
        </row>
        <row r="1412">
          <cell r="J1412">
            <v>17802000</v>
          </cell>
        </row>
        <row r="1413">
          <cell r="J1413">
            <v>17802000</v>
          </cell>
        </row>
        <row r="1423">
          <cell r="J1423">
            <v>136506700</v>
          </cell>
        </row>
        <row r="1424">
          <cell r="J1424">
            <v>60548000</v>
          </cell>
        </row>
        <row r="1425">
          <cell r="J1425">
            <v>55328000</v>
          </cell>
        </row>
        <row r="1426">
          <cell r="J1426">
            <v>5220000</v>
          </cell>
        </row>
        <row r="1427">
          <cell r="J1427">
            <v>20880000</v>
          </cell>
        </row>
        <row r="1428">
          <cell r="J1428">
            <v>19180000</v>
          </cell>
        </row>
        <row r="1429">
          <cell r="J1429">
            <v>1700000</v>
          </cell>
        </row>
        <row r="1431">
          <cell r="J1431">
            <v>2691200</v>
          </cell>
        </row>
        <row r="1432">
          <cell r="J1432">
            <v>2691200</v>
          </cell>
        </row>
        <row r="1434">
          <cell r="J1434">
            <v>52387500</v>
          </cell>
        </row>
        <row r="1435">
          <cell r="J1435">
            <v>52387500</v>
          </cell>
        </row>
        <row r="1437">
          <cell r="J1437">
            <v>2700377400</v>
          </cell>
        </row>
        <row r="1438">
          <cell r="J1438">
            <v>213872000</v>
          </cell>
        </row>
        <row r="1439">
          <cell r="J1439">
            <v>213872000</v>
          </cell>
        </row>
        <row r="1440">
          <cell r="J1440">
            <v>872000</v>
          </cell>
        </row>
        <row r="1442">
          <cell r="J1442">
            <v>64944000</v>
          </cell>
        </row>
        <row r="1444">
          <cell r="J1444">
            <v>1100000</v>
          </cell>
        </row>
        <row r="1446">
          <cell r="J1446">
            <v>50400000</v>
          </cell>
        </row>
        <row r="1448">
          <cell r="J1448">
            <v>1448000</v>
          </cell>
        </row>
        <row r="1449">
          <cell r="J1449">
            <v>95108000</v>
          </cell>
        </row>
        <row r="1501">
          <cell r="J1501">
            <v>2472650400</v>
          </cell>
        </row>
        <row r="1502">
          <cell r="J1502">
            <v>2351190000</v>
          </cell>
        </row>
        <row r="1503">
          <cell r="J1503">
            <v>9592000</v>
          </cell>
        </row>
        <row r="1504">
          <cell r="J1504">
            <v>920000</v>
          </cell>
        </row>
        <row r="1505">
          <cell r="J1505">
            <v>95200000</v>
          </cell>
        </row>
        <row r="1506">
          <cell r="J1506">
            <v>343980000</v>
          </cell>
        </row>
        <row r="1507">
          <cell r="J1507">
            <v>12528000</v>
          </cell>
        </row>
        <row r="1508">
          <cell r="J1508">
            <v>51840000</v>
          </cell>
        </row>
        <row r="1509">
          <cell r="J1509">
            <v>245440000</v>
          </cell>
        </row>
        <row r="1510">
          <cell r="J1510">
            <v>156770000</v>
          </cell>
        </row>
        <row r="1511">
          <cell r="J1511">
            <v>323248000</v>
          </cell>
        </row>
        <row r="1512">
          <cell r="J1512">
            <v>3144000</v>
          </cell>
        </row>
        <row r="1513">
          <cell r="J1513">
            <v>291456000</v>
          </cell>
        </row>
        <row r="1514">
          <cell r="J1514">
            <v>48384000</v>
          </cell>
        </row>
        <row r="1515">
          <cell r="J1515">
            <v>768688000</v>
          </cell>
        </row>
        <row r="1542">
          <cell r="J1542">
            <v>121460400</v>
          </cell>
        </row>
        <row r="1546">
          <cell r="J1546">
            <v>7767200</v>
          </cell>
        </row>
        <row r="1548">
          <cell r="J1548">
            <v>9131200</v>
          </cell>
        </row>
        <row r="1549">
          <cell r="J1549">
            <v>22050000</v>
          </cell>
        </row>
        <row r="1550">
          <cell r="J1550">
            <v>9516000</v>
          </cell>
        </row>
        <row r="1551">
          <cell r="J1551">
            <v>4200000</v>
          </cell>
        </row>
        <row r="1553">
          <cell r="J1553">
            <v>36192000</v>
          </cell>
        </row>
        <row r="1555">
          <cell r="J1555">
            <v>32604000</v>
          </cell>
        </row>
        <row r="1572">
          <cell r="J1572">
            <v>13855000</v>
          </cell>
        </row>
        <row r="1573">
          <cell r="J1573">
            <v>1690000</v>
          </cell>
        </row>
        <row r="1574">
          <cell r="J1574">
            <v>12165000</v>
          </cell>
        </row>
        <row r="1576">
          <cell r="J1576">
            <v>7116140</v>
          </cell>
        </row>
        <row r="1590">
          <cell r="J1590">
            <v>5394140</v>
          </cell>
        </row>
        <row r="1591">
          <cell r="J1591">
            <v>1363500</v>
          </cell>
        </row>
        <row r="1592">
          <cell r="J1592">
            <v>1230500</v>
          </cell>
        </row>
        <row r="1593">
          <cell r="J1593">
            <v>2800140</v>
          </cell>
        </row>
        <row r="1599">
          <cell r="J1599">
            <v>1722000</v>
          </cell>
        </row>
        <row r="1600">
          <cell r="J1600">
            <v>1722000</v>
          </cell>
        </row>
        <row r="1603">
          <cell r="J1603">
            <v>6197337966</v>
          </cell>
        </row>
        <row r="1604">
          <cell r="J1604">
            <v>316000000</v>
          </cell>
        </row>
        <row r="1605">
          <cell r="J1605">
            <v>182000000</v>
          </cell>
        </row>
        <row r="1606">
          <cell r="J1606">
            <v>24300000</v>
          </cell>
        </row>
        <row r="1607">
          <cell r="J1607">
            <v>22285800</v>
          </cell>
        </row>
        <row r="1608">
          <cell r="J1608">
            <v>6780000</v>
          </cell>
        </row>
        <row r="1609">
          <cell r="J1609">
            <v>14446300</v>
          </cell>
        </row>
        <row r="1610">
          <cell r="J1610">
            <v>1785000</v>
          </cell>
        </row>
        <row r="1611">
          <cell r="J1611">
            <v>12661300</v>
          </cell>
        </row>
        <row r="1612">
          <cell r="J1612">
            <v>2128000</v>
          </cell>
        </row>
        <row r="1613">
          <cell r="J1613">
            <v>1979100</v>
          </cell>
        </row>
        <row r="1614">
          <cell r="J1614">
            <v>5445000</v>
          </cell>
        </row>
        <row r="1615">
          <cell r="J1615">
            <v>1855200</v>
          </cell>
        </row>
        <row r="1616">
          <cell r="J1616">
            <v>1254000</v>
          </cell>
        </row>
        <row r="1617">
          <cell r="J1617">
            <v>1059500</v>
          </cell>
        </row>
        <row r="1618">
          <cell r="J1618">
            <v>0</v>
          </cell>
        </row>
        <row r="1619">
          <cell r="J1619">
            <v>821512</v>
          </cell>
        </row>
        <row r="1620">
          <cell r="J1620">
            <v>39233722</v>
          </cell>
        </row>
        <row r="1622">
          <cell r="J1622">
            <v>5149696932</v>
          </cell>
        </row>
        <row r="1623">
          <cell r="J1623">
            <v>275623700</v>
          </cell>
        </row>
        <row r="1624">
          <cell r="J1624">
            <v>145080000</v>
          </cell>
        </row>
        <row r="1625">
          <cell r="J1625">
            <v>130543700</v>
          </cell>
        </row>
        <row r="1626">
          <cell r="J1626">
            <v>478506600</v>
          </cell>
        </row>
        <row r="1627">
          <cell r="J1627">
            <v>1252000000</v>
          </cell>
        </row>
        <row r="1628">
          <cell r="J1628">
            <v>629280000</v>
          </cell>
        </row>
        <row r="1629">
          <cell r="J1629">
            <v>2461003932</v>
          </cell>
        </row>
        <row r="1632">
          <cell r="J1632">
            <v>534856674</v>
          </cell>
        </row>
        <row r="1633">
          <cell r="J1633">
            <v>416923608</v>
          </cell>
        </row>
        <row r="1634">
          <cell r="J1634">
            <v>718910100</v>
          </cell>
        </row>
        <row r="1635">
          <cell r="J1635">
            <v>408156000</v>
          </cell>
        </row>
        <row r="1636">
          <cell r="J1636">
            <v>382157550</v>
          </cell>
        </row>
        <row r="1638">
          <cell r="J1638">
            <v>53282700</v>
          </cell>
        </row>
        <row r="1639">
          <cell r="J1639">
            <v>463000000</v>
          </cell>
        </row>
        <row r="1640">
          <cell r="J1640">
            <v>9331690922</v>
          </cell>
        </row>
        <row r="1641">
          <cell r="J1641">
            <v>6740000</v>
          </cell>
        </row>
        <row r="1650">
          <cell r="J1650">
            <v>49920020</v>
          </cell>
        </row>
        <row r="1651">
          <cell r="J1651">
            <v>34220020</v>
          </cell>
        </row>
        <row r="1652">
          <cell r="J1652">
            <v>15700000</v>
          </cell>
        </row>
        <row r="1653">
          <cell r="J1653">
            <v>27378000</v>
          </cell>
        </row>
        <row r="1654">
          <cell r="J1654">
            <v>27378000</v>
          </cell>
        </row>
        <row r="1655">
          <cell r="J1655">
            <v>27378000</v>
          </cell>
        </row>
        <row r="1656">
          <cell r="J1656">
            <v>897000</v>
          </cell>
        </row>
        <row r="1657">
          <cell r="J1657">
            <v>11997000</v>
          </cell>
        </row>
        <row r="1658">
          <cell r="J1658">
            <v>14484000</v>
          </cell>
        </row>
        <row r="1672">
          <cell r="J1672">
            <v>167000000</v>
          </cell>
        </row>
        <row r="1673">
          <cell r="J1673">
            <v>3785121056</v>
          </cell>
        </row>
        <row r="1674">
          <cell r="J1674">
            <v>2620591902</v>
          </cell>
        </row>
        <row r="1675">
          <cell r="J1675">
            <v>31898376</v>
          </cell>
        </row>
        <row r="1676">
          <cell r="J1676">
            <v>262413054</v>
          </cell>
        </row>
        <row r="1677">
          <cell r="J1677">
            <v>2326280472</v>
          </cell>
        </row>
        <row r="1678">
          <cell r="J1678">
            <v>1164529154</v>
          </cell>
        </row>
        <row r="1679">
          <cell r="J1679">
            <v>93037056</v>
          </cell>
        </row>
        <row r="1680">
          <cell r="J1680">
            <v>1071492098</v>
          </cell>
        </row>
        <row r="1681">
          <cell r="J1681">
            <v>3531897176</v>
          </cell>
        </row>
        <row r="1682">
          <cell r="J1682">
            <v>1737852235</v>
          </cell>
        </row>
        <row r="1683">
          <cell r="J1683">
            <v>1794044941</v>
          </cell>
        </row>
        <row r="1684">
          <cell r="J1684">
            <v>195819120</v>
          </cell>
        </row>
        <row r="1685">
          <cell r="J1685">
            <v>2020000</v>
          </cell>
        </row>
        <row r="1686">
          <cell r="J1686">
            <v>4185750</v>
          </cell>
        </row>
        <row r="1687">
          <cell r="J1687">
            <v>2307750</v>
          </cell>
        </row>
        <row r="1689">
          <cell r="J1689">
            <v>2307750</v>
          </cell>
        </row>
        <row r="1693">
          <cell r="J1693">
            <v>1878000</v>
          </cell>
        </row>
        <row r="1694">
          <cell r="J1694">
            <v>1561609800</v>
          </cell>
        </row>
        <row r="1695">
          <cell r="J1695">
            <v>1561609800</v>
          </cell>
        </row>
        <row r="1696">
          <cell r="J1696">
            <v>24000000</v>
          </cell>
        </row>
        <row r="1697">
          <cell r="J1697">
            <v>8990000</v>
          </cell>
        </row>
        <row r="1698">
          <cell r="J1698">
            <v>79000000</v>
          </cell>
        </row>
        <row r="1699">
          <cell r="J1699">
            <v>329143800</v>
          </cell>
        </row>
        <row r="1700">
          <cell r="J1700">
            <v>1113420000</v>
          </cell>
        </row>
        <row r="1701">
          <cell r="J1701">
            <v>4104000</v>
          </cell>
        </row>
        <row r="1702">
          <cell r="J1702">
            <v>2952000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원가계산"/>
      <sheetName val="예산내역서"/>
      <sheetName val="임금내역"/>
      <sheetName val="일위대가표"/>
      <sheetName val="수량산출"/>
      <sheetName val="수량집계"/>
      <sheetName val="인원산출"/>
      <sheetName val="단가비교표"/>
      <sheetName val="한자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산출기초자료"/>
      <sheetName val="견적서작성"/>
      <sheetName val="일위대가목록"/>
      <sheetName val="산출근거기본형식"/>
      <sheetName val="가설공사"/>
      <sheetName val="토공사"/>
      <sheetName val="지정기초공사"/>
      <sheetName val="철근공사"/>
      <sheetName val="거푸집공사"/>
      <sheetName val="콘크리트공사"/>
      <sheetName val="철골공사"/>
      <sheetName val="돌쌓기공사"/>
      <sheetName val="조경공사"/>
      <sheetName val="하천공사"/>
      <sheetName val="골재채집"/>
      <sheetName val="운반공사"/>
      <sheetName val="도로포장"/>
      <sheetName val="항만공사"/>
      <sheetName val="터널공사"/>
      <sheetName val="궤도공사"/>
      <sheetName val="개간"/>
      <sheetName val="관접합부설"/>
      <sheetName val="토질토양조사"/>
      <sheetName val="하수공사"/>
      <sheetName val="금속공사"/>
      <sheetName val="부대공사"/>
      <sheetName val="일위대가기본형식"/>
      <sheetName val="강직관부설"/>
      <sheetName val="관절단"/>
      <sheetName val="파형강관"/>
      <sheetName val="맞이음부설"/>
      <sheetName val="부단수천공"/>
      <sheetName val="세라믹코팅"/>
      <sheetName val="제수변부설"/>
      <sheetName val="주철관시험"/>
      <sheetName val="타이튼조인트"/>
      <sheetName val="파형폴리에틸렌"/>
      <sheetName val="폴리에틸렌"/>
      <sheetName val="플랜지접합"/>
      <sheetName val="흄관접합부설"/>
      <sheetName val="내충격수도관"/>
      <sheetName val="KP메카니칼"/>
      <sheetName val="PC관접합"/>
      <sheetName val="PE관부설"/>
      <sheetName val="PVC관접합"/>
      <sheetName val="Sheet17"/>
      <sheetName val="자재단가"/>
      <sheetName val="시험비"/>
      <sheetName val="노임단가"/>
      <sheetName val="구역화물"/>
      <sheetName val="단위목록"/>
      <sheetName val="기계경비산출기준"/>
      <sheetName val="건설기계가격"/>
      <sheetName val="기계경비계산"/>
      <sheetName val="기계경비목록"/>
      <sheetName val="기계경비계산2"/>
      <sheetName val="기계경비목록2"/>
      <sheetName val="회사기초자료"/>
      <sheetName val="단가비교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">
          <cell r="F2" t="str">
            <v>(개당)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위목록"/>
      <sheetName val="PIPE-MUL"/>
      <sheetName val="단가산출"/>
      <sheetName val="일위대가"/>
      <sheetName val="일위대가목차"/>
      <sheetName val="변압기 및 발전기 용량"/>
      <sheetName val="단가"/>
      <sheetName val="단가조사"/>
      <sheetName val="토적단위"/>
      <sheetName val="노무비"/>
      <sheetName val="일용노임단가"/>
      <sheetName val="고분전시관"/>
      <sheetName val="설비"/>
      <sheetName val="백암비스타내역"/>
      <sheetName val="단가일람"/>
      <sheetName val="단위량당중기"/>
      <sheetName val="조견표"/>
      <sheetName val="토목"/>
      <sheetName val="내역"/>
      <sheetName val="투찰추정"/>
      <sheetName val="노임단가"/>
      <sheetName val="DATA1"/>
      <sheetName val="CABLE SIZE-1"/>
      <sheetName val="건축내역"/>
      <sheetName val="단가조사서"/>
      <sheetName val="공통단가"/>
      <sheetName val="운반비"/>
      <sheetName val="일위대가표"/>
      <sheetName val="수지예산"/>
      <sheetName val="기계경비(시간당)"/>
      <sheetName val="램머"/>
      <sheetName val="사각1,특1호"/>
      <sheetName val="Macro1"/>
      <sheetName val="공종목록표"/>
      <sheetName val="Sheet1"/>
      <sheetName val="data"/>
      <sheetName val="물가대비표"/>
      <sheetName val="2공구산출내역"/>
      <sheetName val="요율"/>
      <sheetName val="9811"/>
      <sheetName val="단가(1)"/>
      <sheetName val="참조-(1)"/>
      <sheetName val="단가비교표"/>
      <sheetName val="일(보일러)"/>
      <sheetName val="투찰금액"/>
      <sheetName val="소방"/>
      <sheetName val="대,유,램"/>
      <sheetName val="일위대가(출입)"/>
      <sheetName val="22단가(철거)"/>
      <sheetName val="22단가"/>
      <sheetName val="Data&amp;Result"/>
      <sheetName val="데이타"/>
      <sheetName val="ABUT수량-A1"/>
      <sheetName val="수목표준대가"/>
      <sheetName val="본체"/>
      <sheetName val="평균터파기고(1-2,ASP)"/>
      <sheetName val="참조자료"/>
      <sheetName val="Mc1"/>
      <sheetName val="쌍송교"/>
      <sheetName val="단위수량"/>
      <sheetName val="코드표"/>
      <sheetName val="인건비(VOICE)"/>
      <sheetName val="sheet1 _2_"/>
      <sheetName val="자료"/>
      <sheetName val="취합표"/>
      <sheetName val="물량산출"/>
      <sheetName val="45,46"/>
      <sheetName val="일위대가(가설)"/>
      <sheetName val="산근목록"/>
      <sheetName val="중기목록"/>
      <sheetName val="호표목록"/>
      <sheetName val="조경일람"/>
      <sheetName val="2000,9월 일위"/>
      <sheetName val="#REF"/>
      <sheetName val="토적표"/>
      <sheetName val="자재단가"/>
      <sheetName val="수량산출"/>
      <sheetName val="삼원"/>
      <sheetName val="그린"/>
      <sheetName val="한창-을"/>
      <sheetName val="품셈"/>
      <sheetName val="이토변실(A3-LINE)"/>
      <sheetName val="내역서(기성청구)"/>
      <sheetName val="내역서"/>
      <sheetName val="현장관리비"/>
      <sheetName val="도급내역"/>
      <sheetName val="1.설계기준 "/>
      <sheetName val="입찰안"/>
      <sheetName val="수량집계표(舊)"/>
      <sheetName val="참조 (2)"/>
      <sheetName val="화재 탐지 설비"/>
      <sheetName val="의왕내역"/>
      <sheetName val="단가 "/>
      <sheetName val="일위총괄표"/>
      <sheetName val="판"/>
      <sheetName val="96노임기준"/>
      <sheetName val="내역서2안"/>
      <sheetName val="소비자가"/>
      <sheetName val="70%"/>
      <sheetName val="교대(A1)"/>
      <sheetName val="웅진교-S2"/>
      <sheetName val="교대(A1-A2)"/>
      <sheetName val="일위대가(4층원격)"/>
      <sheetName val="단가및재료비"/>
      <sheetName val="구간재료"/>
      <sheetName val="일위대가목록"/>
      <sheetName val="토사(PE)"/>
      <sheetName val="기계경비일람"/>
      <sheetName val="단면 (2)"/>
      <sheetName val="일위대가(건축)"/>
      <sheetName val="DAN"/>
      <sheetName val="백호우계수"/>
      <sheetName val="철거산출근거"/>
      <sheetName val="가도공"/>
      <sheetName val="Sheet1 (2)"/>
      <sheetName val="견적서"/>
      <sheetName val="FCR양식(1)"/>
      <sheetName val="단가표 (2)"/>
      <sheetName val="여과지동"/>
      <sheetName val="기초자료"/>
      <sheetName val="EQ-R1"/>
      <sheetName val="내역서 을지"/>
      <sheetName val="산출내역서"/>
      <sheetName val="수량"/>
      <sheetName val="설계서을"/>
      <sheetName val="터파기및재료"/>
      <sheetName val="일위"/>
      <sheetName val="일집"/>
      <sheetName val="(암정)관급"/>
      <sheetName val="단  가  대  비  표"/>
      <sheetName val="일  위  대  가  목  록"/>
      <sheetName val="48단가"/>
      <sheetName val="자  재"/>
      <sheetName val="건축외주"/>
      <sheetName val="Sheet3"/>
      <sheetName val="단가표"/>
      <sheetName val="암거치수표"/>
      <sheetName val="재료집계표빽업"/>
      <sheetName val="암거수리계산서"/>
      <sheetName val="◀암거수리계산조서"/>
      <sheetName val="최종단면▶"/>
      <sheetName val="적용단위길이"/>
      <sheetName val="피벗테이블데이터분석"/>
      <sheetName val="특수기호강도거푸집"/>
      <sheetName val="종배수관면벽신"/>
      <sheetName val="종배수관(신)"/>
      <sheetName val="자료입력"/>
      <sheetName val="단가대비표(계측)"/>
      <sheetName val="횡배수관집현황(2공구)"/>
      <sheetName val="49단가"/>
      <sheetName val="7단가"/>
      <sheetName val="목차"/>
      <sheetName val="노임"/>
      <sheetName val="기본자료"/>
      <sheetName val="3_노임단가"/>
      <sheetName val="2_요율산정"/>
      <sheetName val="물가시세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 refreshError="1"/>
      <sheetData sheetId="60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Sheet1"/>
      <sheetName val="집계표"/>
      <sheetName val="시공사업단"/>
      <sheetName val="1-1공구"/>
      <sheetName val="1-2공구"/>
      <sheetName val="2-1공구"/>
      <sheetName val="2-2공구"/>
      <sheetName val="2-3공구"/>
      <sheetName val="2-4공구"/>
      <sheetName val="변경집계표"/>
      <sheetName val="시공사업단(변경12.22)"/>
      <sheetName val="근거"/>
      <sheetName val="노임"/>
      <sheetName val="근무자명단"/>
      <sheetName val="비상연락망"/>
      <sheetName val="작업계획"/>
      <sheetName val="공문갑지"/>
      <sheetName val="1"/>
      <sheetName val="3"/>
      <sheetName val="4"/>
      <sheetName val="갑지"/>
      <sheetName val="목차"/>
      <sheetName val="통지서"/>
      <sheetName val="평가표"/>
      <sheetName val="산출근거"/>
      <sheetName val="공사비대비표"/>
      <sheetName val="세부공사내역"/>
      <sheetName val="Sheet2"/>
      <sheetName val="Sheet3"/>
      <sheetName val="현황"/>
      <sheetName val="현황(1공구)"/>
      <sheetName val="현황(2공구)"/>
      <sheetName val="현황(3공구)"/>
      <sheetName val="간지"/>
      <sheetName val="1공구 단가 (정원)"/>
      <sheetName val="1공구 단가 (산광)"/>
      <sheetName val="1공구 단가 (용호)"/>
      <sheetName val="간지 (2)"/>
      <sheetName val="2공구 단가(인성)"/>
      <sheetName val="2공구 단가(대동)"/>
      <sheetName val="2공구 단가(산광)"/>
      <sheetName val="토적표(당초)"/>
      <sheetName val="토적표(변경)"/>
      <sheetName val="길내기수량-당초변경"/>
      <sheetName val="설계예산서"/>
      <sheetName val="집계표(int)"/>
      <sheetName val="설계예산서 (2)"/>
      <sheetName val="집계표 (3)"/>
      <sheetName val="작성기준"/>
      <sheetName val="내역갑"/>
      <sheetName val="내역을"/>
      <sheetName val="총수량"/>
      <sheetName val="철근"/>
      <sheetName val="수량"/>
      <sheetName val="단가"/>
      <sheetName val="수량세로"/>
      <sheetName val="가시설1"/>
      <sheetName val="2"/>
      <sheetName val="원골재"/>
      <sheetName val="변골재"/>
      <sheetName val="파일집계"/>
      <sheetName val="수량근거"/>
      <sheetName val="수량집계"/>
      <sheetName val="수량증감"/>
      <sheetName val="공사금액"/>
      <sheetName val="위치별수량"/>
      <sheetName val="공문"/>
      <sheetName val="검토표"/>
      <sheetName val="손익현황"/>
      <sheetName val="도급기성"/>
      <sheetName val="부가세"/>
      <sheetName val="본사계정"/>
      <sheetName val="예수금"/>
      <sheetName val="하도급기성현황"/>
      <sheetName val="직원급여"/>
      <sheetName val="수량BOQ"/>
      <sheetName val="타공종이월수량"/>
      <sheetName val="배수공집계표"/>
      <sheetName val="배수공자재집계표"/>
      <sheetName val="자재집계"/>
      <sheetName val="타공종"/>
      <sheetName val="토공총괄"/>
      <sheetName val="일반수량총괄"/>
      <sheetName val="철근수량총괄"/>
      <sheetName val="_REF"/>
      <sheetName val="차액보증"/>
      <sheetName val="준검 내역서"/>
      <sheetName val="금융"/>
      <sheetName val="PIPE"/>
      <sheetName val="FLANGE"/>
      <sheetName val="VALVE"/>
      <sheetName val="주요진행"/>
      <sheetName val="정부노임단가"/>
      <sheetName val="기초코드"/>
      <sheetName val="노임단가"/>
      <sheetName val="자재단가"/>
      <sheetName val="내역서"/>
      <sheetName val="공사비집계"/>
      <sheetName val="기초단가"/>
      <sheetName val="토공집계표"/>
      <sheetName val="공사비산출내역"/>
      <sheetName val="대림경상68억"/>
      <sheetName val="수자재단위당"/>
      <sheetName val="입찰내역서(율촌 )"/>
      <sheetName val="1.설계조건"/>
      <sheetName val="기성"/>
      <sheetName val="Sheet6"/>
      <sheetName val="해평견적"/>
      <sheetName val="2000년1차"/>
      <sheetName val="데이타"/>
      <sheetName val="식재인부"/>
      <sheetName val="예가표"/>
      <sheetName val="3.공통공사대비"/>
      <sheetName val="시설일위"/>
      <sheetName val="조명일위"/>
      <sheetName val="증감대비"/>
      <sheetName val="내역서(총)"/>
      <sheetName val="내역"/>
      <sheetName val="A-4"/>
      <sheetName val="하부철근수량"/>
      <sheetName val="건축공사"/>
      <sheetName val="ESC(K치)"/>
      <sheetName val="백호우계수"/>
      <sheetName val="가설건물"/>
      <sheetName val="기초일위"/>
      <sheetName val="SG"/>
      <sheetName val="총괄표"/>
      <sheetName val="일위대가표"/>
      <sheetName val="지급자재"/>
      <sheetName val="제출내역 (2)"/>
      <sheetName val="부대내역"/>
      <sheetName val="투찰"/>
      <sheetName val="1,2공구원가계산서"/>
      <sheetName val="2공구산출내역"/>
      <sheetName val="1공구산출내역서"/>
      <sheetName val="토공"/>
      <sheetName val="단면 (2)"/>
      <sheetName val="BSD (2)"/>
      <sheetName val="주관사업"/>
      <sheetName val="45,46"/>
      <sheetName val="하수급견적대비"/>
      <sheetName val="기기리스트"/>
      <sheetName val="9GNG운반"/>
      <sheetName val="일위대가"/>
      <sheetName val="말뚝지지력산정"/>
      <sheetName val="방배동내역(리라)"/>
      <sheetName val="공통비총괄표"/>
      <sheetName val="중기사용료"/>
      <sheetName val="공량산출서"/>
      <sheetName val="2002하반기노임기준"/>
      <sheetName val="실행철강하도"/>
      <sheetName val="공사비예산서(토목분)"/>
      <sheetName val="5.품셈"/>
      <sheetName val="공사비증감"/>
      <sheetName val="장비"/>
      <sheetName val="인원"/>
      <sheetName val="B"/>
      <sheetName val="설산1.나"/>
      <sheetName val="본사S"/>
      <sheetName val="금융비용"/>
      <sheetName val="실행내역서"/>
      <sheetName val="BID"/>
      <sheetName val="기둥"/>
      <sheetName val="저판(버림100)"/>
      <sheetName val="MAT"/>
      <sheetName val="총괄내역서"/>
      <sheetName val="INPUT"/>
      <sheetName val="요율"/>
      <sheetName val="ELECTRIC"/>
      <sheetName val="CTEMCOST"/>
      <sheetName val="SCHEDULE"/>
      <sheetName val="직영외주구분내역"/>
      <sheetName val="구분표"/>
      <sheetName val="제원입력"/>
      <sheetName val="층"/>
      <sheetName val="단가표"/>
      <sheetName val="단가일람"/>
      <sheetName val="조경일람"/>
      <sheetName val="실적62"/>
      <sheetName val="관기성공.내"/>
      <sheetName val="Y-WORK"/>
      <sheetName val="부안일위"/>
      <sheetName val="부대대비"/>
      <sheetName val="기본단가"/>
      <sheetName val="고르기"/>
      <sheetName val="소업1교"/>
      <sheetName val="을"/>
      <sheetName val="단지내역서"/>
      <sheetName val="양식"/>
      <sheetName val="타공종이기"/>
      <sheetName val="Piping"/>
      <sheetName val="일위대가(계측기설치)"/>
      <sheetName val="보차도경계석"/>
      <sheetName val="인력터파기"/>
      <sheetName val="경비"/>
      <sheetName val="6PILE  (돌출)"/>
      <sheetName val="품셈TABLE"/>
      <sheetName val="기본자료"/>
      <sheetName val="한강운반비"/>
      <sheetName val="70%"/>
      <sheetName val="장문교(대전)"/>
      <sheetName val="합의경상"/>
      <sheetName val="구조물견적서"/>
      <sheetName val="자재대"/>
      <sheetName val="금액내역서"/>
      <sheetName val="실행대비"/>
      <sheetName val="매원개착터널총괄"/>
      <sheetName val="내역표지"/>
      <sheetName val="18개월기준"/>
      <sheetName val="집계(직접비)"/>
      <sheetName val="아파트 "/>
      <sheetName val="기계경비(시간당)"/>
      <sheetName val="기초자료입력"/>
      <sheetName val="가도공"/>
      <sheetName val="2.1  노무비 평균단가산출"/>
      <sheetName val="제경비"/>
      <sheetName val="s"/>
      <sheetName val="1.취수장"/>
      <sheetName val="현장별"/>
      <sheetName val="일위대가(가설)"/>
      <sheetName val="제잡비"/>
      <sheetName val="jobhist"/>
      <sheetName val="견적조건"/>
      <sheetName val="ITEM"/>
      <sheetName val="수량산출"/>
      <sheetName val="자재"/>
      <sheetName val="직원소요"/>
      <sheetName val="0.갑지"/>
      <sheetName val="8.현장관리비"/>
      <sheetName val="7.안전관리비"/>
      <sheetName val="골조시행"/>
      <sheetName val="J直材4"/>
      <sheetName val="건축내역"/>
      <sheetName val="FCM"/>
      <sheetName val="연습"/>
      <sheetName val="일반공사"/>
      <sheetName val="Sheet15"/>
      <sheetName val="적현로"/>
      <sheetName val="시공품의서(토공)"/>
      <sheetName val="시공품의서(CIP)"/>
      <sheetName val="노무비"/>
      <sheetName val="시공품의서(육교이설)"/>
      <sheetName val="시공품의서(임시전력)"/>
      <sheetName val="시공품의서(가드레일이설)"/>
      <sheetName val="시공품의서(가시설)"/>
      <sheetName val="시공품의서(차선도색)"/>
      <sheetName val="노무비(직영)"/>
      <sheetName val="노무비(미추홀-직영용역)"/>
      <sheetName val="총괄"/>
      <sheetName val="장비비산출근거"/>
      <sheetName val="장비가동일지"/>
      <sheetName val="장비가동일지(외주)"/>
      <sheetName val="주자재입고현황"/>
      <sheetName val="잡자재입고현황"/>
      <sheetName val="유류집계표"/>
      <sheetName val="Sheet1 (2)"/>
      <sheetName val="WORK"/>
      <sheetName val="발생토"/>
      <sheetName val="냉천부속동"/>
      <sheetName val="결과조달"/>
      <sheetName val="장비가동"/>
      <sheetName val="전기혼잡제경비(45)"/>
      <sheetName val="유동표"/>
      <sheetName val="현황(3걵구)"/>
      <sheetName val="전계가"/>
      <sheetName val="편입용지조서"/>
      <sheetName val="청산공사"/>
      <sheetName val="단위중량"/>
      <sheetName val="일위대가목차"/>
      <sheetName val="청천내"/>
      <sheetName val="1공구_단가_(정원)"/>
      <sheetName val="1공구_단가_(산광)"/>
      <sheetName val="1공구_단가_(용호)"/>
      <sheetName val="간지_(2)"/>
      <sheetName val="2공구_단가(인성)"/>
      <sheetName val="2공구_단가(대동)"/>
      <sheetName val="2공구_단가(산광)"/>
      <sheetName val="시공사업단(변경12_22)"/>
      <sheetName val="설계예산서_(2)"/>
      <sheetName val="집계표_(3)"/>
      <sheetName val="준검_내역서"/>
      <sheetName val="3_공통공사대비"/>
      <sheetName val="입찰내역서(율촌_)"/>
      <sheetName val="1_설계조건"/>
      <sheetName val="BSD_(2)"/>
      <sheetName val="단면_(2)"/>
      <sheetName val="제출내역_(2)"/>
      <sheetName val="설산1_나"/>
      <sheetName val="5_품셈"/>
      <sheetName val="관기성공_내"/>
      <sheetName val="6PILE__(돌출)"/>
      <sheetName val="용지매수"/>
      <sheetName val="단가산출"/>
      <sheetName val="남양내역"/>
      <sheetName val="품목"/>
      <sheetName val="Studio"/>
      <sheetName val="Eq. Mobilization"/>
      <sheetName val="표지"/>
      <sheetName val="하부총괄집계표"/>
      <sheetName val="하부철근집계표"/>
      <sheetName val="간지 (5)"/>
      <sheetName val="교대집계표"/>
      <sheetName val="교대철근집계"/>
      <sheetName val="A1"/>
      <sheetName val="A1_날개벽"/>
      <sheetName val="A1_접속슬래브"/>
      <sheetName val="A1_완충슬래브"/>
      <sheetName val="A2"/>
      <sheetName val="A2_우측 날개벽"/>
      <sheetName val="A2_좌측 날개벽"/>
      <sheetName val="A2_접속슬래브"/>
      <sheetName val="A2_완충슬래브"/>
      <sheetName val="교대 토공집계표"/>
      <sheetName val="A1 토공"/>
      <sheetName val="A2 토공"/>
      <sheetName val="간지 (3)"/>
      <sheetName val="교각집계표"/>
      <sheetName val="교각철근집계"/>
      <sheetName val="P1"/>
      <sheetName val="P2"/>
      <sheetName val="간지 (4)"/>
      <sheetName val="교각 토공집계표"/>
      <sheetName val="교각 1토공"/>
      <sheetName val="P3"/>
      <sheetName val="P4"/>
      <sheetName val="교각 2토공"/>
      <sheetName val="교각 3토공"/>
      <sheetName val="교각 4토공"/>
      <sheetName val="중기조종사 단위단가"/>
      <sheetName val="5.전사투자계획종함안"/>
      <sheetName val="변경내역"/>
      <sheetName val="C3"/>
      <sheetName val="내역서(가로수)"/>
      <sheetName val="송전재료비"/>
      <sheetName val="도면자료제출일정"/>
      <sheetName val="실행예산"/>
      <sheetName val="토공(도하)"/>
      <sheetName val="철콘(도하)"/>
      <sheetName val="파일(도하)"/>
      <sheetName val="코드표"/>
      <sheetName val="임대견적서"/>
      <sheetName val="지표지질조사"/>
      <sheetName val="대로근거"/>
      <sheetName val="중로근거"/>
      <sheetName val="I.설계조건"/>
      <sheetName val="약품공급2"/>
      <sheetName val="DATE"/>
      <sheetName val="증감내역서"/>
      <sheetName val="견적"/>
      <sheetName val="ilch"/>
      <sheetName val="Dae_Jiju"/>
      <sheetName val="Sikje_ingun"/>
      <sheetName val="TREE_D"/>
      <sheetName val="I一般比"/>
      <sheetName val="을지"/>
      <sheetName val="입찰안"/>
      <sheetName val="면적"/>
      <sheetName val="수량산출서"/>
      <sheetName val="도급대비표_기계설비공사(전체_사전)"/>
      <sheetName val="물가정보지"/>
      <sheetName val="건축"/>
      <sheetName val="PIPE내역(FCN)"/>
      <sheetName val="INPUT DATA"/>
      <sheetName val="9"/>
      <sheetName val="내역(2000년)"/>
      <sheetName val="5.ESC적용금액산출서(석공사)"/>
      <sheetName val="구간별관경"/>
      <sheetName val="ESC제외금액산출내역서(견본2)"/>
      <sheetName val="2.변경내역서(조적및미장공사)"/>
      <sheetName val="구조물공"/>
      <sheetName val="부대공"/>
      <sheetName val="배수공"/>
      <sheetName val="포장공"/>
      <sheetName val="사당"/>
      <sheetName val="수안보-MBR1"/>
      <sheetName val="하도금액분계"/>
      <sheetName val="9.기타자금청구"/>
      <sheetName val="와동25-3(변경)"/>
      <sheetName val="DATA"/>
      <sheetName val="발파유용(3)"/>
      <sheetName val="단  가  대  비  표"/>
      <sheetName val="일  위  대  가  목  록"/>
      <sheetName val="기둥(원형)"/>
      <sheetName val="수량산출서(7회)"/>
      <sheetName val="인부신상자료"/>
      <sheetName val="중기일위대가"/>
      <sheetName val="실행계"/>
      <sheetName val="P&amp;L01-02GR"/>
      <sheetName val="1.월별예산현황(개인)"/>
      <sheetName val="2.법인카드 사용"/>
      <sheetName val="GS건설 급여"/>
      <sheetName val="재료율"/>
      <sheetName val="표지-내역서"/>
      <sheetName val="IW-LIST"/>
      <sheetName val="N賃率-職"/>
      <sheetName val="앉음벽 (2)"/>
      <sheetName val="동원인원"/>
      <sheetName val="평가데이터"/>
      <sheetName val="현장업무"/>
      <sheetName val="견적보고"/>
      <sheetName val="1차설계변경내역"/>
      <sheetName val="D01"/>
      <sheetName val="D02"/>
      <sheetName val="배수내역"/>
      <sheetName val="Áý°èÇ¥"/>
      <sheetName val="½Ã°ø»ç¾÷´Ü"/>
      <sheetName val="1-1°ø±¸"/>
      <sheetName val="1-2°ø±¸"/>
      <sheetName val="2-1°ø±¸"/>
      <sheetName val="2-2°ø±¸"/>
      <sheetName val="2-3°ø±¸"/>
      <sheetName val="2-4°ø±¸"/>
      <sheetName val="º¯°æÁý°èÇ¥"/>
      <sheetName val="½Ã°ø»ç¾÷´Ü(º¯°æ12.22)"/>
      <sheetName val="±Ù°Å"/>
      <sheetName val="³ëÀÓ"/>
      <sheetName val="재료비"/>
      <sheetName val="BS2"/>
      <sheetName val="고창방향"/>
      <sheetName val="8.PILE  (돌출)"/>
      <sheetName val="실행"/>
      <sheetName val="파일의이용"/>
      <sheetName val="새공통(96임금인상기준)"/>
      <sheetName val="토목"/>
      <sheetName val="가격조사서"/>
      <sheetName val="갑지(추정)"/>
      <sheetName val="물가시세"/>
      <sheetName val="JUCKEYK"/>
      <sheetName val="소비자가"/>
      <sheetName val="201동 산출근거"/>
      <sheetName val="입력DATA"/>
      <sheetName val="바닥판"/>
      <sheetName val="데리네이타현황"/>
      <sheetName val="master(2차)"/>
      <sheetName val="용산1(해보)"/>
      <sheetName val="현장경비"/>
      <sheetName val="견적대비표"/>
      <sheetName val="공사개요"/>
      <sheetName val="JJ"/>
      <sheetName val="터널조도"/>
      <sheetName val="기 타 공 (2)"/>
      <sheetName val="부속동"/>
      <sheetName val="산출근거1"/>
      <sheetName val="PW3"/>
      <sheetName val="PW4"/>
      <sheetName val="SC1"/>
      <sheetName val="PM"/>
      <sheetName val="주안3차A-A"/>
      <sheetName val="COVER"/>
      <sheetName val="기타(2011.3) (2)"/>
      <sheetName val="날개벽(좌,우=60도-4개)"/>
      <sheetName val="업무처리전"/>
      <sheetName val="원가계산서"/>
      <sheetName val="점수계산1-2"/>
      <sheetName val="동해title"/>
      <sheetName val="TABLE"/>
      <sheetName val="수입"/>
      <sheetName val="P.M 별"/>
      <sheetName val="물량표"/>
      <sheetName val="부대tu"/>
      <sheetName val="램머"/>
      <sheetName val="Baby일위대가"/>
      <sheetName val="S003031"/>
      <sheetName val="완도-군외"/>
      <sheetName val="기준표"/>
      <sheetName val="신내택지내역서"/>
      <sheetName val="대비"/>
      <sheetName val="콘크리트"/>
      <sheetName val="교각1"/>
      <sheetName val="입력"/>
      <sheetName val="플랜트 설치"/>
      <sheetName val="L-type"/>
      <sheetName val="98지급계획"/>
      <sheetName val="MOTOR"/>
      <sheetName val="D-623D"/>
      <sheetName val="단중표-ST"/>
      <sheetName val="기준액"/>
      <sheetName val="현황CODE"/>
      <sheetName val="조건표"/>
      <sheetName val="공사내역"/>
      <sheetName val="Sensitivity"/>
      <sheetName val="96노임기준"/>
      <sheetName val="10공구일위"/>
      <sheetName val="항목"/>
      <sheetName val="(C)원내역"/>
      <sheetName val="내역(전체)"/>
      <sheetName val="106C0300"/>
      <sheetName val="편성절차"/>
      <sheetName val="추가및 공제(방파제)"/>
      <sheetName val="BOX"/>
      <sheetName val="X17-TOTAL"/>
      <sheetName val="원가data"/>
      <sheetName val="원가계산"/>
      <sheetName val="조명시설"/>
      <sheetName val="최종"/>
      <sheetName val="집 계 표"/>
      <sheetName val="예정(3)"/>
      <sheetName val="기초자료"/>
      <sheetName val="터파기및재료"/>
      <sheetName val="전기일위대가"/>
      <sheetName val="토공산출(주차장)"/>
      <sheetName val="충주"/>
      <sheetName val="Macro3"/>
      <sheetName val="일위_파일"/>
      <sheetName val="1ST"/>
      <sheetName val="연돌일위집계"/>
      <sheetName val="공사_산출"/>
      <sheetName val="기계경비"/>
      <sheetName val="Sheet5"/>
      <sheetName val="마산방향"/>
      <sheetName val="진주방향"/>
      <sheetName val="단위단가"/>
      <sheetName val="기성조서(집계)"/>
      <sheetName val="집행예산"/>
      <sheetName val="자동제어"/>
      <sheetName val="건축집계"/>
      <sheetName val="토목공사"/>
      <sheetName val="백분율"/>
      <sheetName val="DHEQSUPT"/>
      <sheetName val="데이터입력"/>
      <sheetName val="01"/>
      <sheetName val="원가서"/>
      <sheetName val="2000전체분"/>
      <sheetName val="날개벽(시점좌측)"/>
      <sheetName val="inputdata"/>
      <sheetName val="포장공수량집계"/>
      <sheetName val="총공사내역서"/>
      <sheetName val="Recap"/>
      <sheetName val="변경현황"/>
      <sheetName val="밸브설치"/>
      <sheetName val="요약서"/>
      <sheetName val="ABUT수량-A1"/>
      <sheetName val="현장관리비 산출내역"/>
      <sheetName val="간접비"/>
      <sheetName val="?? ???"/>
      <sheetName val="MAIN_TABLE"/>
      <sheetName val="적용단가"/>
      <sheetName val="설계내역"/>
      <sheetName val="배수장토목공사비"/>
      <sheetName val="소야공정계획표"/>
      <sheetName val="기계내역"/>
      <sheetName val="기초수량집"/>
      <sheetName val="경영상태"/>
      <sheetName val="품"/>
      <sheetName val="내역갑지"/>
      <sheetName val="도"/>
      <sheetName val="WE'T"/>
      <sheetName val="BREAKDOWN(철거설치)"/>
      <sheetName val="뜃맟뭁돽띿맟?-BLDG"/>
      <sheetName val="CAT_5"/>
      <sheetName val="A"/>
      <sheetName val="연결임시"/>
      <sheetName val="자금운용표"/>
      <sheetName val="변경내역대비표(2)"/>
      <sheetName val="운반"/>
      <sheetName val="UR2-Calculation"/>
      <sheetName val="집수정(600-700)"/>
      <sheetName val="Sheet4"/>
      <sheetName val="설계내역서"/>
      <sheetName val="수량산출서(터널종점)"/>
      <sheetName val="공사비_NDE"/>
      <sheetName val="별표 "/>
      <sheetName val="신.분"/>
      <sheetName val="일위대가표 (2)"/>
      <sheetName val="TOTAL"/>
      <sheetName val="LABTOTAL"/>
      <sheetName val="1련,2련"/>
      <sheetName val="변품8-37"/>
      <sheetName val="토목주소"/>
      <sheetName val="프랜트면허"/>
      <sheetName val="mcc일위대가"/>
      <sheetName val="동일대내"/>
      <sheetName val="SLAB"/>
      <sheetName val="조건"/>
      <sheetName val="2010년실적"/>
      <sheetName val="주현(해보)"/>
      <sheetName val="주현(영광)"/>
      <sheetName val="일위대가(1)"/>
      <sheetName val="수지표"/>
      <sheetName val="셀명"/>
      <sheetName val="참조"/>
      <sheetName val="BS2(302)"/>
      <sheetName val="03일"/>
      <sheetName val="원가"/>
      <sheetName val="노무비단가"/>
      <sheetName val="전기단가조사서"/>
      <sheetName val="40총괄"/>
      <sheetName val="40집계"/>
      <sheetName val="Cash Flow"/>
      <sheetName val="목표세부명세"/>
      <sheetName val="CONCRETE"/>
      <sheetName val="시운전연료비"/>
      <sheetName val="예산대비"/>
      <sheetName val="수지예산"/>
      <sheetName val="울산시산표"/>
      <sheetName val="공종단가"/>
      <sheetName val=" 갑  지 "/>
      <sheetName val="횡배위치"/>
      <sheetName val="유림골조"/>
      <sheetName val="전체제잡비"/>
      <sheetName val="F_D SEC. PROP"/>
      <sheetName val="총집계표"/>
      <sheetName val="부하(성남)"/>
      <sheetName val="검토서"/>
      <sheetName val="MAT_N048"/>
      <sheetName val="약품설비"/>
      <sheetName val="수로단위수량"/>
      <sheetName val="횡배수관토공수량"/>
      <sheetName val="개요"/>
      <sheetName val="설-원가"/>
      <sheetName val="사다리"/>
      <sheetName val="법인세신고자료"/>
      <sheetName val="제조부문배부"/>
      <sheetName val="가설공사비"/>
      <sheetName val="도로구조공사비"/>
      <sheetName val="도로토공공사비"/>
      <sheetName val="여수토공사비"/>
      <sheetName val="조명율"/>
      <sheetName val="입력시트"/>
      <sheetName val="직재"/>
      <sheetName val="도로단위당"/>
      <sheetName val="일위대가-1"/>
      <sheetName val="Summary Sheet"/>
      <sheetName val="단가비교표"/>
      <sheetName val="공틀공사"/>
      <sheetName val="5.ESC적용금액산출서(내화피복및단열뿜칠)"/>
      <sheetName val="낙석방지망현황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팽성원가계산서"/>
      <sheetName val="집계표"/>
      <sheetName val="기자재비"/>
      <sheetName val="설치비"/>
      <sheetName val="대당설치비"/>
      <sheetName val="배관공사비"/>
      <sheetName val="일위대가"/>
      <sheetName val="팽성내역-도급"/>
      <sheetName val=""/>
    </sheetNames>
    <definedNames>
      <definedName name="단중입력"/>
      <definedName name="프로그램.메인_메뉴호출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계약조건"/>
      <sheetName val="내역서"/>
      <sheetName val="내역서 (2)"/>
    </sheetNames>
    <sheetDataSet>
      <sheetData sheetId="0"/>
      <sheetData sheetId="1"/>
      <sheetData sheetId="2"/>
      <sheetData sheetId="3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공구원가계산"/>
      <sheetName val="2공구산출내역"/>
      <sheetName val="2______"/>
      <sheetName val="기자재비"/>
      <sheetName val="일위대가"/>
      <sheetName val="대목"/>
      <sheetName val="2차1차"/>
      <sheetName val="데이타"/>
      <sheetName val="104동"/>
      <sheetName val="골조시행"/>
      <sheetName val="단가표"/>
      <sheetName val="내역"/>
      <sheetName val="토공사"/>
      <sheetName val="일위대가표"/>
      <sheetName val="예산내역"/>
      <sheetName val="총괄수지표"/>
      <sheetName val="을"/>
      <sheetName val="견적서"/>
      <sheetName val="식재일위대가"/>
      <sheetName val="내역서2안"/>
      <sheetName val="1차설계변경내역"/>
      <sheetName val="기초일위대가"/>
      <sheetName val="단가대비표"/>
      <sheetName val="70%"/>
      <sheetName val="10월"/>
      <sheetName val="덤프트럭계수"/>
      <sheetName val="b_balju"/>
      <sheetName val="공통가설"/>
      <sheetName val="담장산출"/>
      <sheetName val="자료"/>
      <sheetName val="내역서"/>
      <sheetName val="Mc1"/>
      <sheetName val="식재인부"/>
      <sheetName val="건축내역"/>
      <sheetName val="b_balju-단가단가단가"/>
      <sheetName val="노임단가"/>
      <sheetName val="Data&amp;Result"/>
      <sheetName val="표지"/>
      <sheetName val="공문"/>
      <sheetName val="대비"/>
      <sheetName val="1"/>
      <sheetName val="2"/>
      <sheetName val="기성"/>
      <sheetName val="변경"/>
      <sheetName val="사진설명"/>
      <sheetName val="범례 (2)"/>
      <sheetName val="목차"/>
      <sheetName val="Sheet2"/>
      <sheetName val="사진대지"/>
      <sheetName val="Macro1"/>
      <sheetName val="견적시담(송포2공구)"/>
      <sheetName val="수목표준대가"/>
      <sheetName val="설비2차"/>
      <sheetName val="적격점수&lt;300억미만&gt;"/>
      <sheetName val="단가"/>
      <sheetName val="일위목록"/>
      <sheetName val="DT"/>
      <sheetName val="롤러"/>
      <sheetName val="BH"/>
      <sheetName val="조경유지관리"/>
      <sheetName val="조경식재굴취"/>
      <sheetName val="식재단가"/>
      <sheetName val="인력터파기품"/>
      <sheetName val="2005년임금"/>
      <sheetName val="컨테이너"/>
      <sheetName val="펌프차타설"/>
      <sheetName val="일위대가목차"/>
      <sheetName val="백암비스타내역"/>
      <sheetName val="data2"/>
      <sheetName val="sheet1"/>
      <sheetName val="FB25JN"/>
      <sheetName val="b_balju_cho"/>
      <sheetName val="자재단가"/>
      <sheetName val="일위대가(건축)"/>
      <sheetName val="Y-WORK"/>
      <sheetName val="개요"/>
      <sheetName val="기성내역"/>
      <sheetName val="환율"/>
      <sheetName val="기초단가"/>
      <sheetName val="기본단가"/>
      <sheetName val="Sheet5"/>
      <sheetName val="공통가설공사"/>
      <sheetName val="QandAJunior"/>
      <sheetName val="일용노임단가"/>
      <sheetName val="중기사용료산출근거"/>
      <sheetName val="단가 및 재료비"/>
      <sheetName val="내역5"/>
      <sheetName val="건축"/>
      <sheetName val="건축공사실행"/>
      <sheetName val="EACT10"/>
      <sheetName val="직노"/>
      <sheetName val="제직재"/>
      <sheetName val="설직재-1"/>
      <sheetName val="단가산출"/>
      <sheetName val="Sheet10"/>
      <sheetName val="COVER"/>
      <sheetName val="unit 4"/>
      <sheetName val="노원열병합  건축공사기성내역서"/>
      <sheetName val="BID"/>
      <sheetName val="회사정보"/>
      <sheetName val="★도급내역"/>
      <sheetName val="노임"/>
      <sheetName val="집계표"/>
      <sheetName val="단가비교표"/>
      <sheetName val="단가일람"/>
      <sheetName val="단위량당중기"/>
      <sheetName val="물가대비표"/>
      <sheetName val="요율"/>
      <sheetName val="#REF"/>
      <sheetName val="공사비대비표B(토공)"/>
      <sheetName val="안양동교 1안"/>
      <sheetName val="단가(1)"/>
      <sheetName val="출력은 금물"/>
      <sheetName val="중기사용료"/>
      <sheetName val="증감대비"/>
      <sheetName val="원가계산서"/>
      <sheetName val="일위대가(출입)"/>
      <sheetName val="공종목록표"/>
      <sheetName val="연결임시"/>
      <sheetName val="선금급신청서"/>
      <sheetName val="공통단가"/>
      <sheetName val="운반비"/>
      <sheetName val="2000양배"/>
      <sheetName val="일위대가목록"/>
      <sheetName val="수목데이타 "/>
      <sheetName val="기초입력 DATA"/>
      <sheetName val="전기품산출"/>
      <sheetName val="실행(1)"/>
      <sheetName val="몰탈재료산출"/>
      <sheetName val="터파기및재료"/>
      <sheetName val="실행철강하도"/>
      <sheetName val="국별인원"/>
      <sheetName val="경비"/>
      <sheetName val="코드표"/>
      <sheetName val="식재가격"/>
      <sheetName val="식재총괄"/>
      <sheetName val="CON'C"/>
      <sheetName val="단가표 (2)"/>
      <sheetName val="월간관리비"/>
      <sheetName val="산출근거"/>
      <sheetName val="재료단가"/>
      <sheetName val="임금단가"/>
      <sheetName val="장비목록표"/>
      <sheetName val="장비운전경비"/>
      <sheetName val="장비손료"/>
      <sheetName val="I一般比"/>
      <sheetName val="N賃率-職"/>
      <sheetName val="J直材4"/>
      <sheetName val="수량산출"/>
      <sheetName val="DATA1"/>
      <sheetName val="관리자"/>
      <sheetName val="대가10%"/>
      <sheetName val="투찰추정"/>
      <sheetName val="Total"/>
      <sheetName val="결재판"/>
      <sheetName val="인건비단가"/>
      <sheetName val="1,2공구원가계산서"/>
      <sheetName val="1공구산출내역서"/>
      <sheetName val="설계"/>
      <sheetName val="장비"/>
      <sheetName val="산근1"/>
      <sheetName val="노무"/>
      <sheetName val="자재"/>
      <sheetName val="일 위 대 가 표"/>
      <sheetName val="일위_파일"/>
      <sheetName val="제출내역"/>
      <sheetName val="기계경비(시간당)"/>
      <sheetName val="대가"/>
      <sheetName val="A-4"/>
      <sheetName val="회사기초자료"/>
      <sheetName val="단가조사서"/>
      <sheetName val="보할공정"/>
      <sheetName val="신고조서"/>
      <sheetName val="작업금지"/>
      <sheetName val="기초내역"/>
      <sheetName val="입력"/>
      <sheetName val="소비자가"/>
      <sheetName val="시설물기초"/>
      <sheetName val="할증 "/>
      <sheetName val="금액"/>
      <sheetName val="을지"/>
      <sheetName val="물가시세표"/>
      <sheetName val="에너지요금"/>
      <sheetName val="단가조사"/>
      <sheetName val=" 갑지"/>
      <sheetName val="단산목록"/>
      <sheetName val="현장경비"/>
      <sheetName val="Sheet1 (2)"/>
      <sheetName val="굴화내역"/>
      <sheetName val="전체"/>
      <sheetName val="FAX"/>
      <sheetName val="요약&amp;결과"/>
      <sheetName val="광양 3기 유입수"/>
      <sheetName val="단청공사"/>
      <sheetName val="수지예산"/>
      <sheetName val="도급"/>
      <sheetName val="변수값"/>
      <sheetName val="중기상차"/>
      <sheetName val="AS복구"/>
      <sheetName val="중기터파기"/>
      <sheetName val="9811"/>
      <sheetName val="DATA"/>
      <sheetName val="조명율표"/>
      <sheetName val="중기조종사 단위단가"/>
      <sheetName val="BS"/>
      <sheetName val="실행내역"/>
      <sheetName val="하부철근수량"/>
      <sheetName val="교사기준면적(초등)"/>
      <sheetName val="상각비"/>
      <sheetName val="위치조서"/>
      <sheetName val="4.일위대가목차"/>
      <sheetName val="일위대가(가설)"/>
      <sheetName val="01"/>
      <sheetName val="급여대장"/>
      <sheetName val="직원 인적급여 카드"/>
      <sheetName val="관로내역원"/>
      <sheetName val="기계경비일람"/>
      <sheetName val="수목데이타"/>
      <sheetName val="등록업체(031124)"/>
      <sheetName val="BSD _2_"/>
      <sheetName val="대한주택보증(수보)"/>
      <sheetName val="대한주택보증(입보)"/>
      <sheetName val="DANGA"/>
      <sheetName val="Macro2"/>
      <sheetName val="대,유,램"/>
      <sheetName val="96노임기준"/>
      <sheetName val="000000"/>
      <sheetName val="집계표_식재"/>
      <sheetName val="장비종합부표"/>
      <sheetName val="부표"/>
      <sheetName val="노임단가표"/>
      <sheetName val="2000년1차"/>
      <sheetName val="장비사양"/>
      <sheetName val="EJ"/>
      <sheetName val="저수조"/>
      <sheetName val="웅진교-S2"/>
      <sheetName val="재료"/>
      <sheetName val="내부마감"/>
      <sheetName val="별제권_정리담보권"/>
      <sheetName val="보도공제면적"/>
      <sheetName val="여과지동"/>
      <sheetName val="단가비교"/>
      <sheetName val="원하대비"/>
      <sheetName val="원도급"/>
      <sheetName val="하도급"/>
      <sheetName val="대비2"/>
      <sheetName val="건축공사"/>
      <sheetName val="설계예산서"/>
      <sheetName val="예산내역서"/>
      <sheetName val="범례_(2)"/>
      <sheetName val="단가_및_재료비"/>
      <sheetName val="노원열병합__건축공사기성내역서"/>
      <sheetName val="안양동교_1안"/>
      <sheetName val="unit_4"/>
      <sheetName val="일_위_대_가_표"/>
      <sheetName val="ABUT수량-A1"/>
      <sheetName val="계약내역(2)"/>
      <sheetName val="내역-2"/>
      <sheetName val="조명일위"/>
      <sheetName val="제2호단위수량"/>
      <sheetName val="공사개요"/>
      <sheetName val="인건비"/>
      <sheetName val="일위대가 "/>
      <sheetName val="2.냉난방설비공사"/>
      <sheetName val="7.자동제어공사"/>
      <sheetName val="코드목록(시스템담당용)"/>
      <sheetName val="DATE"/>
      <sheetName val="화재 탐지 설비"/>
      <sheetName val="견적"/>
      <sheetName val="실행"/>
      <sheetName val="광주전남"/>
      <sheetName val="냉천부속동"/>
      <sheetName val="경산"/>
      <sheetName val="기본단가표"/>
      <sheetName val="기본1"/>
      <sheetName val="수정일위대가"/>
      <sheetName val="설계내역서"/>
      <sheetName val="공정집계_국별"/>
      <sheetName val="AV시스템"/>
      <sheetName val="물가시세"/>
      <sheetName val="견적단가"/>
      <sheetName val="중기집계"/>
      <sheetName val="기본입력"/>
      <sheetName val="종배수관면벽신"/>
      <sheetName val="피벗테이블데이터분석"/>
      <sheetName val="4.공사별"/>
      <sheetName val="갑지"/>
      <sheetName val="신규일위"/>
      <sheetName val="자단"/>
      <sheetName val="CABLE SIZE-1"/>
      <sheetName val="포장복구집계"/>
      <sheetName val="북방3터널"/>
      <sheetName val="품셈TABLE"/>
      <sheetName val="주소록"/>
      <sheetName val="금액내역서"/>
      <sheetName val="재노경"/>
      <sheetName val="도급내역5+800"/>
      <sheetName val="도급내역"/>
      <sheetName val="3련 BOX"/>
      <sheetName val="입찰안"/>
      <sheetName val="재료집계표빽업"/>
      <sheetName val="암거수리계산서"/>
      <sheetName val="◀암거수리계산조서"/>
      <sheetName val="◀암거위치"/>
      <sheetName val="최종단면▶"/>
      <sheetName val="◀평균높이▶"/>
      <sheetName val="준검 내역서"/>
      <sheetName val="기계경비"/>
      <sheetName val="전력"/>
      <sheetName val="10월 (2)"/>
      <sheetName val="종합-임현"/>
      <sheetName val="기타 정보통신공사"/>
      <sheetName val="내 역 서(총괄)"/>
      <sheetName val="당사실시1"/>
      <sheetName val="철콘공사"/>
      <sheetName val="단가산출-기,교"/>
      <sheetName val="일위목록-기"/>
      <sheetName val="기준액"/>
      <sheetName val="접속슬라브"/>
      <sheetName val="이토변실(A3-LINE)"/>
      <sheetName val="부대공Ⅱ"/>
      <sheetName val="6-1. 관개량조서"/>
      <sheetName val="계산서(곡선부)"/>
      <sheetName val="포장재료집계표"/>
      <sheetName val="강병규"/>
      <sheetName val="(전남)시범지구 운영실적 및 결과분석(8월까지)"/>
      <sheetName val="통장출금액"/>
      <sheetName val="단가기준"/>
      <sheetName val="const."/>
      <sheetName val="우석문틀"/>
      <sheetName val="도급FORM"/>
      <sheetName val="_갑지"/>
      <sheetName val="출력은_금물"/>
      <sheetName val="단가표_(2)"/>
      <sheetName val="할증_"/>
      <sheetName val="광양_3기_유입수"/>
      <sheetName val="수목데이타_"/>
      <sheetName val="중기조종사_단위단가"/>
      <sheetName val="부대공"/>
      <sheetName val="배수공"/>
      <sheetName val="토공"/>
      <sheetName val="포장공"/>
      <sheetName val="비전경영계획"/>
      <sheetName val="토량1-1"/>
      <sheetName val="덤프운반거리산출(토)"/>
      <sheetName val="덤프운반거리산출(풍)"/>
      <sheetName val="덤프운반거리산출(연)"/>
      <sheetName val="DATA 입력란"/>
      <sheetName val="1. 설계조건 2.단면가정 3. 하중계산"/>
      <sheetName val="대가단최종"/>
      <sheetName val="총괄내역서"/>
      <sheetName val="DAN"/>
      <sheetName val="백호우계수"/>
      <sheetName val="단가산출(총괄)"/>
      <sheetName val="일위총괄"/>
      <sheetName val="일위대가 목록표"/>
      <sheetName val="총 괄 표"/>
      <sheetName val="1안"/>
      <sheetName val="Sheet4"/>
      <sheetName val="공장동 지하1층"/>
      <sheetName val="용역동 및 154KV"/>
      <sheetName val="공장동 3층"/>
      <sheetName val="공장동 1층"/>
      <sheetName val="구의33고"/>
      <sheetName val="교각1"/>
      <sheetName val="자동제어"/>
      <sheetName val="공구"/>
      <sheetName val="현장관리비"/>
      <sheetName val="단위수량"/>
      <sheetName val=" 견적서"/>
      <sheetName val="실행내역 "/>
      <sheetName val="의왕내역"/>
      <sheetName val="원가계산서(남측)"/>
      <sheetName val="장비경비"/>
      <sheetName val="빗물받이(910-510-410)"/>
      <sheetName val="가정조건"/>
      <sheetName val="공통"/>
      <sheetName val="투찰내역"/>
      <sheetName val="노견단위수량"/>
      <sheetName val="자료입력"/>
      <sheetName val="시멘트"/>
      <sheetName val="예산명세서"/>
      <sheetName val="설계명세서"/>
      <sheetName val="철거산출근거"/>
      <sheetName val="달대"/>
      <sheetName val="원가서"/>
      <sheetName val="총공사비집계표"/>
      <sheetName val="기초입력_DATA"/>
      <sheetName val="중기단가"/>
      <sheetName val="단가및재료비"/>
      <sheetName val="기초일위"/>
      <sheetName val="시설일위"/>
      <sheetName val="내역서(전기)"/>
      <sheetName val="토사(PE)"/>
      <sheetName val="표준항목"/>
      <sheetName val="식재"/>
      <sheetName val="시설물"/>
      <sheetName val="식재출력용"/>
      <sheetName val="유지관리"/>
      <sheetName val="수량집계표(舊)"/>
      <sheetName val="수량산출서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유원장"/>
      <sheetName val="놀이광장"/>
      <sheetName val="다목적광장"/>
      <sheetName val="단가산출2"/>
      <sheetName val="조건"/>
      <sheetName val="사업성"/>
      <sheetName val="단"/>
      <sheetName val="조경일람"/>
      <sheetName val="단가산출서"/>
      <sheetName val="세부내역서(소방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표지"/>
      <sheetName val="총괄표"/>
      <sheetName val="세부내역(간지)"/>
      <sheetName val="웹 GIS엔진 추가기능 개발"/>
      <sheetName val="웹 GIS엔진 추가기능 본수내역"/>
      <sheetName val="편집시스템 커스트마이징"/>
      <sheetName val="편집시스템 커스트마이징 본수내역"/>
      <sheetName val="웹 디자인"/>
      <sheetName val="웹디자인 소요인력내역"/>
      <sheetName val="정보인프라도입"/>
      <sheetName val="1000 DB구축 부표"/>
      <sheetName val="지형정위치"/>
      <sheetName val="지형정위치부표"/>
      <sheetName val="지형구조화"/>
      <sheetName val="지형구조부표"/>
      <sheetName val="DB입력"/>
      <sheetName val="DB입력부표"/>
      <sheetName val="노임단가"/>
      <sheetName val="2공구산출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C7">
            <v>16000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련BOX단위수량"/>
      <sheetName val="전석평균H(성토부)"/>
      <sheetName val="맨홀단위수량(차도부)"/>
      <sheetName val="방호벽단위수량"/>
      <sheetName val="옹벽위방호벽단위수량"/>
      <sheetName val="석축단위수량"/>
      <sheetName val="Sheet1"/>
      <sheetName val="Sheet2"/>
      <sheetName val="Sheet3"/>
      <sheetName val="총괄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VXXXXX"/>
      <sheetName val="단가작성개요"/>
      <sheetName val="단가일람표"/>
      <sheetName val="단가산출내역(노임부분수정)"/>
      <sheetName val="단위당(공종별)기계사용료"/>
      <sheetName val="작업량산출"/>
      <sheetName val="단위당(자재운반)기계사용료"/>
      <sheetName val="자재운반거리"/>
      <sheetName val="자재운반작업량산출"/>
      <sheetName val="자재운반단가(일람)표"/>
      <sheetName val="시간당기계사용일람표"/>
      <sheetName val="시간당기계사용료"/>
      <sheetName val="1000 DB구축 부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제목"/>
      <sheetName val="Sheet2"/>
      <sheetName val="공사비표지"/>
      <sheetName val="수량표지"/>
      <sheetName val="단가표지"/>
      <sheetName val="설계설명서"/>
      <sheetName val="일반시방서"/>
      <sheetName val="특별시방서"/>
      <sheetName val="예정공정표"/>
      <sheetName val="증감대비표"/>
      <sheetName val="결재표지"/>
      <sheetName val="총괄공사비"/>
      <sheetName val="내역서"/>
      <sheetName val="내역서적용수량"/>
      <sheetName val="석축공수량집계표"/>
      <sheetName val="위치조서"/>
      <sheetName val="수량산출서"/>
      <sheetName val="단가산출서"/>
      <sheetName val="단가산출내역(노임부분수정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산출서"/>
      <sheetName val="내역8"/>
      <sheetName val="ilch"/>
      <sheetName val="1단계"/>
      <sheetName val="기자재비"/>
      <sheetName val="밸브설치"/>
      <sheetName val="도로구조공사비"/>
      <sheetName val="도로토공공사비"/>
      <sheetName val="여수토공사비"/>
      <sheetName val="1.설계기준"/>
      <sheetName val="구리토평1전기"/>
      <sheetName val="전선 및 전선관"/>
      <sheetName val="2공구산출내역"/>
      <sheetName val="WORK"/>
      <sheetName val="단가"/>
      <sheetName val="시설물일위"/>
      <sheetName val="기초단가"/>
      <sheetName val="원가계산서 "/>
      <sheetName val="설계예시"/>
      <sheetName val="Y-WORK"/>
      <sheetName val="토목내역서 (도급단가)"/>
      <sheetName val="문학간접"/>
      <sheetName val="간접"/>
      <sheetName val="용산1(해보)"/>
      <sheetName val="견적서"/>
      <sheetName val="일위대가(가설)"/>
      <sheetName val="설비"/>
      <sheetName val="데리네이타현황"/>
      <sheetName val="가공비"/>
      <sheetName val="일위대가(계측기설치)"/>
      <sheetName val="A-4"/>
      <sheetName val="총 원가계산"/>
      <sheetName val="일위대가목차"/>
      <sheetName val="원가계산서"/>
      <sheetName val="물가자료"/>
      <sheetName val="부대내역"/>
      <sheetName val="단중표"/>
      <sheetName val="토목검측서"/>
      <sheetName val="1공구내역서(1)"/>
      <sheetName val="TABLE"/>
      <sheetName val="참조"/>
      <sheetName val="부하(성남)"/>
      <sheetName val="부하계산서"/>
      <sheetName val="BQ"/>
      <sheetName val="예산명세서"/>
      <sheetName val="Sheet3"/>
      <sheetName val="기둥(원형)"/>
      <sheetName val="기초공"/>
      <sheetName val="SLAB"/>
      <sheetName val="Sensitivity"/>
      <sheetName val="Testing"/>
      <sheetName val="SHEET1"/>
      <sheetName val="익산"/>
      <sheetName val="설계명세서"/>
      <sheetName val="자료입력"/>
      <sheetName val="중기산출"/>
      <sheetName val="IMP(MAIN)"/>
      <sheetName val="IMP (REACTOR)"/>
      <sheetName val="투자효율분석"/>
      <sheetName val="기별(종합)"/>
      <sheetName val="내역서"/>
      <sheetName val="70%"/>
      <sheetName val="data2"/>
      <sheetName val="직노"/>
      <sheetName val="D-3503"/>
      <sheetName val="Sheet15"/>
      <sheetName val="CT "/>
      <sheetName val="식재일위대가"/>
      <sheetName val="일위대가목록"/>
      <sheetName val="정부노임단가"/>
      <sheetName val="토공(우물통,기타) "/>
      <sheetName val="암거단위-1련"/>
      <sheetName val="노임"/>
      <sheetName val="설계내역일위"/>
      <sheetName val="PREFACE"/>
      <sheetName val="노임(1차)"/>
      <sheetName val="b_balju"/>
      <sheetName val="도급FORM"/>
      <sheetName val="실행"/>
      <sheetName val="견적"/>
      <sheetName val="일위대가"/>
      <sheetName val="3BL공동구 수량"/>
      <sheetName val="예산내역"/>
      <sheetName val="당초명세(평)"/>
      <sheetName val="약품설비"/>
      <sheetName val="단가목록"/>
      <sheetName val="c_balju"/>
      <sheetName val="선금급신청서"/>
      <sheetName val="보건노"/>
      <sheetName val="BOX수량"/>
      <sheetName val="데이타"/>
      <sheetName val="DATA"/>
      <sheetName val="삼원"/>
      <sheetName val="그린"/>
      <sheetName val="한창-을"/>
      <sheetName val="내역"/>
      <sheetName val="품셈"/>
      <sheetName val="수량산출"/>
      <sheetName val="공예율"/>
      <sheetName val="DWG-CAB-I"/>
      <sheetName val="맨홀수량산출"/>
      <sheetName val="BOQ"/>
      <sheetName val="전기"/>
      <sheetName val="총괄수지표"/>
      <sheetName val="코드표"/>
      <sheetName val="노임단가"/>
      <sheetName val="전기일위대가"/>
      <sheetName val="비교표"/>
      <sheetName val="골조시행"/>
      <sheetName val="설산1.나"/>
      <sheetName val="본사S"/>
      <sheetName val="진주방향"/>
      <sheetName val="화재 탐지 설비"/>
      <sheetName val="토사(PE)"/>
      <sheetName val="ITEM"/>
      <sheetName val="토공집계표"/>
      <sheetName val="값"/>
      <sheetName val="건축내역"/>
      <sheetName val="단가및재료비"/>
      <sheetName val="#REF"/>
      <sheetName val="SORCE1"/>
      <sheetName val="가시설단위수량"/>
      <sheetName val="대로근거"/>
      <sheetName val="중로근거"/>
      <sheetName val="변화치수"/>
      <sheetName val="인건비 "/>
      <sheetName val="내역서 "/>
      <sheetName val="신규단가"/>
      <sheetName val="단 box"/>
      <sheetName val="외주"/>
      <sheetName val="중기손료"/>
      <sheetName val="특수선일위대가"/>
      <sheetName val="공사비집계"/>
      <sheetName val="준검 내역서"/>
      <sheetName val="기성"/>
      <sheetName val="Sheet10"/>
      <sheetName val="Total"/>
      <sheetName val="주공 갑지"/>
      <sheetName val="A"/>
      <sheetName val="기초코드"/>
      <sheetName val="토목공종세부"/>
      <sheetName val="1000 DB구축 부표"/>
      <sheetName val="개요"/>
      <sheetName val="대가"/>
      <sheetName val="일용노임단가"/>
      <sheetName val="일위대가표"/>
      <sheetName val="토목품셈"/>
      <sheetName val="가도공"/>
      <sheetName val="경비산출"/>
      <sheetName val="DATE"/>
      <sheetName val="쌍송교"/>
      <sheetName val="일위대가집계"/>
      <sheetName val="적용기준"/>
      <sheetName val="사용자정의"/>
      <sheetName val="제품표준규격"/>
      <sheetName val="철거산출근거"/>
      <sheetName val="램머"/>
      <sheetName val="기계경비(시간당)"/>
      <sheetName val="1안"/>
      <sheetName val="일위목록"/>
      <sheetName val="도로경계블럭단위수량"/>
      <sheetName val="도로경계블럭단위토공"/>
      <sheetName val="L형측구단위수량"/>
      <sheetName val="L형측구연장조서"/>
      <sheetName val="내역표지"/>
      <sheetName val="교각계산"/>
      <sheetName val="토적집계표"/>
      <sheetName val="약품공급2"/>
      <sheetName val="이월"/>
      <sheetName val="000000"/>
      <sheetName val="노임 단가"/>
      <sheetName val="단위수량"/>
      <sheetName val="ABUT수량-A1"/>
      <sheetName val="자재단가"/>
      <sheetName val="총괄내역서"/>
      <sheetName val="차액보증"/>
      <sheetName val="전화"/>
      <sheetName val="출력은 금물"/>
      <sheetName val="하부철근수량"/>
      <sheetName val="지표"/>
      <sheetName val="남양시작동자105노65기1.3화1.2"/>
      <sheetName val="원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원가계산서"/>
      <sheetName val="기기품셈내역"/>
      <sheetName val="갑"/>
      <sheetName val="노무비산출내역"/>
      <sheetName val="내역서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갑지"/>
      <sheetName val="원가계산서"/>
      <sheetName val="집계표"/>
      <sheetName val="건축내역서"/>
      <sheetName val="설비내역서"/>
      <sheetName val="전기내역서"/>
      <sheetName val="토공수량산출"/>
      <sheetName val="토적계산서"/>
      <sheetName val="2000전체분"/>
      <sheetName val="2000년1차"/>
    </sheetNames>
    <sheetDataSet>
      <sheetData sheetId="0"/>
      <sheetData sheetId="1"/>
      <sheetData sheetId="2"/>
      <sheetData sheetId="3">
        <row r="1">
          <cell r="A1" t="str">
            <v>공  종  별  집  계  표</v>
          </cell>
        </row>
      </sheetData>
      <sheetData sheetId="4">
        <row r="1">
          <cell r="E1" t="str">
            <v>재  료  비</v>
          </cell>
        </row>
      </sheetData>
      <sheetData sheetId="5">
        <row r="1">
          <cell r="K1" t="str">
            <v>합       계</v>
          </cell>
        </row>
      </sheetData>
      <sheetData sheetId="6">
        <row r="1">
          <cell r="E1" t="str">
            <v>재  료  비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요율"/>
      <sheetName val="공감비대상"/>
      <sheetName val="순공사비"/>
      <sheetName val="지급"/>
      <sheetName val="지급조"/>
      <sheetName val="3안총괄"/>
      <sheetName val="취수장명"/>
      <sheetName val="간선명"/>
      <sheetName val="지선명"/>
      <sheetName val="부대명"/>
      <sheetName val="취수재"/>
      <sheetName val="간선재"/>
      <sheetName val="지선재"/>
      <sheetName val="수원일"/>
      <sheetName val="평야일"/>
      <sheetName val="부표"/>
      <sheetName val="공사비예산서(토목분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賃率-職"/>
      <sheetName val="내역서"/>
    </sheetNames>
    <sheetDataSet>
      <sheetData sheetId="0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sheetId="1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賃率-職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축제공총괄표"/>
      <sheetName val="축제공집계표"/>
      <sheetName val="호안집계표"/>
      <sheetName val="배수통관총괄표"/>
      <sheetName val="배수문집"/>
      <sheetName val="부체집"/>
      <sheetName val="단가산출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(가설)"/>
      <sheetName val="예산서"/>
      <sheetName val="노임단가"/>
      <sheetName val="Baby일위대가"/>
      <sheetName val="금액내역서"/>
      <sheetName val="철거산출근거"/>
      <sheetName val="내역"/>
      <sheetName val="단가조사"/>
      <sheetName val="저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아파트건축"/>
      <sheetName val="하도급사항"/>
      <sheetName val="Sheet1"/>
      <sheetName val="총괄"/>
      <sheetName val="총괄 (3)"/>
      <sheetName val="총괄 (4)"/>
      <sheetName val="기타시설"/>
      <sheetName val="지하주차장"/>
      <sheetName val="생활편익시설"/>
      <sheetName val="부대건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내부예산(5101~3)"/>
      <sheetName val="내부예산(5104)"/>
      <sheetName val="내부예산(5105)"/>
      <sheetName val="내부예산(5301)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조기층공제"/>
      <sheetName val="보조기층추가면적"/>
      <sheetName val="가로수분"/>
      <sheetName val="테니스장(1)"/>
      <sheetName val="테니스장(2)"/>
      <sheetName val="테니스장(3)"/>
      <sheetName val="ASP포장면적"/>
      <sheetName val="주차장"/>
      <sheetName val="ILP포장면적"/>
      <sheetName val="경계석&quot;A&quot; 수량"/>
      <sheetName val="경계석&quot;B&quot; 수량"/>
      <sheetName val="Sheet1"/>
      <sheetName val="Sheet2"/>
      <sheetName val="Sheet3"/>
      <sheetName val="일위대가(가설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식재일위대가"/>
      <sheetName val="시설물일위대가"/>
      <sheetName val="공통일위대가"/>
      <sheetName val="단가조사서"/>
      <sheetName val="포장일위대가"/>
      <sheetName val="내역서"/>
      <sheetName val="재정비직인"/>
      <sheetName val="재정비내역"/>
      <sheetName val="지적고시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F-타공종"/>
      <sheetName val="총괄집계"/>
      <sheetName val="slab집계"/>
      <sheetName val="슬래브(0)"/>
      <sheetName val="슬래브"/>
      <sheetName val="슬래브(1)"/>
      <sheetName val="mb1슬래브송도"/>
      <sheetName val="mb1슬래브송도2"/>
      <sheetName val="ABUT집계"/>
      <sheetName val="교대(A1-A2)"/>
      <sheetName val="RBSLAB"/>
      <sheetName val="수량집계"/>
      <sheetName val="잡비계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공집계"/>
      <sheetName val="미끄럼방지"/>
      <sheetName val="측대선U"/>
      <sheetName val="차선도색집계"/>
      <sheetName val="box연결부"/>
      <sheetName val="수량집계"/>
      <sheetName val="05부대공사(초량)"/>
      <sheetName val=""/>
    </sheetNames>
    <definedNames>
      <definedName name="메인_메뉴호출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설계기준"/>
      <sheetName val="SLAB"/>
      <sheetName val="유효폭"/>
      <sheetName val="단면특성치"/>
      <sheetName val="주형"/>
      <sheetName val="단면력,SHOE"/>
      <sheetName val="주형검토"/>
      <sheetName val="2차응력검토"/>
      <sheetName val="SPLICE검토"/>
      <sheetName val="보강재검토"/>
      <sheetName val="DIAPHRAGM"/>
      <sheetName val="전단연결재"/>
      <sheetName val="STR.CRO설계"/>
      <sheetName val="피로"/>
      <sheetName val="신축이음"/>
      <sheetName val="솟음량"/>
      <sheetName val="처짐검토"/>
      <sheetName val="2차응력모멘트"/>
      <sheetName val="SHOE받침"/>
      <sheetName val="Sheet12"/>
      <sheetName val="Sheet13"/>
      <sheetName val="Sheet14"/>
      <sheetName val="Sheet15"/>
      <sheetName val="Sheet16"/>
      <sheetName val="SPLICE검토 (2)"/>
      <sheetName val="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  <sheetName val="Sheet3"/>
      <sheetName val="Sheet1 (3)"/>
      <sheetName val="Sheet2 (3)"/>
      <sheetName val="Sheet3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가평지구총괄"/>
      <sheetName val="표지 "/>
      <sheetName val="사업계획개요"/>
      <sheetName val="사업비수지예산서"/>
      <sheetName val="설계비근거"/>
      <sheetName val="간지횡 (2)"/>
      <sheetName val="목차"/>
      <sheetName val="간지횡"/>
      <sheetName val="수원공총괄"/>
      <sheetName val="자재대"/>
      <sheetName val="수원공사비"/>
      <sheetName val="부대공총괄"/>
      <sheetName val="부대공"/>
      <sheetName val="수일집"/>
      <sheetName val="수일내"/>
      <sheetName val="공사비총괄"/>
      <sheetName val="사업비 (2)"/>
      <sheetName val="설계비근거 (2)"/>
      <sheetName val="갑지"/>
      <sheetName val="입찰"/>
      <sheetName val="현경"/>
      <sheetName val="식재인부"/>
      <sheetName val="일위대가표지"/>
      <sheetName val="라.공사비"/>
      <sheetName val="Sheet1 (2)"/>
      <sheetName val="다.도서인쇄비"/>
      <sheetName val="용역단가"/>
      <sheetName val="6.원문조성계획"/>
      <sheetName val="예측단가간지"/>
      <sheetName val="가격조사서"/>
      <sheetName val="4.2유효폭의 계산"/>
      <sheetName val="4차원가계산서"/>
      <sheetName val="계산서(곡선부)"/>
      <sheetName val="-치수표(곡선부)"/>
      <sheetName val="자재(원원+원대)"/>
      <sheetName val="일위대가"/>
      <sheetName val="가평공사비"/>
      <sheetName val="1 설계 기준"/>
      <sheetName val="노임단가및요율(확인)"/>
      <sheetName val="직접인건비"/>
      <sheetName val="집계표"/>
      <sheetName val="5지구단위"/>
      <sheetName val="시중노임"/>
      <sheetName val="Sheet1"/>
      <sheetName val="9GNG운반"/>
      <sheetName val="수량산출"/>
      <sheetName val="단가"/>
      <sheetName val="내역서"/>
      <sheetName val="교대(A1-A2)"/>
      <sheetName val="시점교대"/>
      <sheetName val="수요기관총괄내역서"/>
      <sheetName val="인건비"/>
      <sheetName val="투찰"/>
      <sheetName val="적용건축"/>
      <sheetName val="고분"/>
      <sheetName val="지구단위계획"/>
      <sheetName val="도시기본계획"/>
      <sheetName val="직노"/>
      <sheetName val="내역"/>
      <sheetName val="건설노임단가"/>
      <sheetName val="산출내역서"/>
      <sheetName val="개요"/>
      <sheetName val="예정공정표"/>
      <sheetName val="N賃率-職"/>
      <sheetName val="000 단가"/>
      <sheetName val="기본일위"/>
      <sheetName val="표지_"/>
      <sheetName val="간지횡_(2)"/>
      <sheetName val="사업비_(2)"/>
      <sheetName val="설계비근거_(2)"/>
      <sheetName val="라_공사비"/>
      <sheetName val="Sheet1_(2)"/>
      <sheetName val="다_도서인쇄비"/>
      <sheetName val="공비대비"/>
      <sheetName val="간지"/>
      <sheetName val="우배수"/>
      <sheetName val="노선측량(철도,도로신설)"/>
      <sheetName val="날개수량1.5"/>
      <sheetName val="공사요율"/>
      <sheetName val="콘_재료분리(1)"/>
      <sheetName val="확정분세부"/>
      <sheetName val="확정분요약"/>
      <sheetName val="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최종"/>
      <sheetName val="BO_OLAP"/>
      <sheetName val="일반부표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물가변동조정개요"/>
      <sheetName val="공사비변경집계표"/>
      <sheetName val="K값산출"/>
      <sheetName val="기계경비"/>
      <sheetName val="지수조정"/>
      <sheetName val="지수적용공사비내역서"/>
      <sheetName val="SANBAISU"/>
      <sheetName val="산출내역서집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비 (2)"/>
      <sheetName val="토목 (2)"/>
      <sheetName val="건축 (2)"/>
      <sheetName val="퍼스트"/>
      <sheetName val="요율맨"/>
      <sheetName val="산출내역서집계표"/>
      <sheetName val="건축"/>
      <sheetName val="토목"/>
      <sheetName val="설비"/>
      <sheetName val="수량산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설계표지"/>
      <sheetName val="총괄표"/>
      <sheetName val="1년차"/>
      <sheetName val="2년차"/>
      <sheetName val="3년차"/>
      <sheetName val="세부내역(간지)"/>
      <sheetName val="범용패키지"/>
      <sheetName val="수정개발"/>
      <sheetName val="수정개발부표_범용개발순소요비용"/>
      <sheetName val="추가개발"/>
      <sheetName val="추가기능목록"/>
      <sheetName val="웹수치활용응용모듈"/>
      <sheetName val="웹수치기능목록"/>
      <sheetName val="웹수치활용장비"/>
      <sheetName val="DB총괄표"/>
      <sheetName val="DB1년차"/>
      <sheetName val="DB2년차"/>
      <sheetName val="DB3년차"/>
      <sheetName val="도면출력"/>
      <sheetName val="도면출력부표"/>
      <sheetName val="상수탐사"/>
      <sheetName val="상수탐사부표"/>
      <sheetName val="상수조사"/>
      <sheetName val="상수조사부표"/>
      <sheetName val="하수탐사"/>
      <sheetName val="하수탐사부표"/>
      <sheetName val="하수조사"/>
      <sheetName val="하수조사부표"/>
      <sheetName val="상수정위치편집"/>
      <sheetName val="상수정위치편집부표"/>
      <sheetName val="하수정위치편집"/>
      <sheetName val="하수정위치편집부표"/>
      <sheetName val="상수구조화편집"/>
      <sheetName val="상수구조화편집부표"/>
      <sheetName val="하수구조화편집"/>
      <sheetName val="하수구조화편집부표"/>
      <sheetName val="도면제작편집"/>
      <sheetName val="도면제작편집부표"/>
      <sheetName val="최종도면출력"/>
      <sheetName val="최종도면출력부표"/>
      <sheetName val="1년차성과심사"/>
      <sheetName val="1년차성과심사부표"/>
      <sheetName val="2년차성과심사"/>
      <sheetName val="2년차성과심사부표"/>
      <sheetName val="3년차성과심사"/>
      <sheetName val="3년차성과심사부표"/>
      <sheetName val="노임단가"/>
      <sheetName val="산출내역서집계표"/>
      <sheetName val="100만평"/>
      <sheetName val="4.2유효폭의 계산"/>
      <sheetName val="Sheet1 (2)"/>
      <sheetName val="Sheet2"/>
      <sheetName val="공비대비"/>
      <sheetName val="도로정위치부표"/>
      <sheetName val="도로조사부표"/>
      <sheetName val="6.환경대가"/>
      <sheetName val="용역단가"/>
      <sheetName val="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시스템개발"/>
      <sheetName val="DB구축"/>
      <sheetName val="SW"/>
      <sheetName val="프로그램 내역"/>
      <sheetName val="SW노임단가"/>
      <sheetName val="상수구조화편집부표"/>
      <sheetName val="노임단가"/>
      <sheetName val="TOTAL3"/>
      <sheetName val="입력변수"/>
      <sheetName val="수량산출"/>
      <sheetName val="공비대비"/>
      <sheetName val="내역서"/>
      <sheetName val="생활지리"/>
      <sheetName val="터파기및재료"/>
      <sheetName val="1~69"/>
      <sheetName val="단가조사"/>
      <sheetName val="단가"/>
      <sheetName val="목록"/>
      <sheetName val="표준단가산출양식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TOTAL1 "/>
      <sheetName val="TOTAL2  "/>
      <sheetName val="TOTAL3"/>
      <sheetName val="3지구단위"/>
      <sheetName val="상수구조화편집부표"/>
      <sheetName val="5지구단위"/>
      <sheetName val="직접경비"/>
      <sheetName val="직접인건비"/>
      <sheetName val="기기리스트"/>
      <sheetName val="100만평"/>
      <sheetName val="9811"/>
      <sheetName val="접속도로1"/>
      <sheetName val="98수문일위"/>
      <sheetName val="단가"/>
      <sheetName val="재료비"/>
      <sheetName val="라.공사비"/>
      <sheetName val="다.도서인쇄비"/>
      <sheetName val="터파기및재료"/>
      <sheetName val="2.가정단면"/>
      <sheetName val="data"/>
      <sheetName val="물가시세표지"/>
      <sheetName val="물가시세표"/>
      <sheetName val="물가시세비교"/>
      <sheetName val="노임단가표지"/>
      <sheetName val="노임단가"/>
      <sheetName val="일위대가조견표"/>
      <sheetName val="일위대가"/>
      <sheetName val="수량산출"/>
      <sheetName val="급연97"/>
      <sheetName val="공비대비"/>
      <sheetName val="노임"/>
      <sheetName val="단가산출"/>
      <sheetName val="Sheet2"/>
      <sheetName val="_산근5_"/>
      <sheetName val="DATE"/>
      <sheetName val="콘_재료분리(1)"/>
      <sheetName val="설계명세"/>
      <sheetName val="수원공사비"/>
      <sheetName val="#REF"/>
      <sheetName val="산출내역서집계표"/>
      <sheetName val="4차원가계산서"/>
      <sheetName val="2. 단가"/>
      <sheetName val="환경평가"/>
      <sheetName val="인구"/>
      <sheetName val="①범용도입"/>
      <sheetName val="관접합및부설"/>
      <sheetName val="적용건축"/>
      <sheetName val="9509"/>
      <sheetName val="석재장조사"/>
      <sheetName val="설계기준"/>
      <sheetName val="내역1"/>
      <sheetName val="요율"/>
      <sheetName val="내역서"/>
      <sheetName val="단가표"/>
      <sheetName val="인건비"/>
      <sheetName val="Project Brief"/>
      <sheetName val="우,오수"/>
      <sheetName val="금광1터널"/>
      <sheetName val="고창터널(고창방향)"/>
      <sheetName val="과천MAIN"/>
      <sheetName val="현장관리비"/>
      <sheetName val="기초일위"/>
      <sheetName val="시설일위"/>
      <sheetName val="식재일위"/>
      <sheetName val="일위목록"/>
      <sheetName val="기본1"/>
      <sheetName val="수정일위대가"/>
      <sheetName val="자료"/>
      <sheetName val="금액결정"/>
      <sheetName val="cost"/>
      <sheetName val="Sheet1 (2)"/>
      <sheetName val="데이타"/>
      <sheetName val="2007년SOURCE"/>
      <sheetName val="지장물건일위대가"/>
      <sheetName val="2000년1차"/>
      <sheetName val="직재"/>
      <sheetName val="단위량당중기사용료"/>
      <sheetName val="노임단가명세서"/>
      <sheetName val="토사(PE)"/>
      <sheetName val="토목"/>
      <sheetName val="Sens&amp;Anal"/>
      <sheetName val="기초단가"/>
      <sheetName val="밸브설치"/>
      <sheetName val="중기조종사 단위단가"/>
      <sheetName val="Data&amp;Result"/>
      <sheetName val="용역단가"/>
      <sheetName val="암거단위-1련"/>
      <sheetName val="약품공급2"/>
      <sheetName val="DB구축"/>
      <sheetName val="4.2유효폭의 계산"/>
      <sheetName val="TOTAL1_"/>
      <sheetName val="TOTAL2__"/>
      <sheetName val="예측단가간지"/>
      <sheetName val="자재대"/>
      <sheetName val="도로정위치부표"/>
      <sheetName val="도로조사부표"/>
      <sheetName val="_산근4_"/>
      <sheetName val="하천제원"/>
      <sheetName val="지구단위계획"/>
      <sheetName val="도면출력"/>
      <sheetName val="집계표"/>
      <sheetName val="양수장토공"/>
      <sheetName val="산수배수"/>
      <sheetName val="준검 내역서"/>
      <sheetName val="000000"/>
      <sheetName val="_산근2_"/>
      <sheetName val="현지검측내역(총괄)"/>
      <sheetName val="빗물받이(910-510-410)"/>
      <sheetName val="N賃率-職"/>
      <sheetName val="I一般比"/>
      <sheetName val="횡배수관"/>
      <sheetName val="우배수"/>
      <sheetName val="이름정의"/>
      <sheetName val="COPING-1"/>
      <sheetName val="역T형교대-2수량"/>
      <sheetName val="CABLE SIZE-1"/>
      <sheetName val="단위수량"/>
      <sheetName val="쌍송교"/>
      <sheetName val="Sheet1"/>
      <sheetName val="산출근거"/>
      <sheetName val="수량산출(총괄)"/>
      <sheetName val="직노"/>
      <sheetName val="단가산출서"/>
      <sheetName val="수량산출내역1115"/>
      <sheetName val="ilch"/>
      <sheetName val="257A1"/>
      <sheetName val="남한강 2단계 전체분"/>
      <sheetName val="코드"/>
      <sheetName val="각종단가"/>
      <sheetName val="spec1"/>
      <sheetName val="소일위대가코드표"/>
      <sheetName val="노무비단가"/>
      <sheetName val="검측감리공제요율"/>
      <sheetName val="시공감리공제요율"/>
      <sheetName val="책임감리공제요율"/>
      <sheetName val="건설공사 감리원 배치기준"/>
    </sheetNames>
    <sheetDataSet>
      <sheetData sheetId="0">
        <row r="7">
          <cell r="O7" t="str">
            <v>수평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창원"/>
      <sheetName val="실행내역"/>
      <sheetName val="설계금액1공구"/>
      <sheetName val="창원(투찰_부대입찰_토공_전체)"/>
      <sheetName val="하도급사항(부대입찰사현황)"/>
      <sheetName val="공종별보합율"/>
      <sheetName val="창원(투찰)"/>
      <sheetName val="하도급사항"/>
      <sheetName val="토공(대성)"/>
      <sheetName val="토공(수양)"/>
      <sheetName val="DB구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명고"/>
      <sheetName val="동원"/>
      <sheetName val="나주당초견적"/>
      <sheetName val="나주계약"/>
      <sheetName val="목포당초견적"/>
      <sheetName val="목포계약"/>
      <sheetName val="대구"/>
      <sheetName val="철판보강"/>
      <sheetName val="철판보강 (2)"/>
      <sheetName val="해남 (2)"/>
      <sheetName val="해남 (3)"/>
      <sheetName val="해남나주"/>
      <sheetName val="목포추가"/>
      <sheetName val="Sheet1"/>
      <sheetName val="크랙보수 (2)"/>
      <sheetName val="나주추가"/>
      <sheetName val="나주추가갑"/>
      <sheetName val="나주추가을"/>
      <sheetName val="광주운남갑"/>
      <sheetName val="광주운남을"/>
      <sheetName val="광주운남갑 (2)"/>
      <sheetName val="광주운남을 (2)"/>
      <sheetName val="광주운남갑 (3)"/>
      <sheetName val="광주운남을 (3)"/>
      <sheetName val="광주용두"/>
      <sheetName val="광주용두 (2)"/>
      <sheetName val="관동대"/>
      <sheetName val="명지빌라"/>
      <sheetName val="병원갑"/>
      <sheetName val="명지병원"/>
      <sheetName val="병원갑 (2)"/>
      <sheetName val="도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달일반"/>
      <sheetName val="참고"/>
      <sheetName val="영산"/>
      <sheetName val="참조"/>
      <sheetName val="설계"/>
      <sheetName val="투찰"/>
      <sheetName val="찍기"/>
      <sheetName val="laroux"/>
      <sheetName val="충남종건"/>
      <sheetName val="충남종건 (2)"/>
      <sheetName val="태백시"/>
      <sheetName val="인천공항"/>
      <sheetName val="성남시 (2)"/>
      <sheetName val="성남시"/>
      <sheetName val="서대구인입"/>
      <sheetName val="여암교"/>
      <sheetName val="인쇄"/>
      <sheetName val="변경"/>
      <sheetName val="당초"/>
      <sheetName val="차수별계약"/>
      <sheetName val="차수별계약 (4차2회)"/>
      <sheetName val="4차분1회계약"/>
      <sheetName val="4차분요약"/>
      <sheetName val="4차분2회변경"/>
      <sheetName val="잡비 (4차2회)"/>
      <sheetName val="98신규단가(4차2회)"/>
      <sheetName val="차수별수량 (4차2회)"/>
      <sheetName val="5차분1회변경"/>
      <sheetName val="잡비 (5차1회)"/>
      <sheetName val="신규단가(5차1회)"/>
      <sheetName val="설계서갑지"/>
      <sheetName val="설계서갑지(결제)"/>
      <sheetName val="목차3차"/>
      <sheetName val="주요자재(4차2회)"/>
      <sheetName val="주요자재(전체3회변경)"/>
      <sheetName val="예정공정"/>
      <sheetName val="동원인원"/>
      <sheetName val="공사비증감"/>
      <sheetName val="내역서갑지"/>
      <sheetName val="3회변경내역"/>
      <sheetName val="잡비 (3회4차)"/>
      <sheetName val="98신규단가(3회)"/>
      <sheetName val="차수별수량"/>
      <sheetName val="단가조견 (3회)"/>
      <sheetName val="단가조견"/>
      <sheetName val="각종갑지"/>
      <sheetName val="수량갑지1"/>
      <sheetName val="수량갑지2"/>
      <sheetName val="수량갑지3"/>
      <sheetName val="Sheet1"/>
      <sheetName val="바인더갑지"/>
      <sheetName val="위치도"/>
      <sheetName val="변경공사개요"/>
      <sheetName val="현황B (3)"/>
      <sheetName val="실정진행현황"/>
      <sheetName val="차수변경요약"/>
      <sheetName val="전체변경요약"/>
      <sheetName val="실정보고"/>
      <sheetName val="변경현황"/>
      <sheetName val="현황(전체3회)"/>
      <sheetName val="현황(전체2회)"/>
      <sheetName val="현황(전체1회)"/>
      <sheetName val="6공구(당초)"/>
      <sheetName val="일위대가"/>
      <sheetName val="3.공통공사대비"/>
      <sheetName val="공문"/>
      <sheetName val="목표세부명세"/>
      <sheetName val="금액내역서"/>
      <sheetName val="1호맨홀토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_sum"/>
      <sheetName val="sum"/>
      <sheetName val="내역서"/>
      <sheetName val="체육관"/>
      <sheetName val="내역서 (2)"/>
      <sheetName val="외자-내자"/>
      <sheetName val="창호잡철"/>
      <sheetName val="도장"/>
      <sheetName val="bicycle"/>
      <sheetName val="집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</sheetNames>
    <sheetDataSet>
      <sheetData sheetId="0" refreshError="1">
        <row r="61">
          <cell r="G61">
            <v>4.3</v>
          </cell>
        </row>
        <row r="62">
          <cell r="G62">
            <v>4.7</v>
          </cell>
        </row>
        <row r="63">
          <cell r="G63">
            <v>5.9</v>
          </cell>
        </row>
        <row r="64">
          <cell r="G64">
            <v>6</v>
          </cell>
        </row>
        <row r="65">
          <cell r="G65">
            <v>9.4</v>
          </cell>
        </row>
        <row r="66">
          <cell r="G66">
            <v>13.3</v>
          </cell>
        </row>
        <row r="67">
          <cell r="G67">
            <v>16.399999999999999</v>
          </cell>
        </row>
        <row r="68">
          <cell r="G68">
            <v>20.7</v>
          </cell>
        </row>
        <row r="69">
          <cell r="G69">
            <v>24.3</v>
          </cell>
        </row>
        <row r="70">
          <cell r="G70">
            <v>30.2</v>
          </cell>
        </row>
        <row r="71">
          <cell r="G71">
            <v>37.4</v>
          </cell>
        </row>
        <row r="72">
          <cell r="G72">
            <v>53.8</v>
          </cell>
        </row>
        <row r="73">
          <cell r="G73">
            <v>77.099999999999994</v>
          </cell>
        </row>
        <row r="74">
          <cell r="G74">
            <v>94.9</v>
          </cell>
        </row>
        <row r="75">
          <cell r="G75">
            <v>116.5</v>
          </cell>
        </row>
        <row r="76">
          <cell r="G76">
            <v>150.9</v>
          </cell>
        </row>
        <row r="77">
          <cell r="G77">
            <v>156</v>
          </cell>
        </row>
        <row r="78">
          <cell r="G78">
            <v>175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백포자재단가"/>
      <sheetName val="백자재단위당"/>
      <sheetName val="백자재산출"/>
      <sheetName val="백자재운반"/>
      <sheetName val="백중기일람"/>
      <sheetName val="백중기"/>
      <sheetName val="백단가"/>
      <sheetName val="수자재단가"/>
      <sheetName val="수자재단위당"/>
      <sheetName val="단가산출"/>
      <sheetName val="일위대가표"/>
      <sheetName val="수량산출서-2"/>
      <sheetName val="공사요율"/>
      <sheetName val="Sheet1"/>
      <sheetName val="도로횡단-D300"/>
      <sheetName val="TOTAL3"/>
      <sheetName val="목차"/>
      <sheetName val="DAN1"/>
      <sheetName val="라.공사비"/>
      <sheetName val="다.도서인쇄비"/>
      <sheetName val="DATE"/>
      <sheetName val="DB구축"/>
      <sheetName val="집계표"/>
      <sheetName val="맨홀수량"/>
      <sheetName val="총괄서"/>
      <sheetName val="수량산출"/>
      <sheetName val="토목수량(공정)"/>
      <sheetName val="공비대비"/>
      <sheetName val="일위대가"/>
      <sheetName val="수목단가"/>
      <sheetName val="시설수량표"/>
      <sheetName val="식재수량표"/>
      <sheetName val="일위목록"/>
      <sheetName val="자재단가"/>
      <sheetName val="설비"/>
      <sheetName val="BID"/>
      <sheetName val="지장물건일위대가"/>
      <sheetName val="2.재료비"/>
      <sheetName val="1.인건비"/>
      <sheetName val="2000년1차"/>
      <sheetName val="공사비"/>
      <sheetName val="왕십리방향"/>
      <sheetName val="배수관토공산출"/>
      <sheetName val="원가계산1담양캠퍼스"/>
      <sheetName val="내역서"/>
      <sheetName val="송전재료비"/>
      <sheetName val="상수구조화편집부표"/>
      <sheetName val="수원공사비"/>
      <sheetName val="밸브설치"/>
      <sheetName val="1~69"/>
      <sheetName val="수자재산출"/>
      <sheetName val="평자재단가"/>
      <sheetName val="평자재단위당"/>
      <sheetName val="평자재산출"/>
      <sheetName val="중기일람"/>
      <sheetName val="중기"/>
      <sheetName val="자재운반"/>
      <sheetName val="자재운반도"/>
      <sheetName val="단가"/>
      <sheetName val="작성개요"/>
      <sheetName val="공통단가"/>
      <sheetName val="평거푸집단가"/>
      <sheetName val="평콘단가"/>
      <sheetName val="평토공단가"/>
      <sheetName val="평콘단위당"/>
      <sheetName val="평콘산출"/>
      <sheetName val="가설단가"/>
      <sheetName val="평흄관단가"/>
      <sheetName val="평흄관운반비"/>
      <sheetName val="평흄관단위당"/>
      <sheetName val="평흄관산출"/>
      <sheetName val="입력조건"/>
      <sheetName val="자재대"/>
      <sheetName val="노임단가"/>
      <sheetName val="#REF"/>
      <sheetName val="100만평"/>
      <sheetName val="기본일위"/>
      <sheetName val="3지구단위"/>
      <sheetName val="COPING-1"/>
      <sheetName val="역T형교대-2수량"/>
      <sheetName val="③내역서(전체)"/>
      <sheetName val="배수장토목공사비"/>
      <sheetName val="자재단위당"/>
      <sheetName val="자재산출"/>
      <sheetName val="중기운반비"/>
      <sheetName val="자료"/>
      <sheetName val="교대(A1)"/>
      <sheetName val="spec1"/>
      <sheetName val="평야성토"/>
      <sheetName val="점토운반"/>
      <sheetName val="용지매수"/>
      <sheetName val="기초단가표"/>
      <sheetName val="단가일람"/>
      <sheetName val="조경일람"/>
      <sheetName val="요율"/>
      <sheetName val="96보완계획7.12"/>
      <sheetName val="접속도수량집계표"/>
      <sheetName val="도서인쇄비"/>
      <sheetName val="수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4">
          <cell r="A4">
            <v>1</v>
          </cell>
          <cell r="B4" t="str">
            <v>1.양회</v>
          </cell>
          <cell r="C4" t="str">
            <v>트럭(10.5Ton)</v>
          </cell>
          <cell r="D4" t="str">
            <v>구역화물적용</v>
          </cell>
          <cell r="F4">
            <v>15102</v>
          </cell>
          <cell r="G4">
            <v>1</v>
          </cell>
          <cell r="H4" t="str">
            <v>ton</v>
          </cell>
          <cell r="I4">
            <v>0</v>
          </cell>
          <cell r="J4">
            <v>0</v>
          </cell>
          <cell r="K4">
            <v>15102</v>
          </cell>
          <cell r="L4">
            <v>15102</v>
          </cell>
          <cell r="M4">
            <v>0.08</v>
          </cell>
        </row>
        <row r="5">
          <cell r="A5">
            <v>2</v>
          </cell>
          <cell r="C5" t="str">
            <v>경운기(1Ton)</v>
          </cell>
          <cell r="D5">
            <v>9235</v>
          </cell>
          <cell r="E5">
            <v>304.50699999999995</v>
          </cell>
          <cell r="F5">
            <v>558</v>
          </cell>
          <cell r="G5">
            <v>3.5</v>
          </cell>
          <cell r="H5" t="str">
            <v>ton</v>
          </cell>
          <cell r="I5">
            <v>2638</v>
          </cell>
          <cell r="J5">
            <v>87</v>
          </cell>
          <cell r="K5">
            <v>159</v>
          </cell>
          <cell r="L5">
            <v>2884</v>
          </cell>
          <cell r="M5">
            <v>0.04</v>
          </cell>
        </row>
        <row r="6">
          <cell r="A6">
            <v>3</v>
          </cell>
          <cell r="B6" t="str">
            <v>2.철근</v>
          </cell>
          <cell r="C6" t="str">
            <v>트럭(10.5Ton)</v>
          </cell>
          <cell r="D6" t="str">
            <v>구역화물적용</v>
          </cell>
          <cell r="F6">
            <v>15070</v>
          </cell>
          <cell r="G6">
            <v>1</v>
          </cell>
          <cell r="H6" t="str">
            <v>ton</v>
          </cell>
          <cell r="I6">
            <v>0</v>
          </cell>
          <cell r="J6">
            <v>0</v>
          </cell>
          <cell r="K6">
            <v>15070</v>
          </cell>
          <cell r="L6">
            <v>15070</v>
          </cell>
          <cell r="M6">
            <v>0.06</v>
          </cell>
        </row>
        <row r="7">
          <cell r="A7">
            <v>4</v>
          </cell>
          <cell r="C7" t="str">
            <v>경운기(1Ton)</v>
          </cell>
          <cell r="D7">
            <v>9235</v>
          </cell>
          <cell r="E7">
            <v>304.50699999999995</v>
          </cell>
          <cell r="F7">
            <v>558</v>
          </cell>
          <cell r="G7">
            <v>3.5</v>
          </cell>
          <cell r="H7" t="str">
            <v>ton</v>
          </cell>
          <cell r="I7">
            <v>2638</v>
          </cell>
          <cell r="J7">
            <v>87</v>
          </cell>
          <cell r="K7">
            <v>159</v>
          </cell>
          <cell r="L7">
            <v>2884</v>
          </cell>
          <cell r="M7">
            <v>0.04</v>
          </cell>
        </row>
        <row r="8">
          <cell r="A8">
            <v>5</v>
          </cell>
          <cell r="B8" t="str">
            <v>3.모래</v>
          </cell>
          <cell r="C8" t="str">
            <v>덤프(15.0Ton)</v>
          </cell>
          <cell r="D8">
            <v>9681</v>
          </cell>
          <cell r="E8">
            <v>15994</v>
          </cell>
          <cell r="F8">
            <v>11211</v>
          </cell>
          <cell r="G8">
            <v>4.12</v>
          </cell>
          <cell r="H8" t="str">
            <v>㎥</v>
          </cell>
          <cell r="I8">
            <v>2349</v>
          </cell>
          <cell r="J8">
            <v>3882</v>
          </cell>
          <cell r="K8">
            <v>2721</v>
          </cell>
          <cell r="L8">
            <v>8952</v>
          </cell>
        </row>
        <row r="9">
          <cell r="A9">
            <v>6</v>
          </cell>
          <cell r="C9" t="str">
            <v>경운기(1Ton)</v>
          </cell>
          <cell r="D9">
            <v>9235</v>
          </cell>
          <cell r="E9">
            <v>304.50699999999995</v>
          </cell>
          <cell r="F9">
            <v>558</v>
          </cell>
          <cell r="G9">
            <v>2.2599999999999998</v>
          </cell>
          <cell r="H9" t="str">
            <v>㎥</v>
          </cell>
          <cell r="I9">
            <v>4086</v>
          </cell>
          <cell r="J9">
            <v>134</v>
          </cell>
          <cell r="K9">
            <v>246</v>
          </cell>
          <cell r="L9">
            <v>4466</v>
          </cell>
          <cell r="M9">
            <v>0.05</v>
          </cell>
        </row>
        <row r="10">
          <cell r="A10">
            <v>7</v>
          </cell>
          <cell r="B10" t="str">
            <v>4.자갈</v>
          </cell>
          <cell r="C10" t="str">
            <v>덤프(15.0Ton)</v>
          </cell>
          <cell r="D10">
            <v>9681</v>
          </cell>
          <cell r="E10">
            <v>15994</v>
          </cell>
          <cell r="F10">
            <v>11211</v>
          </cell>
          <cell r="G10">
            <v>9.27</v>
          </cell>
          <cell r="H10" t="str">
            <v>㎥</v>
          </cell>
          <cell r="I10">
            <v>1044</v>
          </cell>
          <cell r="J10">
            <v>1725</v>
          </cell>
          <cell r="K10">
            <v>1209</v>
          </cell>
          <cell r="L10">
            <v>3978</v>
          </cell>
        </row>
        <row r="11">
          <cell r="A11">
            <v>8</v>
          </cell>
          <cell r="C11" t="str">
            <v>경운기(1Ton)</v>
          </cell>
          <cell r="D11">
            <v>9235</v>
          </cell>
          <cell r="E11">
            <v>269.49400000000003</v>
          </cell>
          <cell r="F11">
            <v>558</v>
          </cell>
          <cell r="G11">
            <v>2.1</v>
          </cell>
          <cell r="H11" t="str">
            <v>㎥</v>
          </cell>
          <cell r="I11">
            <v>4397</v>
          </cell>
          <cell r="J11">
            <v>128</v>
          </cell>
          <cell r="K11">
            <v>265</v>
          </cell>
          <cell r="L11">
            <v>4790</v>
          </cell>
          <cell r="M11">
            <v>0.06</v>
          </cell>
        </row>
        <row r="12">
          <cell r="A12">
            <v>9</v>
          </cell>
          <cell r="B12" t="str">
            <v>5.목재</v>
          </cell>
          <cell r="C12" t="str">
            <v>트럭(10.5Ton)</v>
          </cell>
          <cell r="D12">
            <v>8683</v>
          </cell>
          <cell r="E12">
            <v>8150.9999999999991</v>
          </cell>
          <cell r="F12">
            <v>6853</v>
          </cell>
          <cell r="G12">
            <v>5.68</v>
          </cell>
          <cell r="H12" t="str">
            <v>㎥</v>
          </cell>
          <cell r="I12">
            <v>1528</v>
          </cell>
          <cell r="J12">
            <v>1435</v>
          </cell>
          <cell r="K12">
            <v>1206</v>
          </cell>
          <cell r="L12">
            <v>4169</v>
          </cell>
          <cell r="M12">
            <v>0.05</v>
          </cell>
        </row>
        <row r="13">
          <cell r="A13">
            <v>10</v>
          </cell>
          <cell r="C13" t="str">
            <v>경운기(1Ton)</v>
          </cell>
          <cell r="D13">
            <v>9235</v>
          </cell>
          <cell r="E13">
            <v>304.50699999999995</v>
          </cell>
          <cell r="F13">
            <v>558</v>
          </cell>
          <cell r="G13">
            <v>6.02</v>
          </cell>
          <cell r="H13" t="str">
            <v>㎥</v>
          </cell>
          <cell r="I13">
            <v>1534</v>
          </cell>
          <cell r="J13">
            <v>50</v>
          </cell>
          <cell r="K13">
            <v>92</v>
          </cell>
          <cell r="L13">
            <v>1676</v>
          </cell>
          <cell r="M13">
            <v>0.02</v>
          </cell>
        </row>
        <row r="14">
          <cell r="A14">
            <v>11</v>
          </cell>
          <cell r="B14" t="str">
            <v xml:space="preserve">6.휠타모래 </v>
          </cell>
          <cell r="C14" t="str">
            <v>덤프(15.0Ton)</v>
          </cell>
          <cell r="D14">
            <v>9681</v>
          </cell>
          <cell r="E14">
            <v>15994</v>
          </cell>
          <cell r="F14">
            <v>11211</v>
          </cell>
          <cell r="G14">
            <v>4.12</v>
          </cell>
          <cell r="H14" t="str">
            <v>㎥</v>
          </cell>
          <cell r="I14">
            <v>2349</v>
          </cell>
          <cell r="J14">
            <v>3882</v>
          </cell>
          <cell r="K14">
            <v>2721</v>
          </cell>
          <cell r="L14">
            <v>8952</v>
          </cell>
        </row>
        <row r="15">
          <cell r="A15">
            <v>12</v>
          </cell>
          <cell r="B15" t="str">
            <v xml:space="preserve">7.기초모래 </v>
          </cell>
          <cell r="C15" t="str">
            <v>덤프(15.0Ton)</v>
          </cell>
          <cell r="D15">
            <v>9681</v>
          </cell>
          <cell r="E15">
            <v>15994</v>
          </cell>
          <cell r="F15">
            <v>11211</v>
          </cell>
          <cell r="G15">
            <v>4.12</v>
          </cell>
          <cell r="H15" t="str">
            <v>㎥</v>
          </cell>
          <cell r="I15">
            <v>2349</v>
          </cell>
          <cell r="J15">
            <v>3882</v>
          </cell>
          <cell r="K15">
            <v>2721</v>
          </cell>
          <cell r="L15">
            <v>8952</v>
          </cell>
        </row>
        <row r="16">
          <cell r="A16">
            <v>13</v>
          </cell>
          <cell r="C16" t="str">
            <v>경운기(1Ton)</v>
          </cell>
          <cell r="D16">
            <v>9235</v>
          </cell>
          <cell r="E16">
            <v>304.50699999999995</v>
          </cell>
          <cell r="F16">
            <v>558</v>
          </cell>
          <cell r="G16">
            <v>2.2599999999999998</v>
          </cell>
          <cell r="H16" t="str">
            <v>㎥</v>
          </cell>
          <cell r="I16">
            <v>4086</v>
          </cell>
          <cell r="J16">
            <v>134</v>
          </cell>
          <cell r="K16">
            <v>246</v>
          </cell>
          <cell r="L16">
            <v>4466</v>
          </cell>
          <cell r="M16">
            <v>7.0000000000000007E-2</v>
          </cell>
        </row>
        <row r="17">
          <cell r="A17">
            <v>14</v>
          </cell>
          <cell r="B17" t="str">
            <v>8.철재</v>
          </cell>
          <cell r="C17" t="str">
            <v>트럭(10.5Ton)</v>
          </cell>
          <cell r="D17">
            <v>8683</v>
          </cell>
          <cell r="E17">
            <v>7680.7500000000009</v>
          </cell>
          <cell r="F17">
            <v>6853</v>
          </cell>
          <cell r="G17">
            <v>3.57</v>
          </cell>
          <cell r="H17" t="str">
            <v>ton</v>
          </cell>
          <cell r="I17">
            <v>2432</v>
          </cell>
          <cell r="J17">
            <v>2151</v>
          </cell>
          <cell r="K17">
            <v>1919</v>
          </cell>
          <cell r="L17">
            <v>6502</v>
          </cell>
          <cell r="M17">
            <v>0.1</v>
          </cell>
        </row>
        <row r="18">
          <cell r="A18">
            <v>15</v>
          </cell>
          <cell r="C18" t="str">
            <v>경운기(1Ton)</v>
          </cell>
          <cell r="D18">
            <v>9235</v>
          </cell>
          <cell r="E18">
            <v>304.50699999999995</v>
          </cell>
          <cell r="F18">
            <v>558</v>
          </cell>
          <cell r="G18">
            <v>3.49</v>
          </cell>
          <cell r="H18" t="str">
            <v>ton</v>
          </cell>
          <cell r="I18">
            <v>2646</v>
          </cell>
          <cell r="J18">
            <v>87</v>
          </cell>
          <cell r="K18">
            <v>159</v>
          </cell>
          <cell r="L18">
            <v>2892</v>
          </cell>
          <cell r="M18">
            <v>0.04</v>
          </cell>
        </row>
        <row r="19">
          <cell r="A19">
            <v>16</v>
          </cell>
          <cell r="B19" t="str">
            <v>9.도로자갈</v>
          </cell>
          <cell r="C19" t="str">
            <v>덤프(15.0Ton)</v>
          </cell>
          <cell r="D19">
            <v>9681</v>
          </cell>
          <cell r="E19">
            <v>15994</v>
          </cell>
          <cell r="F19">
            <v>11211</v>
          </cell>
          <cell r="G19">
            <v>7.76</v>
          </cell>
          <cell r="H19" t="str">
            <v>㎥</v>
          </cell>
          <cell r="I19">
            <v>1247</v>
          </cell>
          <cell r="J19">
            <v>2061</v>
          </cell>
          <cell r="K19">
            <v>1444</v>
          </cell>
          <cell r="L19">
            <v>4752</v>
          </cell>
        </row>
        <row r="20">
          <cell r="A20">
            <v>17</v>
          </cell>
          <cell r="B20" t="str">
            <v>10.뒷채움자갈</v>
          </cell>
          <cell r="C20" t="str">
            <v>덤프(15.0Ton)</v>
          </cell>
          <cell r="D20">
            <v>9681</v>
          </cell>
          <cell r="E20">
            <v>15994</v>
          </cell>
          <cell r="F20">
            <v>11211</v>
          </cell>
          <cell r="G20">
            <v>8.8800000000000008</v>
          </cell>
          <cell r="H20" t="str">
            <v>㎥</v>
          </cell>
          <cell r="I20">
            <v>1090</v>
          </cell>
          <cell r="J20">
            <v>1801</v>
          </cell>
          <cell r="K20">
            <v>1262</v>
          </cell>
          <cell r="L20">
            <v>4153</v>
          </cell>
        </row>
        <row r="21">
          <cell r="A21">
            <v>18</v>
          </cell>
          <cell r="C21" t="str">
            <v>경운기(1Ton)</v>
          </cell>
          <cell r="D21">
            <v>9235</v>
          </cell>
          <cell r="E21">
            <v>269.49400000000003</v>
          </cell>
          <cell r="F21">
            <v>558</v>
          </cell>
          <cell r="G21">
            <v>2.1</v>
          </cell>
          <cell r="H21" t="str">
            <v>㎥</v>
          </cell>
          <cell r="I21">
            <v>4397</v>
          </cell>
          <cell r="J21">
            <v>128</v>
          </cell>
          <cell r="K21">
            <v>265</v>
          </cell>
          <cell r="L21">
            <v>4790</v>
          </cell>
          <cell r="M21">
            <v>0.08</v>
          </cell>
        </row>
        <row r="22">
          <cell r="A22">
            <v>19</v>
          </cell>
          <cell r="B22" t="str">
            <v>11.휠타자갈</v>
          </cell>
          <cell r="C22" t="str">
            <v>덤프(15.0Ton)</v>
          </cell>
          <cell r="D22">
            <v>9681</v>
          </cell>
          <cell r="E22">
            <v>15994</v>
          </cell>
          <cell r="F22">
            <v>11211</v>
          </cell>
          <cell r="G22">
            <v>9.6</v>
          </cell>
          <cell r="H22" t="str">
            <v>㎥</v>
          </cell>
          <cell r="I22">
            <v>1008</v>
          </cell>
          <cell r="J22">
            <v>1666</v>
          </cell>
          <cell r="K22">
            <v>1167</v>
          </cell>
          <cell r="L22">
            <v>3841</v>
          </cell>
        </row>
        <row r="23">
          <cell r="A23">
            <v>20</v>
          </cell>
          <cell r="B23" t="str">
            <v>12.돌망태조약돌,유용</v>
          </cell>
          <cell r="C23" t="str">
            <v>경운기(1Ton)</v>
          </cell>
          <cell r="D23">
            <v>9235</v>
          </cell>
          <cell r="E23">
            <v>269.49400000000003</v>
          </cell>
          <cell r="F23">
            <v>558</v>
          </cell>
          <cell r="G23">
            <v>1.63</v>
          </cell>
          <cell r="H23" t="str">
            <v>㎥</v>
          </cell>
          <cell r="I23">
            <v>5665</v>
          </cell>
          <cell r="J23">
            <v>165</v>
          </cell>
          <cell r="K23">
            <v>342</v>
          </cell>
          <cell r="L23">
            <v>6172</v>
          </cell>
          <cell r="M23">
            <v>0.11</v>
          </cell>
        </row>
        <row r="24">
          <cell r="A24">
            <v>21</v>
          </cell>
          <cell r="B24" t="str">
            <v>13.배수공자갈,유용</v>
          </cell>
          <cell r="C24" t="str">
            <v>경운기(1Ton)</v>
          </cell>
          <cell r="D24">
            <v>9235</v>
          </cell>
          <cell r="E24">
            <v>269.49400000000003</v>
          </cell>
          <cell r="F24">
            <v>558</v>
          </cell>
          <cell r="G24">
            <v>2.5099999999999998</v>
          </cell>
          <cell r="H24" t="str">
            <v>㎥</v>
          </cell>
          <cell r="I24">
            <v>3679</v>
          </cell>
          <cell r="J24">
            <v>107</v>
          </cell>
          <cell r="K24">
            <v>222</v>
          </cell>
          <cell r="L24">
            <v>4008</v>
          </cell>
          <cell r="M24">
            <v>7.0000000000000007E-2</v>
          </cell>
        </row>
        <row r="25">
          <cell r="A25">
            <v>22</v>
          </cell>
          <cell r="B25" t="str">
            <v>14.뒷채움조약돌,유용</v>
          </cell>
          <cell r="C25" t="str">
            <v>경운기(1Ton)</v>
          </cell>
          <cell r="D25">
            <v>9235</v>
          </cell>
          <cell r="E25">
            <v>269.49400000000003</v>
          </cell>
          <cell r="F25">
            <v>558</v>
          </cell>
          <cell r="G25">
            <v>1.96</v>
          </cell>
          <cell r="H25" t="str">
            <v>㎥</v>
          </cell>
          <cell r="I25">
            <v>4711</v>
          </cell>
          <cell r="J25">
            <v>137</v>
          </cell>
          <cell r="K25">
            <v>284</v>
          </cell>
          <cell r="L25">
            <v>5132</v>
          </cell>
          <cell r="M25">
            <v>0.09</v>
          </cell>
        </row>
        <row r="26">
          <cell r="A26">
            <v>23</v>
          </cell>
          <cell r="B26" t="str">
            <v>15.콘크리트타설</v>
          </cell>
          <cell r="C26" t="str">
            <v>0.1 ㎥  믹셔</v>
          </cell>
          <cell r="D26">
            <v>9235</v>
          </cell>
          <cell r="E26">
            <v>1233</v>
          </cell>
          <cell r="F26">
            <v>1198</v>
          </cell>
          <cell r="G26">
            <v>1.2</v>
          </cell>
          <cell r="H26" t="str">
            <v>㎥</v>
          </cell>
          <cell r="I26">
            <v>7695</v>
          </cell>
          <cell r="J26">
            <v>1027</v>
          </cell>
          <cell r="K26">
            <v>998</v>
          </cell>
          <cell r="L26">
            <v>9720</v>
          </cell>
        </row>
        <row r="27">
          <cell r="A27">
            <v>24</v>
          </cell>
          <cell r="C27" t="str">
            <v>0.45 ㎥  믹셔</v>
          </cell>
          <cell r="D27">
            <v>9235</v>
          </cell>
          <cell r="E27">
            <v>3701</v>
          </cell>
          <cell r="F27">
            <v>3718</v>
          </cell>
          <cell r="G27">
            <v>5.4</v>
          </cell>
          <cell r="H27" t="str">
            <v>㎥</v>
          </cell>
          <cell r="I27">
            <v>1710</v>
          </cell>
          <cell r="J27">
            <v>685</v>
          </cell>
          <cell r="K27">
            <v>688</v>
          </cell>
          <cell r="L27">
            <v>3083</v>
          </cell>
        </row>
        <row r="28">
          <cell r="A28">
            <v>25</v>
          </cell>
          <cell r="C28" t="str">
            <v>엔진식진동기(Ø-45)</v>
          </cell>
          <cell r="D28">
            <v>0</v>
          </cell>
          <cell r="E28">
            <v>1023</v>
          </cell>
          <cell r="F28">
            <v>132</v>
          </cell>
          <cell r="G28">
            <v>5.4</v>
          </cell>
          <cell r="H28" t="str">
            <v>㎥</v>
          </cell>
          <cell r="I28">
            <v>0</v>
          </cell>
          <cell r="J28">
            <v>189</v>
          </cell>
          <cell r="K28">
            <v>24</v>
          </cell>
          <cell r="L28">
            <v>213</v>
          </cell>
        </row>
        <row r="29">
          <cell r="A29">
            <v>26</v>
          </cell>
          <cell r="C29" t="str">
            <v>바이브레타 (10㎥이상)</v>
          </cell>
          <cell r="E29">
            <v>0</v>
          </cell>
          <cell r="F29">
            <v>35</v>
          </cell>
          <cell r="G29">
            <v>5.4</v>
          </cell>
          <cell r="H29" t="str">
            <v>㎥</v>
          </cell>
          <cell r="I29">
            <v>0</v>
          </cell>
          <cell r="J29">
            <v>0</v>
          </cell>
          <cell r="K29">
            <v>6</v>
          </cell>
          <cell r="L29">
            <v>6</v>
          </cell>
        </row>
        <row r="30">
          <cell r="A30">
            <v>27</v>
          </cell>
          <cell r="C30" t="str">
            <v>엔진식진동기(Ø-45)</v>
          </cell>
          <cell r="D30">
            <v>0</v>
          </cell>
          <cell r="E30">
            <v>1023</v>
          </cell>
          <cell r="F30">
            <v>132</v>
          </cell>
          <cell r="G30">
            <v>1.2</v>
          </cell>
          <cell r="H30" t="str">
            <v>㎥</v>
          </cell>
          <cell r="I30">
            <v>0</v>
          </cell>
          <cell r="J30">
            <v>852</v>
          </cell>
          <cell r="K30">
            <v>110</v>
          </cell>
          <cell r="L30">
            <v>962</v>
          </cell>
        </row>
        <row r="31">
          <cell r="A31">
            <v>28</v>
          </cell>
          <cell r="C31" t="str">
            <v>바이브레타 (10㎥이하)</v>
          </cell>
          <cell r="E31">
            <v>0</v>
          </cell>
          <cell r="F31">
            <v>35</v>
          </cell>
          <cell r="G31">
            <v>1.2</v>
          </cell>
          <cell r="H31" t="str">
            <v>㎥</v>
          </cell>
          <cell r="I31">
            <v>0</v>
          </cell>
          <cell r="J31">
            <v>0</v>
          </cell>
          <cell r="K31">
            <v>29</v>
          </cell>
          <cell r="L31">
            <v>29</v>
          </cell>
        </row>
        <row r="32">
          <cell r="A32">
            <v>29</v>
          </cell>
          <cell r="B32" t="str">
            <v>16.중기운반</v>
          </cell>
          <cell r="C32" t="str">
            <v>트레일러</v>
          </cell>
          <cell r="D32">
            <v>8683</v>
          </cell>
          <cell r="E32">
            <v>13643.427</v>
          </cell>
          <cell r="F32">
            <v>10805</v>
          </cell>
          <cell r="G32">
            <v>20.78</v>
          </cell>
          <cell r="H32" t="str">
            <v>hr</v>
          </cell>
          <cell r="I32">
            <v>180432</v>
          </cell>
          <cell r="J32">
            <v>283510</v>
          </cell>
          <cell r="K32">
            <v>224527</v>
          </cell>
          <cell r="L32">
            <v>688469</v>
          </cell>
        </row>
        <row r="33">
          <cell r="A33">
            <v>30</v>
          </cell>
          <cell r="B33" t="str">
            <v>17.중기운반(소형장비)</v>
          </cell>
          <cell r="C33" t="str">
            <v>덤프8t</v>
          </cell>
          <cell r="D33">
            <v>8683</v>
          </cell>
          <cell r="E33">
            <v>8487.2970000000005</v>
          </cell>
          <cell r="F33">
            <v>6170</v>
          </cell>
          <cell r="G33">
            <v>20.78</v>
          </cell>
          <cell r="H33" t="str">
            <v>hr</v>
          </cell>
          <cell r="I33">
            <v>180432</v>
          </cell>
          <cell r="J33">
            <v>176366</v>
          </cell>
          <cell r="K33">
            <v>128212</v>
          </cell>
          <cell r="L33">
            <v>485010</v>
          </cell>
        </row>
        <row r="34">
          <cell r="A34">
            <v>31</v>
          </cell>
          <cell r="B34" t="str">
            <v>18.중기운반</v>
          </cell>
          <cell r="C34" t="str">
            <v>덤프10.5t</v>
          </cell>
          <cell r="D34">
            <v>8683</v>
          </cell>
          <cell r="E34">
            <v>14250</v>
          </cell>
          <cell r="F34">
            <v>6853</v>
          </cell>
          <cell r="G34">
            <v>6.71</v>
          </cell>
          <cell r="H34" t="str">
            <v>hr</v>
          </cell>
          <cell r="I34">
            <v>58262</v>
          </cell>
          <cell r="J34">
            <v>95617</v>
          </cell>
          <cell r="K34">
            <v>45983</v>
          </cell>
          <cell r="L34">
            <v>199862</v>
          </cell>
        </row>
        <row r="35">
          <cell r="A35">
            <v>32</v>
          </cell>
          <cell r="B35" t="str">
            <v>19.중기운반</v>
          </cell>
          <cell r="C35" t="str">
            <v>덤프8t</v>
          </cell>
          <cell r="D35">
            <v>8683</v>
          </cell>
          <cell r="E35">
            <v>9399</v>
          </cell>
          <cell r="F35">
            <v>6170</v>
          </cell>
          <cell r="G35">
            <v>6.71</v>
          </cell>
          <cell r="H35" t="str">
            <v>hr</v>
          </cell>
          <cell r="I35">
            <v>58262</v>
          </cell>
          <cell r="J35">
            <v>63067</v>
          </cell>
          <cell r="K35">
            <v>41400</v>
          </cell>
          <cell r="L35">
            <v>162729</v>
          </cell>
        </row>
        <row r="36">
          <cell r="A36">
            <v>33</v>
          </cell>
          <cell r="B36" t="str">
            <v>20.석재운반(석축용)</v>
          </cell>
          <cell r="C36" t="str">
            <v>경운기</v>
          </cell>
          <cell r="D36">
            <v>9235</v>
          </cell>
          <cell r="E36">
            <v>269.49400000000003</v>
          </cell>
          <cell r="F36">
            <v>558</v>
          </cell>
          <cell r="G36">
            <v>1.54</v>
          </cell>
          <cell r="H36" t="str">
            <v>㎥</v>
          </cell>
          <cell r="I36">
            <v>5996</v>
          </cell>
          <cell r="J36">
            <v>174</v>
          </cell>
          <cell r="K36">
            <v>362</v>
          </cell>
          <cell r="L36">
            <v>6532</v>
          </cell>
          <cell r="M36">
            <v>0.11</v>
          </cell>
        </row>
        <row r="37">
          <cell r="A37">
            <v>34</v>
          </cell>
        </row>
        <row r="38">
          <cell r="A38">
            <v>35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재총괄"/>
      <sheetName val="토공집계"/>
      <sheetName val="토공분배표"/>
      <sheetName val="구조물깨기"/>
      <sheetName val="내역서 (2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접"/>
      <sheetName val="일위대가(가설)"/>
    </sheetNames>
    <sheetDataSet>
      <sheetData sheetId="0"/>
      <sheetData sheetId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"/>
      <sheetName val="울산실내체육관"/>
      <sheetName val="내역"/>
      <sheetName val="6.26"/>
      <sheetName val="간접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우회고가교내역서"/>
      <sheetName val="일위대가목록표"/>
      <sheetName val="일위대가"/>
      <sheetName val="단가산출목록표"/>
      <sheetName val="단가산출-1"/>
      <sheetName val="노임단가"/>
      <sheetName val="자재단가"/>
      <sheetName val="중기사용료"/>
      <sheetName val="폐기물내역서(우회)"/>
      <sheetName val="단가산출- 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>
        <row r="25">
          <cell r="F25">
            <v>78468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강운반비"/>
      <sheetName val="실행철강하도"/>
      <sheetName val="내역서"/>
      <sheetName val="토목공사"/>
      <sheetName val="단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내역서"/>
      <sheetName val="공사비집계"/>
      <sheetName val="Sheet2"/>
      <sheetName val="원남울진낙찰내역(99.4.13 부산청)"/>
      <sheetName val="Sheet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자료"/>
      <sheetName val="여과지동"/>
      <sheetName val="원가"/>
      <sheetName val="실행철강하도"/>
      <sheetName val="XL4Poppy"/>
      <sheetName val="약품공급2"/>
      <sheetName val="단가"/>
      <sheetName val="노임단가"/>
      <sheetName val="자재단가"/>
      <sheetName val="sheet1"/>
      <sheetName val="기계경비"/>
      <sheetName val="9GNG운반"/>
      <sheetName val="전압강하계산"/>
      <sheetName val="단가산출"/>
      <sheetName val="일위대가(1)"/>
      <sheetName val="근거서"/>
      <sheetName val="시중노임"/>
      <sheetName val="일위대가(가설)"/>
      <sheetName val="설비"/>
      <sheetName val="집계표"/>
      <sheetName val="전기단가조사서"/>
      <sheetName val="내역"/>
      <sheetName val="내역서"/>
      <sheetName val="산출근거"/>
      <sheetName val="96보완계획7.12"/>
      <sheetName val="기기리스트"/>
      <sheetName val="원가서"/>
      <sheetName val="Sheet2"/>
      <sheetName val="지급자재"/>
      <sheetName val="코드표"/>
      <sheetName val="봉양~조차장간고하개명(신설)"/>
      <sheetName val="원가계산서"/>
      <sheetName val="옹벽수량집계"/>
      <sheetName val="건축내역"/>
      <sheetName val="건축원가계산서"/>
      <sheetName val="b_balju"/>
      <sheetName val="Sens&amp;Anal"/>
      <sheetName val="기자재비"/>
      <sheetName val="기초단가"/>
      <sheetName val="WOC95467"/>
      <sheetName val="PLC B-M"/>
      <sheetName val="(A)내역서"/>
      <sheetName val="소야공정계획표"/>
      <sheetName val="간선"/>
      <sheetName val="한강운반비"/>
      <sheetName val="도면명"/>
      <sheetName val="4안전율"/>
      <sheetName val="98NS-N"/>
      <sheetName val="T13(P68~72,78)"/>
      <sheetName val="관리,공감"/>
      <sheetName val="사다리"/>
      <sheetName val="연습"/>
      <sheetName val="위치"/>
      <sheetName val="날개벽수량표"/>
      <sheetName val="맨홀토공(3)"/>
      <sheetName val="산출(토공)"/>
      <sheetName val="#REF"/>
      <sheetName val="ABUT수량-A1"/>
      <sheetName val="06 일위대가목록"/>
      <sheetName val="DATE"/>
      <sheetName val="대치판정"/>
      <sheetName val="차액보증"/>
      <sheetName val="관로공표지"/>
      <sheetName val="배관배선 단가조사"/>
      <sheetName val="일위대가"/>
      <sheetName val="일위대가집계"/>
      <sheetName val="골막이(야매)"/>
      <sheetName val="암거"/>
      <sheetName val="포장공"/>
      <sheetName val="배수공"/>
      <sheetName val="난간벽단위"/>
      <sheetName val="산출내역서집계표"/>
      <sheetName val="변경갑지"/>
      <sheetName val="증감(갑지)"/>
      <sheetName val="기초일위"/>
      <sheetName val="시설일위"/>
      <sheetName val="조명일위"/>
      <sheetName val="금액내역서"/>
      <sheetName val="사리부설"/>
      <sheetName val="인천제철"/>
      <sheetName val="아주기계"/>
      <sheetName val="약품설비"/>
      <sheetName val="접지수량"/>
      <sheetName val="설계명세서"/>
      <sheetName val="예산명세서"/>
      <sheetName val="자료입력"/>
      <sheetName val="sh1"/>
      <sheetName val="산출내역서"/>
      <sheetName val="I一般比"/>
      <sheetName val="총괄내역서"/>
      <sheetName val="급수공사"/>
      <sheetName val="2.건축"/>
      <sheetName val="터파기및재료"/>
      <sheetName val="Y-WORK"/>
      <sheetName val="일반수량총괄집계"/>
      <sheetName val="덕전리"/>
      <sheetName val="파이프류"/>
      <sheetName val="IW-LIST"/>
      <sheetName val="내부수지예산"/>
      <sheetName val="단가산출서"/>
      <sheetName val="대림경상68억"/>
      <sheetName val="수자재단위당"/>
    </sheetNames>
    <sheetDataSet>
      <sheetData sheetId="0">
        <row r="3">
          <cell r="A3">
            <v>1</v>
          </cell>
        </row>
      </sheetData>
      <sheetData sheetId="1">
        <row r="3">
          <cell r="F3">
            <v>2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여건보고현황"/>
      <sheetName val="참조"/>
      <sheetName val="일위대가"/>
      <sheetName val="양수장(기계)"/>
      <sheetName val="SLAB"/>
      <sheetName val="주형"/>
      <sheetName val="3.공통공사대비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비 (2)"/>
      <sheetName val="토목 (2)"/>
      <sheetName val="건축 (2)"/>
      <sheetName val="퍼스트"/>
      <sheetName val="요율맨"/>
      <sheetName val="산출내역서집계표"/>
      <sheetName val="건축"/>
      <sheetName val="토목"/>
      <sheetName val="설비"/>
      <sheetName val="여과지동"/>
      <sheetName val="기초자료"/>
    </sheetNames>
    <sheetDataSet>
      <sheetData sheetId="0"/>
      <sheetData sheetId="1"/>
      <sheetData sheetId="2"/>
      <sheetData sheetId="3"/>
      <sheetData sheetId="4"/>
      <sheetData sheetId="5">
        <row r="2">
          <cell r="AB2" t="str">
            <v>공사명 : 한국애니메이션고등학교 신축공사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비"/>
      <sheetName val="산출내역서집계표"/>
      <sheetName val="여과지동"/>
      <sheetName val="기초자료"/>
      <sheetName val="표지"/>
      <sheetName val="차액보증"/>
      <sheetName val="명일작업계획 (3)"/>
      <sheetName val="TYPE1"/>
      <sheetName val="2.건축"/>
      <sheetName val="문화내역"/>
      <sheetName val="#REF"/>
      <sheetName val="일위대가(1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조건 (2)"/>
      <sheetName val="견적조건"/>
      <sheetName val="표지상향 (2)"/>
      <sheetName val="원가계산서"/>
      <sheetName val="총괄표 (2)"/>
      <sheetName val="실행총괄표"/>
      <sheetName val="현장경비"/>
      <sheetName val="집계표"/>
      <sheetName val="내역서"/>
      <sheetName val="전기집계"/>
      <sheetName val="전기내역"/>
      <sheetName val="설비집계"/>
      <sheetName val="설비내역"/>
      <sheetName val="설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구"/>
      <sheetName val="환경평가"/>
    </sheetNames>
    <sheetDataSet>
      <sheetData sheetId="0" refreshError="1">
        <row r="17">
          <cell r="G17">
            <v>153805</v>
          </cell>
        </row>
        <row r="18">
          <cell r="G18">
            <v>111484</v>
          </cell>
        </row>
        <row r="19">
          <cell r="G19">
            <v>90147</v>
          </cell>
        </row>
      </sheetData>
      <sheetData sheetId="1">
        <row r="126">
          <cell r="H126">
            <v>495808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명고"/>
      <sheetName val="동원"/>
      <sheetName val="나주당초견적"/>
      <sheetName val="나주계약"/>
      <sheetName val="목포당초견적"/>
      <sheetName val="목포계약"/>
      <sheetName val="대구"/>
      <sheetName val="철판보강"/>
      <sheetName val="철판보강 (2)"/>
      <sheetName val="해남 (2)"/>
      <sheetName val="해남 (3)"/>
      <sheetName val="해남나주"/>
      <sheetName val="목포추가"/>
      <sheetName val="Sheet1"/>
      <sheetName val="크랙보수 (2)"/>
      <sheetName val="나주추가"/>
      <sheetName val="나주추가갑"/>
      <sheetName val="나주추가을"/>
      <sheetName val="광주운남갑"/>
      <sheetName val="광주운남을"/>
      <sheetName val="광주운남갑 (2)"/>
      <sheetName val="광주운남을 (2)"/>
      <sheetName val="광주운남갑 (3)"/>
      <sheetName val="광주운남을 (3)"/>
      <sheetName val="광주용두"/>
      <sheetName val="광주용두 (2)"/>
      <sheetName val="관동대"/>
      <sheetName val="명지빌라"/>
      <sheetName val="병원갑"/>
      <sheetName val="명지병원"/>
      <sheetName val="병원갑 (2)"/>
      <sheetName val="도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"/>
      <sheetName val="재료집계"/>
      <sheetName val="여방토적"/>
      <sheetName val="묘곡여방 철근"/>
      <sheetName val="DANGA"/>
      <sheetName val="실행철강하도"/>
      <sheetName val="총괄내역서"/>
      <sheetName val="변경현황"/>
      <sheetName val="공사비집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공사비집계"/>
      <sheetName val="총괄내역서"/>
      <sheetName val="변경현황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표지"/>
      <sheetName val="별첨"/>
      <sheetName val="변경사유서"/>
      <sheetName val="변경사유"/>
      <sheetName val="집계표"/>
      <sheetName val="증감내역서"/>
      <sheetName val="Sheet2"/>
      <sheetName val="Sheet1"/>
      <sheetName val="laroux"/>
      <sheetName val="원가계산서"/>
      <sheetName val="실행철강하도"/>
      <sheetName val="토공유동표(전체.당초)"/>
      <sheetName val="DANGA"/>
      <sheetName val="내역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토공총괄집계표"/>
      <sheetName val="교대토공집계표"/>
      <sheetName val="보호블럭집계표"/>
      <sheetName val="교대토공집계표(상행선)"/>
      <sheetName val="보호블럭집계표 (상행선)"/>
      <sheetName val="교대토공집계표(하행선)"/>
      <sheetName val="보호블럭집계표(하행선)"/>
      <sheetName val="치환공법집계표"/>
      <sheetName val="치환공법집계표(상행선)"/>
      <sheetName val="치환공법집계표(하행선)"/>
      <sheetName val="강재동바리토공집계표"/>
      <sheetName val="강재동바리토공집계표 (상행선)"/>
      <sheetName val="강재동바리토공집계표 (하행선)"/>
      <sheetName val="교각토공총괄집계표 "/>
      <sheetName val="교각토공집계표(상행선)"/>
      <sheetName val="교각토공집계표(하행선)"/>
      <sheetName val="일반수량집계표(1)"/>
      <sheetName val="일반수량집계표 (2)"/>
      <sheetName val="일반수량집계표 (3)"/>
      <sheetName val="일반수량집계표 (4)"/>
      <sheetName val="일반수량집계표 (5)"/>
      <sheetName val="일반수량집계표 (6)"/>
      <sheetName val="철근집계표 "/>
      <sheetName val="상부철근집계표 "/>
      <sheetName val="상부수량집계표(1)"/>
      <sheetName val="상부수량집계표(2)"/>
      <sheetName val="상부수량집계표(3)"/>
      <sheetName val="상부수량집계표(4)"/>
      <sheetName val="상부수량집계표(5)"/>
      <sheetName val="상부수량집계표 (6)"/>
      <sheetName val="교대수량집계표(1)"/>
      <sheetName val="교대수량집계표(2)"/>
      <sheetName val="교대수량집계표(3)"/>
      <sheetName val="교대수량집계표(4)"/>
      <sheetName val="교대수량집계표(5)"/>
      <sheetName val="교대수량집계표(6)"/>
      <sheetName val="교대철근집계표"/>
      <sheetName val="교대(상행선)수량집계표(1)"/>
      <sheetName val="교대(상행선)수량집계표(2)"/>
      <sheetName val="교대(상행선)수량집계표(3)"/>
      <sheetName val="교대(상행선)수량집계표(4)"/>
      <sheetName val="교대(상행선)수량집계표(5)"/>
      <sheetName val="교대(상행선)수량집계표(6)"/>
      <sheetName val="교대상행선철근집계표"/>
      <sheetName val="교대(하행선)수량집계표(1)"/>
      <sheetName val="교대(하행선)수량집계표(2)"/>
      <sheetName val="교대(하행선)수량집계표(3)"/>
      <sheetName val="교대(하행선)수량집계표(4)"/>
      <sheetName val="교대(하행선)수량집계표(5)"/>
      <sheetName val="교대(하행선)수량집계표(6)"/>
      <sheetName val="교대하행선철근집계표"/>
      <sheetName val="교각수량집계표(1)"/>
      <sheetName val="교각수량집계표(2)"/>
      <sheetName val="교각수량집계표(3)"/>
      <sheetName val="교각수량집계표(4)"/>
      <sheetName val="교각수량집계표(5)"/>
      <sheetName val="교각수량집계표(6)"/>
      <sheetName val="교각철근집계표"/>
      <sheetName val="교각(상행선)수량집계표(1)"/>
      <sheetName val="교각(상행선)수량집계표(2)"/>
      <sheetName val="교각(상행선)수량집계표(3)"/>
      <sheetName val="교각(상행선)수량집계표(4)"/>
      <sheetName val="교각(상행선)수량집계표(5)"/>
      <sheetName val="교각(상행선)수량집계표(6)"/>
      <sheetName val="교각(상행선)철근집계표"/>
      <sheetName val="교각(하행선)수량집계표(1)"/>
      <sheetName val="교각(하행선)수량집계표(2)"/>
      <sheetName val="교각(하행선)수량집계표(3)"/>
      <sheetName val="교각(하행선)수량집계표(4)"/>
      <sheetName val="교각(하행선)수량집계표(5)"/>
      <sheetName val="교각(하행선)수량집계표(6)"/>
      <sheetName val="교각(하행선)철근집계표 "/>
      <sheetName val="RCD수량집계표(1)"/>
      <sheetName val="RCD수량집계표(2)"/>
      <sheetName val="RCD수량집계표(3)"/>
      <sheetName val="RCD수량집계표(4)"/>
      <sheetName val="RCD수량집계표(5)"/>
      <sheetName val="RCD수량집계표(6)"/>
      <sheetName val="RCD철근집계표 "/>
      <sheetName val="접속슬래브"/>
      <sheetName val="내역서"/>
      <sheetName val="집  계  표"/>
      <sheetName val="Sheet3"/>
      <sheetName val="Sheet2"/>
      <sheetName val="Sheet1"/>
      <sheetName val="증감내역서"/>
      <sheetName val="토공유동표(전체.당초)"/>
      <sheetName val="DANGA"/>
      <sheetName val="2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공구산출내역서"/>
      <sheetName val="1,2공구원가계산서"/>
      <sheetName val="2공구산출내역"/>
      <sheetName val="1공구원가계산"/>
      <sheetName val="2공구원가계산"/>
      <sheetName val="터널굴착단산"/>
      <sheetName val="장약패턴90M2"/>
      <sheetName val="토공산근"/>
      <sheetName val="단가산출근거"/>
      <sheetName val="터널구조물산근"/>
      <sheetName val="도로구조물산근"/>
      <sheetName val="Sheet1"/>
      <sheetName val="Sheet2"/>
      <sheetName val="Sheet3"/>
      <sheetName val="2004년 공정표(터널공)"/>
      <sheetName val="2004년 공정표(토공,배수구조물)"/>
      <sheetName val="공종별 수량"/>
      <sheetName val="현황"/>
      <sheetName val="현황(1공구)"/>
      <sheetName val="현황(2공구)"/>
      <sheetName val="현황(3공구)"/>
      <sheetName val="간지"/>
      <sheetName val="1공구 단가 (정원)"/>
      <sheetName val="1공구 단가 (산광)"/>
      <sheetName val="1공구 단가 (용호)"/>
      <sheetName val="간지 (2)"/>
      <sheetName val="2공구 단가(인성)"/>
      <sheetName val="2공구 단가(대동)"/>
      <sheetName val="2공구 단가(산광)"/>
      <sheetName val="구조물공수량명세서"/>
      <sheetName val="갑"/>
      <sheetName val="2공구(갑)"/>
      <sheetName val="2공구(을)"/>
      <sheetName val="선급금공제"/>
      <sheetName val="공사비"/>
      <sheetName val="단가산출"/>
      <sheetName val="일위대가"/>
      <sheetName val="가드레일산근"/>
      <sheetName val="수량집계표"/>
      <sheetName val="수량"/>
      <sheetName val="단가비교"/>
      <sheetName val="적용2002"/>
      <sheetName val="중기"/>
      <sheetName val="1_2공구원가계산서"/>
      <sheetName val="원가계산서"/>
      <sheetName val="설계"/>
      <sheetName val="중기조종사 단위단가"/>
      <sheetName val="실행철강하도"/>
      <sheetName val="70%"/>
      <sheetName val="증감내역서"/>
      <sheetName val="기초단가"/>
      <sheetName val="데이타"/>
      <sheetName val="식재인부"/>
      <sheetName val="내역서"/>
      <sheetName val="토공유동표(전체.당초)"/>
      <sheetName val="일위집계(기존)"/>
      <sheetName val="#REF"/>
      <sheetName val="지급자재"/>
      <sheetName val="DANGA"/>
      <sheetName val="퍼스트"/>
      <sheetName val="교대(A1-A2)"/>
      <sheetName val="공사비집계"/>
      <sheetName val="식재"/>
      <sheetName val="시설물"/>
      <sheetName val="식재출력용"/>
      <sheetName val="유지관리"/>
      <sheetName val="단가"/>
      <sheetName val="여과지동"/>
      <sheetName val="기초자료"/>
      <sheetName val="원가"/>
      <sheetName val="도급내역서(한줄)"/>
      <sheetName val="내역"/>
      <sheetName val="자재단가"/>
      <sheetName val="잔수량(작성)"/>
      <sheetName val="입찰품의서"/>
      <sheetName val="공정집계_국별"/>
      <sheetName val="하수급견적대비"/>
      <sheetName val="투찰내역"/>
      <sheetName val="터파기및재료"/>
      <sheetName val="원가현황"/>
      <sheetName val="노임"/>
      <sheetName val="기흥하도용"/>
      <sheetName val="ESC(K치)"/>
      <sheetName val="1단계"/>
      <sheetName val="공사비증감"/>
      <sheetName val="Sheet22"/>
      <sheetName val="준검 내역서"/>
      <sheetName val="노임단가"/>
      <sheetName val="적현로"/>
      <sheetName val="전체내역"/>
      <sheetName val="을 2"/>
      <sheetName val="을 1"/>
      <sheetName val="코드표"/>
      <sheetName val="수곡내역"/>
      <sheetName val="설비"/>
      <sheetName val="JUCKEYK"/>
      <sheetName val="시설물일위"/>
      <sheetName val="가설공사"/>
      <sheetName val="단가결정"/>
      <sheetName val="내역아"/>
      <sheetName val="울타리"/>
      <sheetName val="자재일위(경)"/>
      <sheetName val="말뚝설계"/>
      <sheetName val="설계조건"/>
      <sheetName val="교각계산"/>
      <sheetName val="입찰안"/>
      <sheetName val="토적표"/>
      <sheetName val="토목을"/>
      <sheetName val="기성내역"/>
      <sheetName val="집계표"/>
      <sheetName val="95조경공"/>
      <sheetName val="A-4"/>
      <sheetName val="헐기"/>
      <sheetName val="배수내역"/>
      <sheetName val="DATE"/>
      <sheetName val="AS포장복구 "/>
      <sheetName val="금호"/>
      <sheetName val="2.대외공문"/>
      <sheetName val="산출내역서집계표"/>
      <sheetName val="테이블"/>
      <sheetName val="저"/>
      <sheetName val="투찰"/>
      <sheetName val="인건비"/>
      <sheetName val="설계예산"/>
      <sheetName val="화재 탐지 설비"/>
      <sheetName val="원가계산(2)"/>
      <sheetName val="2월분"/>
      <sheetName val="일일"/>
      <sheetName val="사업관리"/>
      <sheetName val="1공구원가계산서"/>
      <sheetName val="기초코드"/>
      <sheetName val="기계경비(시간당)"/>
      <sheetName val="2련간지"/>
      <sheetName val="관급"/>
      <sheetName val="부대내역"/>
      <sheetName val="본선토량운반계산서(1)0"/>
      <sheetName val="기본설계기준"/>
      <sheetName val="적격점수&lt;300억미만&gt;"/>
      <sheetName val="FILE1"/>
      <sheetName val="원도급"/>
      <sheetName val="하도급"/>
      <sheetName val="목차"/>
      <sheetName val="입찰"/>
      <sheetName val="현경"/>
      <sheetName val="9GNG운반"/>
      <sheetName val="남평내역"/>
      <sheetName val="원가계산서(변경)"/>
      <sheetName val="기"/>
      <sheetName val="전선(총)"/>
      <sheetName val="중기명"/>
      <sheetName val="주민번호"/>
      <sheetName val="명세서"/>
      <sheetName val="수량집계"/>
      <sheetName val="수량산출서"/>
      <sheetName val="수목데이타"/>
      <sheetName val="맨홀수량산출"/>
      <sheetName val="제출내역 (2)"/>
      <sheetName val="내역서(교량)전체"/>
      <sheetName val="산출근거"/>
      <sheetName val="수량산출"/>
      <sheetName val="중기솔뇨"/>
      <sheetName val="단가일람"/>
      <sheetName val="조경일람"/>
      <sheetName val="Sheet5"/>
      <sheetName val="◀암거위치"/>
      <sheetName val="일위대가표"/>
      <sheetName val="위치조서"/>
      <sheetName val="배수관연장조서"/>
      <sheetName val="BID"/>
      <sheetName val="200"/>
      <sheetName val="ABUT수량-A1"/>
      <sheetName val="앵커구조계산"/>
      <sheetName val="품셈TABLE"/>
      <sheetName val="총괄표"/>
      <sheetName val="2000년1차"/>
      <sheetName val="백암비스타내역"/>
      <sheetName val="공통가설"/>
      <sheetName val="내역서 (2)"/>
      <sheetName val="초곡1교(일반)"/>
      <sheetName val="VOR"/>
      <sheetName val="제품현황"/>
      <sheetName val="토공(1)"/>
      <sheetName val="차수공(1)"/>
      <sheetName val="총괄내역서"/>
      <sheetName val="우선실시설계(토목)"/>
      <sheetName val="우선실시설계(건축)"/>
      <sheetName val="대전-교대(A1-A2)"/>
      <sheetName val="DATA"/>
      <sheetName val="총괄집계표"/>
      <sheetName val="소야공정계획표"/>
      <sheetName val="전체"/>
      <sheetName val="2004년_공정표(터널공)"/>
      <sheetName val="2004년_공정표(토공,배수구조물)"/>
      <sheetName val="공종별_수량"/>
      <sheetName val="1공구_단가_(정원)"/>
      <sheetName val="1공구_단가_(산광)"/>
      <sheetName val="1공구_단가_(용호)"/>
      <sheetName val="간지_(2)"/>
      <sheetName val="2공구_단가(인성)"/>
      <sheetName val="2공구_단가(대동)"/>
      <sheetName val="2공구_단가(산광)"/>
      <sheetName val="중기조종사_단위단가"/>
      <sheetName val="토공유동표(전체_당초)"/>
      <sheetName val="단가산출서"/>
      <sheetName val="안양동교 1안"/>
      <sheetName val="총공사내역서"/>
      <sheetName val="점수계산1-2"/>
      <sheetName val="단가산출서(기계)"/>
      <sheetName val="C3"/>
      <sheetName val="S0"/>
      <sheetName val="감가상각"/>
      <sheetName val="우수공,맨홀,집수정"/>
      <sheetName val="2_대외공문"/>
      <sheetName val="을_2"/>
      <sheetName val="을_1"/>
      <sheetName val="화재_탐지_설비"/>
      <sheetName val="AS포장복구_"/>
      <sheetName val="기자재비"/>
      <sheetName val="일위대가목록"/>
      <sheetName val="98수문일위"/>
      <sheetName val="시화점실행"/>
      <sheetName val="명세표(콘크리트) (3)"/>
      <sheetName val="토사(PE)"/>
      <sheetName val="적용단위길이"/>
      <sheetName val="피벗테이블데이터분석"/>
      <sheetName val="특수기호강도거푸집"/>
      <sheetName val="종배수관면벽신"/>
      <sheetName val="종배수관(신)"/>
      <sheetName val="자료입력"/>
      <sheetName val="내역5"/>
      <sheetName val="일위목록"/>
      <sheetName val="대비2"/>
      <sheetName val="CT"/>
      <sheetName val="이월"/>
      <sheetName val="A1"/>
      <sheetName val="노무비"/>
      <sheetName val="변경내역"/>
      <sheetName val="경비"/>
      <sheetName val="06 일위대가목록"/>
      <sheetName val="노무,재료"/>
      <sheetName val="일위대가목차"/>
      <sheetName val="백호우계수"/>
      <sheetName val="현장별"/>
      <sheetName val="날개벽(좌,우=45도,75도)"/>
      <sheetName val="물가대비표"/>
      <sheetName val="요율"/>
      <sheetName val="FB25JN"/>
      <sheetName val="포장(수량)-관로부"/>
      <sheetName val="단가조사"/>
      <sheetName val="코드"/>
      <sheetName val="롤러"/>
      <sheetName val="날개벽수량표"/>
      <sheetName val="원,1,2차물량"/>
      <sheetName val="갑지"/>
      <sheetName val="산수배수"/>
      <sheetName val="T13(P68~72,78)"/>
      <sheetName val="위치도"/>
      <sheetName val="터널조도"/>
      <sheetName val="공종"/>
      <sheetName val="Sheet1 (2)"/>
      <sheetName val="배수공"/>
      <sheetName val="설계예산서"/>
      <sheetName val="inputdata"/>
      <sheetName val="내역원본"/>
      <sheetName val="적용기준"/>
      <sheetName val="신고조서"/>
      <sheetName val="(A)내역서"/>
      <sheetName val="안정검토"/>
      <sheetName val="콘크리트타설집계표"/>
      <sheetName val="시노"/>
      <sheetName val="현장관리비"/>
      <sheetName val="실행간접비"/>
      <sheetName val="예산명세서"/>
      <sheetName val="3련 BOX"/>
      <sheetName val="4)유동표"/>
      <sheetName val="원가서"/>
      <sheetName val="흥양2교토공집계표"/>
      <sheetName val="공사기본내용입력"/>
      <sheetName val="간선"/>
      <sheetName val="데리네이타현황"/>
      <sheetName val="광주운남을"/>
      <sheetName val="수로BOX"/>
      <sheetName val="일반수량총괄집계"/>
      <sheetName val="단위수량"/>
      <sheetName val="견적"/>
      <sheetName val="이토변실(A3-LINE)"/>
      <sheetName val="투찰금액"/>
      <sheetName val="기본단가표"/>
      <sheetName val="단면치수"/>
      <sheetName val="맨홀수량"/>
      <sheetName val="맨홀수량산출(A-LINE)"/>
      <sheetName val="식재일위대가"/>
      <sheetName val="96노임기준"/>
      <sheetName val="단가 및 재료비"/>
      <sheetName val="중기사용료산출근거"/>
      <sheetName val="가스"/>
      <sheetName val="2004년䀠공정표(터널공)"/>
      <sheetName val="적용2042"/>
      <sheetName val="진주방향"/>
      <sheetName val="플랜트 설치"/>
      <sheetName val="건축-물가변동"/>
      <sheetName val="산출내역(4월)"/>
      <sheetName val="산출내역(5월) (2)"/>
      <sheetName val="운반공"/>
      <sheetName val="바닥판"/>
      <sheetName val="일위(토목)"/>
      <sheetName val="우수맨홀공제단위수량"/>
      <sheetName val="당사실시1"/>
      <sheetName val="시행예산"/>
      <sheetName val="1-3.조건,바닥판 "/>
      <sheetName val="물가시세표"/>
      <sheetName val="교대(A1)"/>
      <sheetName val="4.2유효폭의 계산"/>
      <sheetName val="기계경비"/>
      <sheetName val="일위대가(가설)"/>
      <sheetName val="사다리"/>
      <sheetName val="S9"/>
      <sheetName val="S14"/>
      <sheetName val="2공구하도급내역서"/>
      <sheetName val="평가데이터"/>
      <sheetName val="일위_파일"/>
      <sheetName val="간접(90)"/>
      <sheetName val="날개벽"/>
      <sheetName val="공제량"/>
      <sheetName val="총집계표"/>
      <sheetName val="맨홀토공(3)"/>
      <sheetName val="PAY2002"/>
      <sheetName val="대림경상68억"/>
      <sheetName val="샌딩 에폭시 도장"/>
      <sheetName val="방수"/>
      <sheetName val="학생내역"/>
      <sheetName val="하남내역"/>
      <sheetName val="건축내역"/>
      <sheetName val="가중치"/>
      <sheetName val="내역(중앙)"/>
      <sheetName val="일위대가(1)"/>
      <sheetName val="Macro1"/>
      <sheetName val="장비단가"/>
      <sheetName val="준공조서갑지"/>
      <sheetName val="잡비"/>
      <sheetName val="목록"/>
      <sheetName val="자금총괄"/>
      <sheetName val="변경증감내역서"/>
      <sheetName val="실행내역서"/>
      <sheetName val="교통대책내역"/>
      <sheetName val="1-41_관부설공산출"/>
      <sheetName val="내역서2안"/>
      <sheetName val="옥외외등집계표"/>
      <sheetName val="가설공사비"/>
      <sheetName val="도로구조공사비"/>
      <sheetName val="도로토공공사비"/>
      <sheetName val="여수토공사비"/>
      <sheetName val="차액보증"/>
      <sheetName val="#2정산"/>
      <sheetName val="옹벽수량집계"/>
      <sheetName val="입적표"/>
      <sheetName val="타공종이기"/>
      <sheetName val="G.R300경비"/>
      <sheetName val="금융비용"/>
      <sheetName val="팔당터널(1공구)"/>
      <sheetName val="버스운행안내"/>
      <sheetName val="sand토적"/>
      <sheetName val="6차2회변경내역서"/>
      <sheetName val="Mc1"/>
      <sheetName val="노임 단가"/>
      <sheetName val="프랜트면허"/>
      <sheetName val="토목주소"/>
      <sheetName val="앵커(3안)"/>
      <sheetName val="집 계 표"/>
      <sheetName val="토목공사"/>
      <sheetName val="guard(mac)"/>
      <sheetName val="조작대(18)"/>
      <sheetName val="교각토공"/>
      <sheetName val="구조물공"/>
      <sheetName val="부대공"/>
      <sheetName val="토공"/>
      <sheetName val="포장공"/>
      <sheetName val="노무비단가"/>
      <sheetName val="골조시행"/>
      <sheetName val="신우"/>
      <sheetName val="수주현황2월"/>
      <sheetName val="공통단가"/>
      <sheetName val="증감대비"/>
      <sheetName val="일용노무비지급명세서(7)"/>
      <sheetName val="중기가동(7)"/>
      <sheetName val="주요물량"/>
      <sheetName val="내역(창신)"/>
      <sheetName val="6공구(당초)"/>
      <sheetName val="정거장"/>
      <sheetName val="길내기"/>
      <sheetName val="운반비"/>
      <sheetName val="포장공수량집계표"/>
      <sheetName val="조명시설"/>
      <sheetName val="화해(함평)"/>
      <sheetName val="화해(장성)"/>
      <sheetName val="1공구_단가_(정원)1"/>
      <sheetName val="1공구_단가_(산광)1"/>
      <sheetName val="1공구_단가_(용호)1"/>
      <sheetName val="간지_(2)1"/>
      <sheetName val="2공구_단가(인성)1"/>
      <sheetName val="2공구_단가(대동)1"/>
      <sheetName val="2공구_단가(산광)1"/>
      <sheetName val="2004년_공정표(터널공)1"/>
      <sheetName val="2004년_공정표(토공,배수구조물)1"/>
      <sheetName val="공종별_수량1"/>
      <sheetName val="98지급계획"/>
      <sheetName val="전신환매도율"/>
      <sheetName val="JUCK"/>
      <sheetName val="수량명세서"/>
      <sheetName val="원내역"/>
      <sheetName val="개요"/>
      <sheetName val="전문품의"/>
      <sheetName val="표준차도부연장집계-ASP"/>
      <sheetName val="기초"/>
      <sheetName val="99총공사내역서"/>
      <sheetName val="날개벽(시점좌측)"/>
      <sheetName val="대치판정"/>
      <sheetName val="가시설공(1)"/>
      <sheetName val="시점교대"/>
      <sheetName val="관리,공감"/>
      <sheetName val="C10집계2"/>
      <sheetName val="자재단가비교표"/>
      <sheetName val="원하대비"/>
      <sheetName val="관급자재"/>
      <sheetName val="관급자재(입력)"/>
      <sheetName val="신천3호용수로"/>
      <sheetName val="가시설"/>
      <sheetName val="정부노임단가"/>
      <sheetName val="참조자료"/>
      <sheetName val="Sheet6"/>
      <sheetName val="우석문틀"/>
      <sheetName val="단위량당중기"/>
      <sheetName val="자재일람"/>
      <sheetName val="산근(1)"/>
      <sheetName val="1.1설계기준"/>
      <sheetName val="금속및금속창호"/>
      <sheetName val="top"/>
      <sheetName val="원형1호맨홀토공수량"/>
      <sheetName val="실행"/>
      <sheetName val="사급자재"/>
      <sheetName val="노임이"/>
      <sheetName val="주안3차A-A"/>
      <sheetName val="98NS-N"/>
      <sheetName val="1차"/>
      <sheetName val="2000전체분"/>
      <sheetName val="장비가동"/>
      <sheetName val="호표"/>
      <sheetName val="통장출금액"/>
      <sheetName val="실행내역서(DCU)"/>
      <sheetName val="MC&amp;다변화"/>
      <sheetName val="단가표"/>
      <sheetName val="공정분류"/>
      <sheetName val="TIE-IN"/>
      <sheetName val=" 갑지"/>
      <sheetName val="공통(20-91)"/>
      <sheetName val="확약서"/>
      <sheetName val="MOTOR"/>
      <sheetName val="우수"/>
      <sheetName val="일반수량"/>
      <sheetName val="철거산출근거"/>
      <sheetName val="상세"/>
      <sheetName val="옹벽철근"/>
      <sheetName val="규준틀"/>
      <sheetName val="남양내역"/>
      <sheetName val="관로공표지"/>
      <sheetName val="말뚝지지력산정"/>
      <sheetName val="화설내"/>
      <sheetName val="표지"/>
      <sheetName val="추가예산"/>
      <sheetName val="상-교대(A1-A2)"/>
      <sheetName val="인부신상자료"/>
      <sheetName val="일반자재"/>
      <sheetName val="기계경비일람"/>
      <sheetName val="nys"/>
      <sheetName val="당초명세(평)"/>
      <sheetName val="물집"/>
      <sheetName val="명일작업계획 (3)"/>
      <sheetName val="건설산출"/>
      <sheetName val="월명지여방"/>
      <sheetName val="INDEX"/>
      <sheetName val="밸브설치"/>
      <sheetName val="토량산출서"/>
      <sheetName val="COPING"/>
      <sheetName val="완도-군외"/>
      <sheetName val="제경비"/>
      <sheetName val="소요자재"/>
      <sheetName val="제경집계"/>
      <sheetName val="원본자재"/>
      <sheetName val="단가대비표"/>
      <sheetName val="1차증가원가계산"/>
      <sheetName val="산출내역서"/>
      <sheetName val="WORK"/>
      <sheetName val="도급"/>
      <sheetName val="내역서단가산출용"/>
      <sheetName val="제직재"/>
      <sheetName val="설직재-1"/>
      <sheetName val="강병규"/>
      <sheetName val="토적계산"/>
      <sheetName val="기초자료입력"/>
      <sheetName val="다곡2교"/>
      <sheetName val="원가산출서"/>
      <sheetName val="A LINE"/>
      <sheetName val="오산운암"/>
      <sheetName val="그레이더"/>
      <sheetName val="형식-1"/>
      <sheetName val="삭제금지단가"/>
      <sheetName val="민감도"/>
      <sheetName val="부표총괄"/>
      <sheetName val="자료"/>
      <sheetName val="MEXICO-C"/>
      <sheetName val="환율change"/>
      <sheetName val="잡철물"/>
      <sheetName val="옥외배관기본공량"/>
      <sheetName val="할증 "/>
      <sheetName val="견적대비표"/>
      <sheetName val="Y-WORK"/>
      <sheetName val="4 LINE"/>
      <sheetName val="7 th"/>
      <sheetName val="실행(ALT1)"/>
      <sheetName val="정보"/>
      <sheetName val="견적정보"/>
      <sheetName val="건축(을)"/>
      <sheetName val="CONCRETE"/>
      <sheetName val="돈암사업"/>
      <sheetName val="실행내역서 "/>
      <sheetName val="설계내역서"/>
      <sheetName val="IT-BAT"/>
      <sheetName val="약품공급2"/>
      <sheetName val="TEL"/>
      <sheetName val="Customer Databas"/>
      <sheetName val="GRDBS"/>
      <sheetName val="전기실-1"/>
      <sheetName val="unit 4"/>
      <sheetName val="예총"/>
      <sheetName val="견적을지"/>
      <sheetName val="확산동"/>
      <sheetName val="구리토평1전기"/>
      <sheetName val="일위대가(건축)"/>
      <sheetName val="2.냉난방설비공사"/>
      <sheetName val="7.자동제어공사"/>
      <sheetName val="실행내역(수정본)"/>
      <sheetName val="4.내역"/>
      <sheetName val="원가계산서 (2)"/>
      <sheetName val="입찰견적보고서"/>
      <sheetName val="유림총괄"/>
      <sheetName val="역공종"/>
      <sheetName val="시운전연료비"/>
      <sheetName val="폐수토목내역서"/>
      <sheetName val="cable-data"/>
      <sheetName val="미장"/>
      <sheetName val="카렌스센터계량기설치공사"/>
      <sheetName val="세대기타미장"/>
      <sheetName val="세대벽체미장"/>
      <sheetName val="물류최종8월7"/>
      <sheetName val="인천제철"/>
      <sheetName val="일반부표"/>
      <sheetName val="시운전연료"/>
      <sheetName val="수자재단위당"/>
      <sheetName val="b_balju"/>
      <sheetName val="자재운반단가일람표"/>
      <sheetName val="6PILE  (돌출)"/>
      <sheetName val="구조물터파기수량집계"/>
      <sheetName val="측구터파기공수량집계"/>
      <sheetName val="배수공 시멘트 및 골재량 산출"/>
      <sheetName val="원안"/>
      <sheetName val="출력!내역서"/>
      <sheetName val="콘_재료분리(1)"/>
      <sheetName val="01상노임"/>
      <sheetName val="P-산#1-1(WOWA1)"/>
      <sheetName val="의료보험료율"/>
      <sheetName val="일위대가-01"/>
      <sheetName val="품"/>
      <sheetName val="덕전리"/>
      <sheetName val="도장"/>
      <sheetName val="주요항목별"/>
      <sheetName val="가설건물"/>
      <sheetName val="견적의뢰서"/>
      <sheetName val="괴목육교"/>
      <sheetName val="＃호안블록"/>
      <sheetName val="미지급청구(01월분) "/>
      <sheetName val="건축내역서"/>
      <sheetName val="설비내역서"/>
      <sheetName val="전기내역서"/>
      <sheetName val="예정공정표(4차)"/>
      <sheetName val="설계예산서(5차)"/>
      <sheetName val="단산"/>
      <sheetName val="기초1"/>
      <sheetName val="일위"/>
      <sheetName val="설계기준"/>
      <sheetName val="내역1"/>
      <sheetName val="용선 C.L"/>
      <sheetName val="EQUIPMENT -2"/>
      <sheetName val="(2)자금(신용)"/>
      <sheetName val="산근목록"/>
      <sheetName val="하중계산"/>
      <sheetName val="기초일위대가"/>
      <sheetName val="기계내역"/>
      <sheetName val="ⴭⴭⴭⴭⴭ"/>
      <sheetName val="준검_내역서"/>
      <sheetName val="N賃率-職"/>
      <sheetName val="FAB별"/>
      <sheetName val="소비자가"/>
      <sheetName val="REDUCER"/>
      <sheetName val="WE'T"/>
      <sheetName val="교각1"/>
      <sheetName val="수로교총재료집계"/>
      <sheetName val="총괄-1"/>
      <sheetName val="건강보험 표준보수월액 조견표(04년도)"/>
      <sheetName val="국민연금 표준보수월액 조견표(04년도)"/>
      <sheetName val="수량산근(출력X)"/>
      <sheetName val="표준화수량집계표(출력X)"/>
      <sheetName val="품셈총괄(출력X)"/>
      <sheetName val="7.공정표"/>
      <sheetName val="견적서을2"/>
      <sheetName val="공종별"/>
      <sheetName val="_갑지"/>
      <sheetName val="신공항A-9(원가수정)"/>
      <sheetName val="공량산출서"/>
      <sheetName val="소화실적"/>
      <sheetName val="건축"/>
      <sheetName val="중기목록"/>
      <sheetName val="자재목록"/>
      <sheetName val="단가목록"/>
      <sheetName val="을"/>
      <sheetName val="갑지(추정)"/>
      <sheetName val="덤프트럭계수"/>
      <sheetName val="이식운반"/>
      <sheetName val="일용노임단가"/>
      <sheetName val="역T형옹벽단위수량"/>
      <sheetName val="내역서(총)"/>
      <sheetName val="분전함신설"/>
      <sheetName val="접지1종"/>
      <sheetName val="1~9 하중계산"/>
      <sheetName val="1~6 설계조건...."/>
      <sheetName val="A2"/>
      <sheetName val="Total"/>
      <sheetName val="유치원내역"/>
      <sheetName val="설-원가"/>
      <sheetName val="주방환기"/>
      <sheetName val="영업소실적"/>
      <sheetName val="전기"/>
      <sheetName val="기준"/>
      <sheetName val="s"/>
      <sheetName val="공사개요"/>
      <sheetName val="노임단가 및 기계경비"/>
      <sheetName val="적상기초자료"/>
      <sheetName val="토목"/>
      <sheetName val="내역서(일괄적용)"/>
      <sheetName val="기본내용"/>
      <sheetName val="노임DB-출역(5월)"/>
      <sheetName val="입력(NO PRINT)"/>
      <sheetName val="1.외주공사"/>
      <sheetName val="2.직영공사"/>
      <sheetName val="검토내역서"/>
      <sheetName val="설계서을"/>
      <sheetName val="제2호단위수량"/>
      <sheetName val="대가"/>
      <sheetName val="산근"/>
      <sheetName val="CAPVC"/>
      <sheetName val="음료실행"/>
      <sheetName val="갑지1"/>
      <sheetName val="배명(단가)"/>
      <sheetName val="인사자료총집계"/>
      <sheetName val="실행내역"/>
      <sheetName val="연돌일위집계"/>
      <sheetName val="물량산출근거"/>
      <sheetName val="시멘트"/>
      <sheetName val="노원열병합  건축공사기성내역서"/>
      <sheetName val="FANDBS"/>
      <sheetName val="GRDATA"/>
      <sheetName val="SHAFTDBSE"/>
      <sheetName val="실행(표지,갑,을)"/>
      <sheetName val="개인별 순위표"/>
      <sheetName val="EJ"/>
      <sheetName val="FACTOR"/>
      <sheetName val="Xunit (단위환산)"/>
      <sheetName val="WING3"/>
      <sheetName val="설계명세서"/>
      <sheetName val="0226"/>
      <sheetName val="연결관암거"/>
      <sheetName val="기둥(원형)"/>
      <sheetName val="기초공"/>
      <sheetName val="Resource"/>
      <sheetName val="네고율"/>
      <sheetName val="국산화"/>
      <sheetName val="조건"/>
      <sheetName val="본사인상전"/>
      <sheetName val="치수표"/>
      <sheetName val="효율표"/>
      <sheetName val="우수공"/>
      <sheetName val="열차제어동"/>
      <sheetName val="전기성능동"/>
      <sheetName val="차량시스템인자"/>
      <sheetName val="차량부품동"/>
      <sheetName val="수량산출서-2"/>
      <sheetName val="BOX"/>
      <sheetName val="수정계획3"/>
      <sheetName val="일위(철거)"/>
      <sheetName val="감액총괄표"/>
      <sheetName val="직재"/>
      <sheetName val="공종별집계표(창고-52평)"/>
      <sheetName val="월별수입"/>
      <sheetName val="단면 (2)"/>
      <sheetName val="1.설계기준"/>
      <sheetName val="I.설계조건"/>
      <sheetName val="주형"/>
      <sheetName val="3.바닥판설계"/>
      <sheetName val="1.설계조건"/>
      <sheetName val="조작대(1연)"/>
      <sheetName val="SAMPLE!"/>
      <sheetName val="도수로현황"/>
      <sheetName val="sh1"/>
      <sheetName val="특2호하천산근"/>
      <sheetName val="특2호부관하천산근"/>
      <sheetName val="단위목록"/>
      <sheetName val="5직접"/>
      <sheetName val="설계서"/>
      <sheetName val="대창(장성)"/>
      <sheetName val="대창(함평)-창열"/>
      <sheetName val="기성내역서표지"/>
      <sheetName val="1"/>
      <sheetName val="수량산출목록표"/>
      <sheetName val="우수관로(터파기)"/>
      <sheetName val="우수맨홀산출"/>
      <sheetName val="우수받이"/>
      <sheetName val="대목"/>
      <sheetName val="음성방향"/>
      <sheetName val="조건표"/>
      <sheetName val="배관배선 단가조사"/>
      <sheetName val="주요측점"/>
      <sheetName val="2.입력sheet"/>
      <sheetName val="SLAB&quot;1&quot;"/>
      <sheetName val="갈현동"/>
      <sheetName val="SHL"/>
      <sheetName val="방호시설검토"/>
      <sheetName val="2.1  노무비 평균단가산출"/>
      <sheetName val="공내역서"/>
      <sheetName val="초"/>
      <sheetName val="차선도색-연장,수량(1)"/>
      <sheetName val="★도급내역"/>
      <sheetName val="보강공(내역)"/>
      <sheetName val="본공사"/>
      <sheetName val="입찰보고"/>
      <sheetName val="SG"/>
      <sheetName val="t2s-2"/>
      <sheetName val="철근량"/>
      <sheetName val="투찰판"/>
      <sheetName val="부안일위"/>
      <sheetName val="strut type"/>
      <sheetName val="총원가계산서(요율)"/>
      <sheetName val="96보완계획7.12"/>
      <sheetName val="1-3_조건,바닥판_"/>
      <sheetName val="기계data"/>
      <sheetName val="시작4"/>
      <sheetName val="2"/>
      <sheetName val="맨홀조서"/>
      <sheetName val="계약서"/>
      <sheetName val="맨홀토공"/>
      <sheetName val="마산방향"/>
      <sheetName val="기계(병원)"/>
      <sheetName val="공정보할"/>
      <sheetName val="용접자료"/>
      <sheetName val="1.우편집중내역서"/>
      <sheetName val="북부"/>
      <sheetName val="덕천2교"/>
      <sheetName val="노면및방향"/>
      <sheetName val="공구"/>
      <sheetName val="CALENDAR"/>
      <sheetName val="대비"/>
      <sheetName val="전산소모"/>
      <sheetName val="공통가설공사"/>
      <sheetName val="단면치수기입"/>
      <sheetName val="구조     ."/>
      <sheetName val="가실행 내역서"/>
      <sheetName val="수량근거자료"/>
      <sheetName val="입력"/>
      <sheetName val="수리결과"/>
      <sheetName val="일반문틀 설치"/>
      <sheetName val="스텐문틀설치"/>
      <sheetName val="남양구조시험동"/>
      <sheetName val="MAT"/>
      <sheetName val="I一般比"/>
      <sheetName val="00년재노경"/>
      <sheetName val="인공LIST"/>
      <sheetName val="NB - A"/>
      <sheetName val="선정요령"/>
      <sheetName val="단가대비표 (2)"/>
      <sheetName val="암거"/>
      <sheetName val="청천내"/>
      <sheetName val="S&amp;R"/>
      <sheetName val="수요"/>
      <sheetName val="보도포장연장조서-표준차도부"/>
      <sheetName val="표준차도부연장조서-ASP"/>
      <sheetName val="단중표"/>
      <sheetName val="wall"/>
      <sheetName val="12월"/>
      <sheetName val="합의경상"/>
      <sheetName val="10"/>
      <sheetName val="11"/>
      <sheetName val="12"/>
      <sheetName val="13"/>
      <sheetName val="14"/>
      <sheetName val="15"/>
      <sheetName val="16"/>
      <sheetName val="3"/>
      <sheetName val="4"/>
      <sheetName val="5"/>
      <sheetName val="6"/>
      <sheetName val="7"/>
      <sheetName val="8"/>
      <sheetName val="9"/>
      <sheetName val="유원장"/>
      <sheetName val="J형측구단위수량"/>
      <sheetName val="연결임시"/>
      <sheetName val="기성금내역서"/>
      <sheetName val="청 구"/>
      <sheetName val="유리"/>
      <sheetName val="철물"/>
      <sheetName val="IBASE"/>
      <sheetName val="건              축"/>
      <sheetName val="참고사항"/>
      <sheetName val="그림"/>
      <sheetName val="인상효1"/>
      <sheetName val="골조"/>
      <sheetName val="Linelev4"/>
      <sheetName val="2. 주요공지（主要公告）"/>
      <sheetName val="행정정보시스템현황표가로"/>
      <sheetName val="45,46"/>
      <sheetName val="문학간접"/>
      <sheetName val="옥외등신설"/>
      <sheetName val="저케CV22신설"/>
      <sheetName val="저케CV38신설"/>
      <sheetName val="저케CV8신설"/>
      <sheetName val="접지3종"/>
      <sheetName val="실내건축일위대가"/>
      <sheetName val="을부담운반비"/>
      <sheetName val="Macro3"/>
      <sheetName val="가로등내역서"/>
      <sheetName val="교량하부공"/>
    </sheetNames>
    <sheetDataSet>
      <sheetData sheetId="0" refreshError="1">
        <row r="745">
          <cell r="F745">
            <v>922148830.20000005</v>
          </cell>
        </row>
      </sheetData>
      <sheetData sheetId="1" refreshError="1">
        <row r="5">
          <cell r="D5">
            <v>515989155</v>
          </cell>
        </row>
        <row r="9">
          <cell r="D9">
            <v>103851757</v>
          </cell>
        </row>
        <row r="10">
          <cell r="D10">
            <v>59927453</v>
          </cell>
        </row>
        <row r="11">
          <cell r="D11">
            <v>421813422</v>
          </cell>
        </row>
        <row r="12">
          <cell r="D12">
            <v>12676720</v>
          </cell>
        </row>
        <row r="13">
          <cell r="D13">
            <v>13876834</v>
          </cell>
        </row>
        <row r="16">
          <cell r="D16">
            <v>401608645</v>
          </cell>
        </row>
        <row r="17">
          <cell r="D17">
            <v>787706746</v>
          </cell>
        </row>
        <row r="31">
          <cell r="D31">
            <v>4532691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174">
          <cell r="F174">
            <v>598915604.60000002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설계조건"/>
      <sheetName val="단면가정"/>
      <sheetName val="전산입력자료"/>
      <sheetName val="하중조합"/>
      <sheetName val="단면력집계"/>
      <sheetName val="FOOTING1"/>
      <sheetName val="FOOTING2"/>
      <sheetName val="FOOTING3"/>
      <sheetName val="말뚝기초설계"/>
      <sheetName val="FOOTING 배근도"/>
      <sheetName val="날개벽"/>
      <sheetName val="처짐"/>
      <sheetName val="TYPE-A"/>
      <sheetName val="참조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구"/>
      <sheetName val="환경평가"/>
      <sheetName val="산수배수"/>
      <sheetName val="단가조사"/>
      <sheetName val="TOTAL3"/>
      <sheetName val="1공구원가계산서"/>
      <sheetName val="1공구산출내역서"/>
      <sheetName val="여과지동"/>
      <sheetName val="기초자료"/>
      <sheetName val="자재단가"/>
      <sheetName val="공단"/>
      <sheetName val="원가계산서"/>
      <sheetName val="sheet1"/>
      <sheetName val="공비대비"/>
      <sheetName val="터파기및재료"/>
      <sheetName val="INDEX"/>
      <sheetName val="단가산출(T)"/>
      <sheetName val="설계기준"/>
      <sheetName val="1,2공구원가계산서"/>
      <sheetName val="노임단가 및 기계경비"/>
      <sheetName val="내역서"/>
      <sheetName val="당초명세(평)"/>
      <sheetName val="DATE"/>
      <sheetName val="덕전리"/>
      <sheetName val="선급금신청서"/>
      <sheetName val="공종단가"/>
      <sheetName val="2공구산출내역"/>
      <sheetName val="일위대가"/>
      <sheetName val="96보완계획7.12"/>
      <sheetName val="운반공"/>
      <sheetName val="단가"/>
      <sheetName val="투찰내역"/>
      <sheetName val="차액보증"/>
      <sheetName val="내역서2안"/>
      <sheetName val="노임단가"/>
      <sheetName val="환경인력"/>
      <sheetName val="총괄내역서"/>
      <sheetName val="2000년1차"/>
      <sheetName val="갑지"/>
      <sheetName val="내역"/>
      <sheetName val="산근목록"/>
      <sheetName val="도근좌표"/>
      <sheetName val="산출내역서집계표"/>
      <sheetName val="심사물량"/>
      <sheetName val="위치도"/>
      <sheetName val="_HIT-&gt;HMC_견적(3900)"/>
      <sheetName val=" HIT-&gt;HMC 견적(3900)"/>
      <sheetName val="집계표"/>
      <sheetName val="구간별"/>
      <sheetName val="실행철강하도"/>
      <sheetName val="공통(20-91)"/>
      <sheetName val="내역서01"/>
      <sheetName val="표지"/>
      <sheetName val="sh1"/>
      <sheetName val="재정비직인"/>
      <sheetName val="재정비내역"/>
      <sheetName val="지적고시내역"/>
      <sheetName val="화재 탐지 설비"/>
      <sheetName val="Sheet1 (2)"/>
      <sheetName val="기초단가"/>
      <sheetName val="토공유동표(전체.당초)"/>
      <sheetName val="단가 및 재료비"/>
      <sheetName val="직접경비"/>
      <sheetName val="설비"/>
    </sheetNames>
    <sheetDataSet>
      <sheetData sheetId="0" refreshError="1">
        <row r="17">
          <cell r="G17">
            <v>153805</v>
          </cell>
        </row>
        <row r="19">
          <cell r="G19">
            <v>90147</v>
          </cell>
        </row>
      </sheetData>
      <sheetData sheetId="1" refreshError="1">
        <row r="126">
          <cell r="H126">
            <v>495808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TYPE-A"/>
      <sheetName val="TYPE-B"/>
    </sheetNames>
    <sheetDataSet>
      <sheetData sheetId="0"/>
      <sheetData sheetId="1"/>
      <sheetData sheetId="2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청남제100%"/>
      <sheetName val="쌍치제100%"/>
      <sheetName val="대신제100%"/>
      <sheetName val="우성제100%"/>
      <sheetName val="인양제100%"/>
      <sheetName val="전체"/>
      <sheetName val="구미제100%"/>
      <sheetName val="개수정렬"/>
      <sheetName val=""/>
    </sheetNames>
    <definedNames>
      <definedName name="인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목록"/>
      <sheetName val="견적대비"/>
      <sheetName val="견적비교표"/>
      <sheetName val="원가계산서"/>
      <sheetName val="내역서"/>
      <sheetName val="일위목록"/>
      <sheetName val="일위대가"/>
      <sheetName val="중기산출"/>
      <sheetName val="자재조서"/>
      <sheetName val="노무비"/>
      <sheetName val="전체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단   가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급자재"/>
      <sheetName val="폐기물"/>
      <sheetName val="내역서"/>
      <sheetName val="산출내역집계표"/>
      <sheetName val="일위대가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급자재"/>
      <sheetName val="화산공정"/>
    </sheetNames>
    <sheetDataSet>
      <sheetData sheetId="0"/>
      <sheetData sheetId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퍼스트"/>
      <sheetName val="원가"/>
      <sheetName val="내역서"/>
      <sheetName val="하도급사항"/>
      <sheetName val="토공원가"/>
      <sheetName val="토공하도"/>
      <sheetName val="철콘원가"/>
      <sheetName val="철콘하도"/>
      <sheetName val="포장원가"/>
      <sheetName val="포장하도"/>
      <sheetName val="원가샘플"/>
      <sheetName val="내역서샘플"/>
      <sheetName val="신양우회도로"/>
      <sheetName val=""/>
    </sheetNames>
    <definedNames>
      <definedName name="입력완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Sheet1"/>
      <sheetName val="Sheet2"/>
      <sheetName val="Sheet3"/>
      <sheetName val="퍼스트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사업개요"/>
      <sheetName val="내용별 기술자 투입인원"/>
      <sheetName val="투입인원"/>
      <sheetName val="현장조사"/>
      <sheetName val="내역서"/>
    </sheetNames>
    <sheetDataSet>
      <sheetData sheetId="0"/>
      <sheetData sheetId="1"/>
      <sheetData sheetId="2"/>
      <sheetData sheetId="3"/>
      <sheetData sheetId="4">
        <row r="25">
          <cell r="J25">
            <v>0</v>
          </cell>
        </row>
        <row r="51">
          <cell r="J51">
            <v>254</v>
          </cell>
        </row>
      </sheetData>
      <sheetData sheetId="5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총괄표"/>
      <sheetName val="스라브일위대가"/>
      <sheetName val="벽체일위대가"/>
      <sheetName val="하위일위대가"/>
      <sheetName val="노임대가"/>
      <sheetName val="단가조사서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건물"/>
      <sheetName val="은행"/>
      <sheetName val="#REF"/>
      <sheetName val="RE9604"/>
      <sheetName val="손익분석"/>
      <sheetName val="절감계획실적(을)"/>
      <sheetName val="공문"/>
      <sheetName val="목표세부명세"/>
      <sheetName val="변경현황"/>
      <sheetName val="하수급견적대비"/>
      <sheetName val="집계표(육상)"/>
      <sheetName val="1+782"/>
      <sheetName val="1+782(변)"/>
      <sheetName val="2+410"/>
      <sheetName val="2+410(변)"/>
      <sheetName val="2+515"/>
      <sheetName val="2+515(변)"/>
      <sheetName val="2+515(BP)"/>
      <sheetName val="2+515(BP)(변)"/>
      <sheetName val="0+849.5"/>
      <sheetName val="0+849.5(변)"/>
      <sheetName val="1+669"/>
      <sheetName val="1+669(변)"/>
      <sheetName val="1+178.5"/>
      <sheetName val="1+178.5(변)"/>
      <sheetName val="Sheet1"/>
      <sheetName val="지급자재"/>
      <sheetName val="전신환매도율"/>
      <sheetName val="고창방향"/>
      <sheetName val="단면 (2)"/>
      <sheetName val="예가표"/>
      <sheetName val="차량별점검"/>
      <sheetName val="단가"/>
      <sheetName val="SG"/>
      <sheetName val="외관+GPR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S"/>
      <sheetName val="총물량표"/>
      <sheetName val="정산물량표"/>
      <sheetName val="정산세부물량1차분실적"/>
      <sheetName val="정산복구량"/>
      <sheetName val="일위대가표(1)"/>
      <sheetName val="일위대가표(2)"/>
      <sheetName val="자재단가비교표"/>
      <sheetName val="복구량산정 및 전용회선 사용"/>
      <sheetName val="노임단가"/>
      <sheetName val="특별교실"/>
      <sheetName val="기숙사"/>
      <sheetName val="화장실"/>
      <sheetName val="총집계-1"/>
      <sheetName val="총집계-2"/>
      <sheetName val="원가-1"/>
      <sheetName val="원가-2"/>
      <sheetName val="기안"/>
      <sheetName val="갑지"/>
      <sheetName val="견적서"/>
      <sheetName val="내역서"/>
      <sheetName val="표지"/>
      <sheetName val="변경사유"/>
      <sheetName val="가옥조명원가계"/>
      <sheetName val="가옥조명내역서"/>
      <sheetName val="산출집계"/>
      <sheetName val="산출근거서"/>
      <sheetName val="신규품목"/>
      <sheetName val="수량표지"/>
      <sheetName val="공구손료"/>
      <sheetName val="4월 실적추정(건축+토목)"/>
      <sheetName val="4월 실적추정(건축)"/>
      <sheetName val="XXXXXX"/>
      <sheetName val="호계"/>
      <sheetName val="제암"/>
      <sheetName val="월마트"/>
      <sheetName val="월드컵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ATA"/>
      <sheetName val="노무비"/>
      <sheetName val="원가계산"/>
      <sheetName val="1.전차선조정"/>
      <sheetName val="2.조가선조정"/>
      <sheetName val="3.급전선신설"/>
      <sheetName val="4.급전선철거"/>
      <sheetName val="5.고배선철거"/>
      <sheetName val="6.고압케이블신설"/>
      <sheetName val="7.비절연선조정"/>
      <sheetName val="8.가동브래키트이설"/>
      <sheetName val="9.H형강주신설(9m)"/>
      <sheetName val="10.강관주신설(9m)"/>
      <sheetName val="11.H강주철거(11m)"/>
      <sheetName val="11.H형강기초"/>
      <sheetName val="13.강관주기초"/>
      <sheetName val="14.장력조정장치신설"/>
      <sheetName val="15.장력조정장치철거   "/>
      <sheetName val="16.콘주철거(9m)"/>
      <sheetName val="17.지선신설(보통)"/>
      <sheetName val="18.지선신설(v형)"/>
      <sheetName val="19.지선철거"/>
      <sheetName val="20.기중개폐기신설"/>
      <sheetName val="총괄"/>
      <sheetName val="단가비교표"/>
      <sheetName val="TABLE"/>
      <sheetName val="표지 (2)"/>
      <sheetName val="JUCK"/>
      <sheetName val="매립"/>
      <sheetName val="일반공사"/>
      <sheetName val="일위대가"/>
      <sheetName val="ITEM"/>
      <sheetName val="을"/>
      <sheetName val="FILE1"/>
      <sheetName val="기초단가"/>
      <sheetName val="VXXXX"/>
      <sheetName val="VXXXXX"/>
      <sheetName val="1.수변전설비"/>
      <sheetName val="2.전력간선"/>
      <sheetName val="3.동력"/>
      <sheetName val="4.전등"/>
      <sheetName val="5.전열"/>
      <sheetName val="6.약전"/>
      <sheetName val="7.소방"/>
      <sheetName val="8.방송"/>
      <sheetName val="9.조명제어"/>
      <sheetName val="10.철거공사"/>
      <sheetName val="남양시작동자105노65기1.3화1.2"/>
      <sheetName val="견적조건"/>
      <sheetName val="견적조건(을지)"/>
      <sheetName val="대구실행"/>
      <sheetName val="Baby일위대가"/>
      <sheetName val="0.집계"/>
      <sheetName val="1.수변전설비공사"/>
      <sheetName val="입찰안"/>
      <sheetName val="N賃率-職"/>
      <sheetName val="간선계산"/>
      <sheetName val="일위대가(가설)"/>
      <sheetName val="을지"/>
      <sheetName val="Macro(전선)"/>
      <sheetName val="공사원가계산서)"/>
      <sheetName val="내역집계표"/>
      <sheetName val="단가산출"/>
      <sheetName val="전기내역"/>
      <sheetName val="산출근거"/>
      <sheetName val="대가집계표"/>
      <sheetName val="대가전기"/>
      <sheetName val="자료"/>
      <sheetName val="집계표(관급)"/>
      <sheetName val="전기내역관급"/>
      <sheetName val="기계경비(시간당)"/>
      <sheetName val="램머"/>
      <sheetName val="조명율표"/>
      <sheetName val="중기일위대가"/>
      <sheetName val="말뚝지지력산정"/>
      <sheetName val="인건비"/>
      <sheetName val="전선 및 전선관"/>
      <sheetName val="단위단가"/>
      <sheetName val="토량산출서"/>
      <sheetName val="대치판정"/>
      <sheetName val="연습"/>
      <sheetName val="CTEMCOST"/>
      <sheetName val="MOTOR"/>
      <sheetName val="98지급계획"/>
      <sheetName val="직노"/>
      <sheetName val="실행내역"/>
      <sheetName val="200"/>
      <sheetName val="금리계산"/>
      <sheetName val="원가계산서"/>
      <sheetName val="제-노임"/>
      <sheetName val="제직재"/>
      <sheetName val="부하계산서"/>
      <sheetName val="2F 회의실견적(5_14 일대)"/>
      <sheetName val="손익분석"/>
      <sheetName val="재집"/>
      <sheetName val="직재"/>
      <sheetName val="unit 4"/>
      <sheetName val="49-119"/>
      <sheetName val="I一般比"/>
      <sheetName val="조도계산서 (도서)"/>
      <sheetName val="일위대가목차"/>
      <sheetName val="발신정보"/>
      <sheetName val="준검 내역서"/>
      <sheetName val="부하(성남)"/>
      <sheetName val="연부97-1"/>
      <sheetName val="갑지1"/>
      <sheetName val="J直材4"/>
      <sheetName val="내역"/>
      <sheetName val="입찰보고"/>
      <sheetName val="화재 탐지 설비"/>
      <sheetName val="MAIN_TABLE"/>
      <sheetName val="1.설계조건"/>
      <sheetName val="재료"/>
      <sheetName val="LOPCALC"/>
      <sheetName val="내역(설계)"/>
      <sheetName val="식생블럭단위수량"/>
      <sheetName val="Macro1"/>
      <sheetName val="2. 동력설비 공사"/>
      <sheetName val="3. 조명설비공사"/>
      <sheetName val="4. 접지설비공사"/>
      <sheetName val="5. 통신설비 공사"/>
      <sheetName val="6. 전기방식설비공사"/>
      <sheetName val="6.전기방식 설비공사(2)"/>
      <sheetName val="7.방호설비공사"/>
      <sheetName val="8.가설전기공사"/>
      <sheetName val="STORAGE"/>
      <sheetName val="Y-WORK"/>
      <sheetName val="설계예산서"/>
      <sheetName val="수량집계"/>
      <sheetName val="토목"/>
      <sheetName val="가로등내역서"/>
      <sheetName val="수량산출서"/>
      <sheetName val="2000.11월설계내역"/>
      <sheetName val="#REF"/>
      <sheetName val="터파기및재료"/>
      <sheetName val="점수계산1-2"/>
      <sheetName val="BID"/>
      <sheetName val="부대공사비"/>
      <sheetName val="현장관리비집계표"/>
      <sheetName val="가로등부표"/>
      <sheetName val="제경비율"/>
      <sheetName val="3-1.CB"/>
      <sheetName val="노무비단가"/>
      <sheetName val="아산추가1220"/>
      <sheetName val="당초"/>
      <sheetName val="1.수인터널"/>
      <sheetName val="XL4Poppy"/>
      <sheetName val="본공사"/>
      <sheetName val="DANGA"/>
      <sheetName val="BQ"/>
      <sheetName val="90.03실행 "/>
      <sheetName val="48전력선로일위"/>
      <sheetName val="부대내역"/>
      <sheetName val="실행내역서"/>
      <sheetName val="자료입력"/>
      <sheetName val="조명시설"/>
      <sheetName val="설계내역서"/>
      <sheetName val="3.공통공사대비"/>
      <sheetName val="자재단가"/>
      <sheetName val="총괄내역서"/>
      <sheetName val="1차설계변경내역"/>
      <sheetName val="데이타"/>
      <sheetName val="율촌법률사무소2내역"/>
      <sheetName val="Total"/>
      <sheetName val="BID-도로"/>
      <sheetName val="정부노임단가"/>
      <sheetName val="구역화물"/>
      <sheetName val="단가일람"/>
      <sheetName val="전차선로 물량표"/>
      <sheetName val="한강운반비"/>
      <sheetName val="자재"/>
      <sheetName val="공통(20-91)"/>
      <sheetName val="계수시트"/>
      <sheetName val="001"/>
      <sheetName val="대비"/>
      <sheetName val="산출내역서집계표"/>
      <sheetName val="총계"/>
      <sheetName val="내력서"/>
      <sheetName val="집계표"/>
      <sheetName val="단가"/>
      <sheetName val="총괄표"/>
      <sheetName val="실행철강하도"/>
      <sheetName val="내역서2안"/>
      <sheetName val="소야공정계획표"/>
      <sheetName val="차액보증"/>
      <sheetName val="타공종이기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본선차로수량집계표"/>
      <sheetName val="기계내역"/>
      <sheetName val="수량산출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단가 및 재료비"/>
      <sheetName val="봉양~조차장간고하개명(신설)"/>
      <sheetName val="주상도"/>
      <sheetName val="6호기"/>
      <sheetName val="INPUT"/>
      <sheetName val="하조서"/>
      <sheetName val="보증수수료산출"/>
      <sheetName val="기계경비"/>
      <sheetName val="가로등"/>
      <sheetName val="공사비예산서(토목분)"/>
      <sheetName val="수목데이타 "/>
      <sheetName val="변압기 및 발전기 용량"/>
      <sheetName val="단가조사"/>
      <sheetName val="일위대가(목록)"/>
      <sheetName val="재료비"/>
      <sheetName val="참고"/>
      <sheetName val="공사개요"/>
      <sheetName val="각형맨홀"/>
      <sheetName val="수목단가"/>
      <sheetName val="시설수량표"/>
      <sheetName val="식재수량표"/>
      <sheetName val="일위목록"/>
      <sheetName val="- INFORMATION -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7"/>
      <sheetName val="예산변경사항"/>
      <sheetName val="Module11"/>
      <sheetName val="공사원가계산서"/>
      <sheetName val="총내역서"/>
      <sheetName val="관급내역서"/>
      <sheetName val="이전비내역서"/>
      <sheetName val="물량"/>
      <sheetName val="배선설계"/>
      <sheetName val="부하계산"/>
      <sheetName val="기초산출서"/>
      <sheetName val="장비단가산출"/>
      <sheetName val="t형"/>
      <sheetName val="2000년1차"/>
      <sheetName val="수입"/>
      <sheetName val="조건표"/>
      <sheetName val="JJ"/>
      <sheetName val="설계"/>
      <sheetName val="설 계"/>
      <sheetName val="ASP포장"/>
      <sheetName val="내역서(전기)"/>
      <sheetName val="3BL공동구 수량"/>
      <sheetName val="일위대가표"/>
      <sheetName val="단가산출서(기계)"/>
      <sheetName val="에너지동"/>
      <sheetName val="코드표"/>
      <sheetName val="Sheet1 (2)"/>
      <sheetName val="부대공Ⅱ"/>
      <sheetName val="부대시설"/>
      <sheetName val="Apt내역"/>
      <sheetName val="Æ¯º°±³½Ç"/>
      <sheetName val="±â¼÷»ç"/>
      <sheetName val="È­Àå½Ç"/>
      <sheetName val="ÃÑÁý°è-1"/>
      <sheetName val="ÃÑÁý°è-2"/>
      <sheetName val="¿ø°¡-1"/>
      <sheetName val="¿ø°¡-2"/>
      <sheetName val="ÃÑ¹°·®Ç¥"/>
      <sheetName val="Á¤»ê¹°·®Ç¥"/>
      <sheetName val="Á¤»ê¼¼ºÎ¹°·®1Â÷ºÐ½ÇÀû"/>
      <sheetName val="Á¤»êº¹±¸·®"/>
      <sheetName val="ÀÏÀ§´ë°¡Ç¥(1)"/>
      <sheetName val="ÀÏÀ§´ë°¡Ç¥(2)"/>
      <sheetName val="ÀÚÀç´Ü°¡ºñ±³Ç¥"/>
      <sheetName val="º¹±¸·®»êÁ¤ ¹× Àü¿ëÈ¸¼± »ç¿ë"/>
      <sheetName val="³ëÀÓ´Ü°¡"/>
      <sheetName val="±â¾È"/>
      <sheetName val="°©Áö"/>
      <sheetName val="°ßÀû¼­"/>
      <sheetName val="³»¿ª¼­"/>
      <sheetName val="Ç¥Áö"/>
      <sheetName val="º¯°æ»çÀ¯"/>
      <sheetName val="°¡¿ÁÁ¶¸í¿ø°¡°è"/>
      <sheetName val="°¡¿ÁÁ¶¸í³»¿ª¼­"/>
      <sheetName val="»êÃâÁý°è"/>
      <sheetName val="»êÃâ±Ù°Å¼­"/>
      <sheetName val="½Å±ÔÇ°¸ñ"/>
      <sheetName val="¼ö·®Ç¥Áö"/>
      <sheetName val="°ø±¸¼Õ·á"/>
      <sheetName val="4¿ù ½ÇÀûÃßÁ¤(°ÇÃà+Åä¸ñ)"/>
      <sheetName val="4¿ù ½ÇÀûÃßÁ¤(°ÇÃà)"/>
      <sheetName val="È£°è"/>
      <sheetName val="Á¦¾Ï"/>
      <sheetName val="¿ù¸¶Æ®"/>
      <sheetName val="¿ùµåÄÅ"/>
      <sheetName val="ÀÏ¹Ý°ø»ç"/>
      <sheetName val="ÀÏÀ§´ë°¡"/>
      <sheetName val="공종별내역서"/>
      <sheetName val="토공"/>
      <sheetName val="터널조도"/>
      <sheetName val="가설건물"/>
      <sheetName val="고분전시관"/>
      <sheetName val="설비"/>
      <sheetName val="노임"/>
      <sheetName val="빌딩 안내"/>
      <sheetName val="데리네이타현황"/>
      <sheetName val="지주목시비량산출서"/>
      <sheetName val="96보완계획7.12"/>
      <sheetName val="인건-측정"/>
      <sheetName val="우배수"/>
      <sheetName val="맨홀"/>
      <sheetName val="금호"/>
      <sheetName val="수량"/>
      <sheetName val="총괄집계표"/>
      <sheetName val="고창터널(고창방향)"/>
      <sheetName val="통신물량"/>
      <sheetName val="가설공사내역"/>
      <sheetName val="지급자재"/>
      <sheetName val="99총공사내역서"/>
      <sheetName val="98NS-N"/>
      <sheetName val="기초코드"/>
      <sheetName val="공사비"/>
      <sheetName val="가드레일산근"/>
      <sheetName val="수량집계표"/>
      <sheetName val="단가비교"/>
      <sheetName val="적용2002"/>
      <sheetName val="중기"/>
      <sheetName val="45,46"/>
      <sheetName val="교대(A1)"/>
      <sheetName val="교대(A1-A2)"/>
      <sheetName val="교각1"/>
      <sheetName val="요율"/>
      <sheetName val="자재대"/>
      <sheetName val="소요자재"/>
      <sheetName val="노무산출서"/>
      <sheetName val="ETC"/>
      <sheetName val="우수맨홀공제단위수량"/>
      <sheetName val="스톱로그내역"/>
      <sheetName val="수주현황2월"/>
      <sheetName val="단면 (2)"/>
      <sheetName val="토공유동표"/>
      <sheetName val="교각계산"/>
      <sheetName val="JUCKEYK"/>
      <sheetName val="돌망태단위수량"/>
      <sheetName val="전기일위대가"/>
      <sheetName val="단면(RW1)"/>
      <sheetName val="시설물일위"/>
      <sheetName val="WORK"/>
      <sheetName val="비교표"/>
      <sheetName val="소비자가"/>
      <sheetName val="ilch"/>
      <sheetName val="A-4"/>
      <sheetName val="IMP(MAIN)"/>
      <sheetName val="IMP (REACTOR)"/>
      <sheetName val="오산갈곳"/>
      <sheetName val="맨홀수량집계"/>
      <sheetName val="설계조건"/>
      <sheetName val="날개벽(TYPE3)"/>
      <sheetName val="안정계산"/>
      <sheetName val="단면검토"/>
      <sheetName val="예정(3)"/>
      <sheetName val="동원(3)"/>
      <sheetName val="1.설계기준"/>
      <sheetName val="주형"/>
      <sheetName val="3차설계"/>
      <sheetName val="현황CODE"/>
      <sheetName val="손익현황"/>
      <sheetName val="기둥(원형)"/>
      <sheetName val="ABUT수량-A1"/>
      <sheetName val="밸브설치"/>
      <sheetName val="3.바닥판설계"/>
      <sheetName val="원가"/>
      <sheetName val="지진시"/>
      <sheetName val="6PILE  (돌출)"/>
      <sheetName val="설직재-1"/>
      <sheetName val="3.내역서"/>
      <sheetName val="총수량집계표"/>
      <sheetName val="신우"/>
      <sheetName val="적용공정"/>
      <sheetName val="L_RPTB02_01"/>
      <sheetName val="설비내역서"/>
      <sheetName val="건축내역서"/>
      <sheetName val="전기내역서"/>
      <sheetName val="포장복구집계"/>
      <sheetName val="고등학교"/>
      <sheetName val="1차증가원가계산"/>
      <sheetName val="건축공사"/>
      <sheetName val="적상기초자료"/>
      <sheetName val="노원열병합  건축공사기성내역서"/>
      <sheetName val="토목원가계산서"/>
      <sheetName val="토목원가"/>
      <sheetName val="집계장"/>
      <sheetName val="설계내역"/>
      <sheetName val="제외공종"/>
      <sheetName val="기계원가계산서"/>
      <sheetName val="기계원가"/>
      <sheetName val="집계"/>
      <sheetName val="가설내역"/>
      <sheetName val="갑지(가로)"/>
      <sheetName val="표지목차간지"/>
      <sheetName val="예산조서-총괄"/>
      <sheetName val="예산조서-신공항1"/>
      <sheetName val="가설물"/>
      <sheetName val="K"/>
      <sheetName val="원가계산서 (총괄)"/>
      <sheetName val="원가계산서 (건축)"/>
      <sheetName val="(총괄집계)"/>
      <sheetName val="내역구성"/>
      <sheetName val="4원가"/>
      <sheetName val="임시급식"/>
      <sheetName val="옥외가스"/>
      <sheetName val="임시급식 (2)"/>
      <sheetName val="목차"/>
      <sheetName val="Summary Sheets"/>
      <sheetName val="일위목록-기"/>
      <sheetName val="6동"/>
      <sheetName val="Chart1"/>
      <sheetName val="단위내역목록"/>
      <sheetName val="단위내역서"/>
      <sheetName val="원가(1)"/>
      <sheetName val="원가(2)"/>
      <sheetName val="공량산출서"/>
      <sheetName val="L_RPTA05_목록"/>
      <sheetName val="ITB COST"/>
      <sheetName val="AIR SHOWER(3인용)"/>
      <sheetName val="Sheet17"/>
      <sheetName val="본부소개"/>
      <sheetName val="주사무실종합"/>
      <sheetName val="기초자료"/>
      <sheetName val="여과지동"/>
      <sheetName val="내역표지"/>
      <sheetName val="가시설흙막이"/>
      <sheetName val="예산명세서"/>
      <sheetName val="맨홀수량산출"/>
      <sheetName val="1공구 건정토건 토공"/>
      <sheetName val="역T형교대(말뚝기초)"/>
      <sheetName val="기자재비"/>
      <sheetName val="현장관리비내역서"/>
      <sheetName val="세목전체"/>
      <sheetName val="간접비"/>
      <sheetName val="대림경상68억"/>
      <sheetName val="MBR9"/>
      <sheetName val="기계경비일람"/>
      <sheetName val="보차도경계석"/>
      <sheetName val="자동 철거"/>
      <sheetName val="자동 설치"/>
      <sheetName val="토목 철주"/>
      <sheetName val="철거 일위대가(1-19)"/>
      <sheetName val="철거 일위대가(20-22)"/>
      <sheetName val="설치 일위대가(23-45호)"/>
      <sheetName val="설치 일위대가(46~78호)"/>
      <sheetName val="96정변2"/>
      <sheetName val="C3"/>
      <sheetName val="설계명세서"/>
      <sheetName val="검사원"/>
      <sheetName val="중총괄"/>
      <sheetName val="소총괄"/>
      <sheetName val="사용내역"/>
      <sheetName val="안전세부"/>
      <sheetName val="총급여"/>
      <sheetName val="급여"/>
      <sheetName val="안전사진"/>
      <sheetName val="계좌"/>
      <sheetName val="사진"/>
      <sheetName val="작업일지"/>
      <sheetName val="계획"/>
      <sheetName val="계획세부"/>
      <sheetName val="사용내역서"/>
      <sheetName val="항목별내역서"/>
      <sheetName val="안전담당자"/>
      <sheetName val="유도원"/>
      <sheetName val="COVER"/>
      <sheetName val="품셈"/>
      <sheetName val="공비대비"/>
      <sheetName val="EQUIPMENT -2"/>
      <sheetName val="인건비 "/>
      <sheetName val="2006기계경비산출표"/>
      <sheetName val="일위대가표(유단가)"/>
      <sheetName val="점검총괄"/>
      <sheetName val="자재목록"/>
      <sheetName val="구조물철거타공정이월"/>
      <sheetName val="20관리비율"/>
      <sheetName val="DATA1"/>
      <sheetName val="¼³°è¿¹»ê¼­"/>
      <sheetName val="¼ö·®Áý°è"/>
      <sheetName val="ÃÑ°ý"/>
      <sheetName val="Åä¸ñ"/>
      <sheetName val="°¡·Îµî³»¿ª¼­"/>
      <sheetName val="¼ö·®»êÃâ¼­"/>
      <sheetName val="2000.11¿ù¼³°è³»¿ª"/>
      <sheetName val="´Ü°¡"/>
      <sheetName val="ÃÑ°ýÇ¥"/>
      <sheetName val="¸»¶ÒÁöÁö·Â»êÁ¤"/>
      <sheetName val="ÅÍÆÄ±â¹×Àç·á"/>
      <sheetName val="Áý°èÇ¥"/>
      <sheetName val="¼ö·®»êÃâ"/>
      <sheetName val="Àü¼± ¹× Àü¼±°ü"/>
      <sheetName val="½ÇÇàÃ¶°­ÇÏµµ"/>
      <sheetName val="³»¿ª¼­2¾È"/>
      <sheetName val="Á¶¸íÀ²Ç¥"/>
      <sheetName val="6È£±â"/>
      <sheetName val="´Ü°¡»êÃâ"/>
      <sheetName val="¼Ò¾ß°øÁ¤°èÈ¹Ç¥"/>
      <sheetName val="ÀÔÂû¾È"/>
      <sheetName val="ÇÏÁ¶¼­"/>
      <sheetName val="³»¿ª"/>
      <sheetName val="º¸Áõ¼ö¼ö·á»êÃâ"/>
      <sheetName val="ÁØ°Ë ³»¿ª¼­"/>
      <sheetName val="ºÀ¾ç~Á¶Â÷Àå°£°íÇÏ°³¸í(½Å¼³)"/>
      <sheetName val="¼ö¸ñµ¥ÀÌÅ¸ "/>
      <sheetName val="º¯¾Ð±â ¹× ¹ßÀü±â ¿ë·®"/>
      <sheetName val="ASPÆ÷Àå"/>
      <sheetName val="±â°è°æºñ"/>
      <sheetName val="1.¼öÀÎÅÍ³Î"/>
      <sheetName val="¿¹»êº¯°æ»çÇ×"/>
      <sheetName val="기계경비시간당손료목록"/>
      <sheetName val="포장공"/>
      <sheetName val="상수도토공집계표"/>
      <sheetName val="검사조서"/>
      <sheetName val="집계(총괄)"/>
      <sheetName val="구성비"/>
      <sheetName val="실적보고"/>
      <sheetName val="표준안전집계"/>
      <sheetName val="표준안전내역"/>
      <sheetName val="AS포장복구 "/>
      <sheetName val="입찰결과(DATA)"/>
      <sheetName val="직공비"/>
      <sheetName val="주관사업"/>
      <sheetName val="수문일1"/>
      <sheetName val="발주설계서(당초)"/>
      <sheetName val="신공항A-9(원가수정)"/>
      <sheetName val="진우+대광"/>
      <sheetName val="동력부하(도산)"/>
      <sheetName val="말뚝물량"/>
      <sheetName val="수안보-MBR1"/>
      <sheetName val="입력DATA"/>
      <sheetName val="CABLE SIZE-3"/>
      <sheetName val="EQUIP-H"/>
      <sheetName val="공구원가계산"/>
      <sheetName val="경비_원본"/>
      <sheetName val="CA지입"/>
      <sheetName val="철거산출근거"/>
      <sheetName val="내역서(전체)"/>
      <sheetName val="플랜트 설치"/>
      <sheetName val="3련 BOX"/>
      <sheetName val="토목주소"/>
      <sheetName val="프랜트면허"/>
      <sheetName val="경산"/>
      <sheetName val="SLAB&quot;1&quot;"/>
      <sheetName val="Macro2"/>
      <sheetName val="내역(2000년)"/>
      <sheetName val="간접"/>
      <sheetName val="12월31일"/>
      <sheetName val="unit"/>
      <sheetName val="U-TYPE(1)"/>
      <sheetName val="일반수량"/>
      <sheetName val="경상직원"/>
      <sheetName val="³ëÀÓ"/>
      <sheetName val="TOT"/>
      <sheetName val="전선"/>
      <sheetName val="CABLE"/>
      <sheetName val="증감대비"/>
      <sheetName val="22단가(철거)"/>
      <sheetName val="49단가"/>
      <sheetName val="49단가(철거)"/>
      <sheetName val="22단가"/>
      <sheetName val="과천MAIN"/>
      <sheetName val="노무비 근거"/>
      <sheetName val="효성CB 1P기초"/>
      <sheetName val="EQ-R1"/>
      <sheetName val="품목"/>
      <sheetName val="일용노임단가"/>
      <sheetName val="계산식"/>
      <sheetName val="가도공"/>
      <sheetName val="SG"/>
      <sheetName val="DATE"/>
      <sheetName val="1._x0018_변전설비"/>
      <sheetName val="1.¼öº¯Àü¼³ºñ"/>
      <sheetName val="2.Àü·Â°£¼±"/>
      <sheetName val="3.µ¿·Â"/>
      <sheetName val="4.Àüµî"/>
      <sheetName val="5.Àü¿­"/>
      <sheetName val="6.¾àÀü"/>
      <sheetName val="7.¼Ò¹æ"/>
      <sheetName val="8.¹æ¼Û"/>
      <sheetName val="9.Á¶¸íÁ¦¾î"/>
      <sheetName val="10.Ã¶°Å°ø»ç"/>
      <sheetName val="³²¾ç½ÃÀÛµ¿ÀÚ105³ë65±â1.3È­1.2"/>
      <sheetName val="À»"/>
      <sheetName val="ºÎÇÏ°è»ê¼­"/>
      <sheetName val="À»Áö"/>
      <sheetName val="Á¶µµ°è»ê¼­ (µµ¼­)"/>
      <sheetName val="°ßÀûÁ¶°Ç"/>
      <sheetName val="°ßÀûÁ¶°Ç(À»Áö)"/>
      <sheetName val="Á÷³ë"/>
      <sheetName val="½ÇÇà³»¿ª"/>
      <sheetName val="BJJIN"/>
      <sheetName val="대외공문"/>
      <sheetName val="DWPM"/>
      <sheetName val="내역서(토목)"/>
      <sheetName val="BOQ(전체)"/>
      <sheetName val="백암비스타내역"/>
      <sheetName val="DB"/>
      <sheetName val="1공구(을)"/>
      <sheetName val="내역서 (2)"/>
      <sheetName val="옹벽수량집계"/>
      <sheetName val="부속동"/>
      <sheetName val="예산갑지"/>
      <sheetName val="단가조사서"/>
      <sheetName val="BASIC (2)"/>
      <sheetName val="입적표"/>
      <sheetName val="현관"/>
      <sheetName val="NYS"/>
      <sheetName val="노임변동률"/>
      <sheetName val="조건"/>
      <sheetName val="COMPRESSOR"/>
      <sheetName val="변경내역을"/>
      <sheetName val="철거집계"/>
      <sheetName val=" 견적서"/>
      <sheetName val="접지수량"/>
      <sheetName val="기본설계도급항목"/>
      <sheetName val="BOQ"/>
      <sheetName val="연결임시"/>
      <sheetName val="48평단가"/>
      <sheetName val="57단가"/>
      <sheetName val="54평단가"/>
      <sheetName val="66평단가"/>
      <sheetName val="61단가"/>
      <sheetName val="89평단가"/>
      <sheetName val="84평단가"/>
      <sheetName val="강북라우터"/>
      <sheetName val="건축공사실행"/>
      <sheetName val="건축내역"/>
      <sheetName val="8.PILE  (돌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/>
      <sheetData sheetId="613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검표"/>
      <sheetName val="점검사항"/>
      <sheetName val="집계표"/>
      <sheetName val="품질시험계획"/>
      <sheetName val="타이틀"/>
      <sheetName val="추가편입조서"/>
      <sheetName val="추가편입내역"/>
      <sheetName val="98공정계획표"/>
      <sheetName val="97공정계획표"/>
      <sheetName val="Sheet16"/>
      <sheetName val="호안추가"/>
      <sheetName val="보완계획안"/>
      <sheetName val="추"/>
      <sheetName val="김용철"/>
      <sheetName val="추진상황"/>
      <sheetName val="범례표"/>
      <sheetName val="자재사용계획"/>
      <sheetName val="관급자재내역"/>
      <sheetName val="잔공계획"/>
      <sheetName val="보완결과"/>
      <sheetName val="보완결과 (2)"/>
      <sheetName val="보완계획"/>
      <sheetName val="잔공계획 (2)"/>
      <sheetName val="추가편입내역 (2)"/>
      <sheetName val="공정표"/>
      <sheetName val="추진점검표"/>
      <sheetName val="점검"/>
      <sheetName val="점검결과"/>
      <sheetName val="자재일람"/>
      <sheetName val="일위대가목록"/>
      <sheetName val="96보완계획7.12"/>
      <sheetName val="현장조사"/>
      <sheetName val="산출서"/>
      <sheetName val="단가산출(T)"/>
      <sheetName val="자재단가비교표"/>
      <sheetName val="설비"/>
      <sheetName val="영흥TL(UP,DOWN) "/>
      <sheetName val="산출내역서"/>
      <sheetName val="data"/>
      <sheetName val="인건비(환율)"/>
      <sheetName val="기계경비"/>
      <sheetName val="설계기준"/>
      <sheetName val="유평기타문서"/>
      <sheetName val="퍼스트"/>
      <sheetName val="자재"/>
      <sheetName val="7.현장조사"/>
      <sheetName val="일위대가"/>
      <sheetName val="판정1교토공"/>
      <sheetName val="운반공"/>
      <sheetName val="노임"/>
      <sheetName val="중기"/>
      <sheetName val="상수도토공집계표"/>
      <sheetName val="재료값"/>
      <sheetName val="구간별"/>
      <sheetName val="인구"/>
      <sheetName val="00상노임"/>
      <sheetName val="지구단위계획"/>
      <sheetName val="유입량"/>
      <sheetName val="관급자재"/>
      <sheetName val="범용개발순소요비용"/>
      <sheetName val="토공수량산출"/>
      <sheetName val="토적계산서"/>
      <sheetName val="조건표 (2)"/>
      <sheetName val="토목"/>
      <sheetName val="환경평가"/>
      <sheetName val="보완결과_(2)"/>
      <sheetName val="잔공계획_(2)"/>
      <sheetName val="추가편입내역_(2)"/>
      <sheetName val="기초단가"/>
      <sheetName val="BID"/>
      <sheetName val="자료"/>
      <sheetName val="(당평)자재"/>
      <sheetName val="재료비"/>
      <sheetName val="산근9사전재해영향소요인력"/>
      <sheetName val="단가 및 재료비"/>
      <sheetName val="자재단가"/>
      <sheetName val="XL4Poppy"/>
      <sheetName val="단가조사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학간접"/>
      <sheetName val="건축내역"/>
    </sheetNames>
    <sheetDataSet>
      <sheetData sheetId="0"/>
      <sheetData sheetId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HMEN"/>
      <sheetName val="#REF"/>
    </sheetNames>
    <sheetDataSet>
      <sheetData sheetId="0" refreshError="1"/>
      <sheetData sheetId="1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건원"/>
      <sheetName val="토원"/>
      <sheetName val="설원"/>
      <sheetName val="집계"/>
      <sheetName val="집계토"/>
      <sheetName val="내역"/>
      <sheetName val="요율"/>
      <sheetName val="관급"/>
      <sheetName val="dbox-항목데이타"/>
      <sheetName val="d-box"/>
      <sheetName val="Chart1"/>
      <sheetName val="갑지2"/>
      <sheetName val="갑지"/>
      <sheetName val="study"/>
      <sheetName val="총괄표"/>
      <sheetName val="건설집계"/>
      <sheetName val="토목집계"/>
      <sheetName val="조경집계"/>
      <sheetName val="원가"/>
      <sheetName val="공사검사조서"/>
      <sheetName val="감리원감리조서"/>
      <sheetName val="확인내역서"/>
      <sheetName val="검사원"/>
      <sheetName val="총괄원가"/>
      <sheetName val="집계표(공사)"/>
      <sheetName val="건축원가"/>
      <sheetName val="건축집계표(공종)"/>
      <sheetName val="건축내역"/>
      <sheetName val="설비원가"/>
      <sheetName val="설비집계표(공종)"/>
      <sheetName val="토목원가"/>
      <sheetName val="토목집계표(공종)"/>
      <sheetName val="토목내역"/>
      <sheetName val="조경원가"/>
      <sheetName val="조경집계표(공종)"/>
      <sheetName val="속지"/>
      <sheetName val="Sheet1"/>
      <sheetName val="EMST10"/>
      <sheetName val="표지-공사실행"/>
      <sheetName val="2.기구조직도"/>
      <sheetName val="개략견적HISTORY"/>
      <sheetName val="1_공사개요"/>
      <sheetName val="실행조건(건축)"/>
      <sheetName val="실행기준(기계)"/>
      <sheetName val="실행기준(전기)"/>
      <sheetName val="실행예산변경총괄표(적용안함)"/>
      <sheetName val="03차 견적실행총괄표"/>
      <sheetName val="대비표"/>
      <sheetName val="집계표"/>
      <sheetName val="---"/>
      <sheetName val="아파트 "/>
      <sheetName val="감액대비표"/>
      <sheetName val="공종별감액대비표"/>
      <sheetName val="개략공사비집계표"/>
      <sheetName val="실행검토의견서"/>
      <sheetName val="직원"/>
      <sheetName val="개략견적대비실행분석"/>
      <sheetName val="발주율분석"/>
      <sheetName val="조정항목"/>
      <sheetName val="꡴축원가"/>
      <sheetName val="토목내얭"/>
      <sheetName val="자금집행 현황"/>
      <sheetName val="총괄장"/>
      <sheetName val="현장관리비집행(갑)"/>
      <sheetName val="현장관리비(을)"/>
      <sheetName val="가설공사"/>
      <sheetName val="안전관리비(갑)"/>
      <sheetName val="안전관리비(을)"/>
      <sheetName val="식비"/>
      <sheetName val="간식비"/>
      <sheetName val="노임대장"/>
      <sheetName val="노임대장 (2)"/>
      <sheetName val="장비"/>
      <sheetName val="노임대장 (3)"/>
      <sheetName val="총괄(관리비)"/>
      <sheetName val="건축집계"/>
      <sheetName val="구청사"/>
      <sheetName val="문화세타"/>
      <sheetName val="외주총"/>
      <sheetName val="자재총"/>
      <sheetName val="현장관리"/>
      <sheetName val="안전관리"/>
      <sheetName val="분석 "/>
      <sheetName val="Sheet8"/>
      <sheetName val="VXXXXXX"/>
      <sheetName val="00000"/>
      <sheetName val="메인집계"/>
      <sheetName val="월간손익현황"/>
      <sheetName val="월간집계"/>
      <sheetName val="투입금액"/>
      <sheetName val="금액대비"/>
      <sheetName val="부산토건기성"/>
      <sheetName val="설변공종별"/>
      <sheetName val="설변조정내역"/>
      <sheetName val="건기토원가"/>
      <sheetName val="기계원가"/>
      <sheetName val="기계내역"/>
      <sheetName val="표지"/>
      <sheetName val="문학간접"/>
      <sheetName val="총괄원가계산서"/>
      <sheetName val="내역서 (갑)1"/>
      <sheetName val="건축공종별"/>
      <sheetName val="건축 (2)"/>
      <sheetName val="건일"/>
      <sheetName val="토목 공종별"/>
      <sheetName val="토목 (2)"/>
      <sheetName val="토일"/>
      <sheetName val="기계공종별"/>
      <sheetName val="기일"/>
      <sheetName val="교통대책내역"/>
      <sheetName val="산출내역서"/>
      <sheetName val="전체제잡비"/>
      <sheetName val="직영(갑)"/>
      <sheetName val="직영(을)"/>
      <sheetName val="전도금(12월)"/>
      <sheetName val="개인별유류사용"/>
      <sheetName val="식,간식대"/>
      <sheetName val="원가계산서구조조정"/>
      <sheetName val="수량산출서 (2)"/>
      <sheetName val="SHEET PILE단가"/>
      <sheetName val="퍼스트"/>
      <sheetName val="내역서"/>
      <sheetName val="일위대가목록"/>
      <sheetName val="토목"/>
      <sheetName val="건축"/>
      <sheetName val="청주(철골발주의뢰서)"/>
      <sheetName val="집계톢"/>
      <sheetName val="공사비총괄"/>
      <sheetName val="전체"/>
      <sheetName val="파이프류"/>
      <sheetName val="재료비"/>
      <sheetName val="제경비"/>
      <sheetName val="전기"/>
      <sheetName val="RE9604"/>
      <sheetName val="기성내역"/>
      <sheetName val="#REF"/>
      <sheetName val="재학생"/>
      <sheetName val="공종 집계표"/>
      <sheetName val="토목주소"/>
      <sheetName val="설변내역"/>
      <sheetName val="401"/>
      <sheetName val="자재단가"/>
      <sheetName val="양수장구조물총"/>
      <sheetName val="양수장토공총"/>
      <sheetName val="실행내역"/>
      <sheetName val="샘플표지"/>
      <sheetName val="교각계산"/>
      <sheetName val="일위대가"/>
      <sheetName val="설계명세서"/>
      <sheetName val="자료입력"/>
      <sheetName val=" 소방공사 산출근거"/>
      <sheetName val="자재일람"/>
      <sheetName val="코드"/>
      <sheetName val="편입토지조서"/>
      <sheetName val="실행철강하도"/>
      <sheetName val="직공비"/>
      <sheetName val="자재테이블"/>
      <sheetName val="자재단가표"/>
      <sheetName val="Y-WORK"/>
      <sheetName val="내역(원안-대안)"/>
      <sheetName val="적격심사(주공)"/>
      <sheetName val="내역표지"/>
      <sheetName val="전기일위목록"/>
      <sheetName val="약품공급2"/>
      <sheetName val="일위목록"/>
      <sheetName val="8설7발"/>
      <sheetName val="계산표지"/>
      <sheetName val="별표 "/>
      <sheetName val="당진1,2호기전선관설치및접지4차공사내역서-을지"/>
      <sheetName val="b_balju"/>
      <sheetName val="전체_1설계"/>
      <sheetName val="1.취수장"/>
      <sheetName val="노무비 근거"/>
      <sheetName val="단가산출"/>
      <sheetName val="A 견적"/>
      <sheetName val="공사원가계산서"/>
      <sheetName val="건축공사"/>
      <sheetName val="단가조사서"/>
      <sheetName val="원도급"/>
      <sheetName val="하도급"/>
      <sheetName val="중기가격"/>
      <sheetName val="산출내역서집계표"/>
      <sheetName val="원가총괄"/>
      <sheetName val="봉양~조차장간고하개명(신설)"/>
      <sheetName val="코드일람표2001년10월"/>
      <sheetName val="관급자재"/>
      <sheetName val="1공구"/>
      <sheetName val="실행(1)"/>
      <sheetName val="SCHEDULE"/>
      <sheetName val="ELECTRIC"/>
      <sheetName val="할증"/>
      <sheetName val="4.전기"/>
      <sheetName val="노임"/>
      <sheetName val="재료값"/>
      <sheetName val="자동제어"/>
      <sheetName val="잡철물"/>
      <sheetName val="전기공사"/>
      <sheetName val="환율change"/>
      <sheetName val="2000년1차"/>
      <sheetName val="자재목록표"/>
      <sheetName val="현장조사"/>
      <sheetName val="초기화면"/>
      <sheetName val="폐기물"/>
      <sheetName val="기초자료"/>
      <sheetName val="BID"/>
      <sheetName val="기초자료입력"/>
      <sheetName val="통신물량"/>
      <sheetName val="1공구(입찰내역)"/>
      <sheetName val="guard(mac)"/>
      <sheetName val="6. 안전관리비"/>
      <sheetName val="자재단가비교표"/>
      <sheetName val="전철"/>
      <sheetName val="1,2공구원가계산서"/>
      <sheetName val="2공구산출내역"/>
      <sheetName val="1공구산출내역서"/>
      <sheetName val="철근콘크리트"/>
      <sheetName val="파일항타"/>
      <sheetName val="파일항타 (2)"/>
      <sheetName val="SLAB&quot;1&quot;"/>
      <sheetName val="단위당경유량"/>
      <sheetName val="입력"/>
      <sheetName val="제안서"/>
      <sheetName val="행정표준(1)"/>
      <sheetName val="행정표준(2)"/>
      <sheetName val="48일위"/>
      <sheetName val="예가내역서"/>
      <sheetName val="수지예산"/>
      <sheetName val="전주2本1"/>
      <sheetName val="변경비교-을"/>
      <sheetName val="lee"/>
      <sheetName val="집계표소트"/>
      <sheetName val="관리비비계상"/>
      <sheetName val="공사비예산서(토목분)"/>
      <sheetName val="98지급계획"/>
      <sheetName val="제경비계산"/>
      <sheetName val="단가표"/>
      <sheetName val="가스"/>
      <sheetName val="재개발"/>
      <sheetName val="터파기및재료"/>
      <sheetName val="인사자료총집계"/>
      <sheetName val="건축2"/>
      <sheetName val="노임단가"/>
      <sheetName val="매입"/>
      <sheetName val="현장관리비참조"/>
      <sheetName val="22일위"/>
      <sheetName val="기둥"/>
      <sheetName val="저판(버림100)"/>
      <sheetName val="재료"/>
      <sheetName val="유치원내역"/>
      <sheetName val="옥내소화전계산서"/>
      <sheetName val="적용기준"/>
      <sheetName val="직노"/>
      <sheetName val="수량산출서"/>
      <sheetName val="제경비산출서"/>
      <sheetName val="전도금1"/>
      <sheetName val="Sheet2"/>
      <sheetName val="골조시행"/>
      <sheetName val="공사비산출내역"/>
      <sheetName val="5.동별횡주관경"/>
      <sheetName val="200"/>
      <sheetName val="LF자재단가"/>
      <sheetName val="기성2"/>
      <sheetName val="플랜트 설치"/>
      <sheetName val="수량산출근거"/>
      <sheetName val="99-0002"/>
      <sheetName val="원가계산서"/>
      <sheetName val="단위수량"/>
      <sheetName val="조경일람"/>
      <sheetName val="공통단가"/>
      <sheetName val="기존단가 (2)"/>
      <sheetName val="을지"/>
      <sheetName val="전기내역서(총계)"/>
      <sheetName val="CODE"/>
      <sheetName val="간접"/>
      <sheetName val="수자재단위당"/>
      <sheetName val="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교각1"/>
      <sheetName val="강재수량-총"/>
      <sheetName val="철근량"/>
      <sheetName val="토공수량집"/>
      <sheetName val="어곡-타공종"/>
      <sheetName val="총괄집계"/>
      <sheetName val="부대공집계(옛날)"/>
      <sheetName val="부대공집계표"/>
      <sheetName val="오수공"/>
      <sheetName val="우수공"/>
      <sheetName val="구내배관"/>
      <sheetName val="BYPASS날개벽"/>
      <sheetName val="XXXXXX"/>
      <sheetName val="산청"/>
      <sheetName val="수동"/>
      <sheetName val="30mpc본당수량"/>
      <sheetName val="1m당 (2)"/>
      <sheetName val="총괄"/>
      <sheetName val="총괄집계1 (3)"/>
      <sheetName val="수량집계(대전)"/>
      <sheetName val="일반수량집계(대전)"/>
      <sheetName val="봉곡교(대전)"/>
      <sheetName val="수량집계(진주)"/>
      <sheetName val="일반수량집계 (진주)"/>
      <sheetName val="봉곡교(진주)"/>
      <sheetName val="접속 슬래브"/>
      <sheetName val="옹벽집계"/>
      <sheetName val="토공집계"/>
      <sheetName val="토공"/>
      <sheetName val="총괄-S"/>
      <sheetName val="총괄-S (2)"/>
      <sheetName val="총괄-S(30)"/>
      <sheetName val="슬래브-S(30)"/>
      <sheetName val="옹벽-S"/>
      <sheetName val="슬래브-S (40)"/>
      <sheetName val="수량집계"/>
      <sheetName val="신흥교"/>
      <sheetName val="시점(우)-날개벽"/>
      <sheetName val="시점(좌)-날개벽"/>
      <sheetName val="종점(우)-날개벽"/>
      <sheetName val="종점(좌)-날개벽"/>
      <sheetName val="옹벽(3-1)"/>
      <sheetName val="옹벽(3-2)"/>
      <sheetName val="총괄 (2)"/>
      <sheetName val="총괄(30)"/>
      <sheetName val="슬래브(30)"/>
      <sheetName val="옹벽"/>
      <sheetName val="슬래브 (40)"/>
      <sheetName val="교대수량집계(당진방향)"/>
      <sheetName val="교대철근집계(당진방향)"/>
      <sheetName val="교대(당진방향)상세집계(A1)"/>
      <sheetName val="당진방향-교대(A1)"/>
      <sheetName val="날개벽(당진방향-시점)"/>
      <sheetName val="접속(당진방향,시점)"/>
      <sheetName val="옹벽(당진방향,A1)"/>
      <sheetName val="교대(당진방향)상세집계(A2)"/>
      <sheetName val="당진방향-교대(A2)"/>
      <sheetName val="날개벽(당진방향-종점)"/>
      <sheetName val="접속(당진방향,종점)"/>
      <sheetName val="옹벽(당진방향,A2)"/>
      <sheetName val="Sheet1"/>
      <sheetName val="토공총괄집계"/>
      <sheetName val="U-TYPE토공"/>
      <sheetName val="교대토공집계"/>
      <sheetName val="교대토공"/>
      <sheetName val="교각토공집계"/>
      <sheetName val="교각토공"/>
      <sheetName val="타공종이월"/>
      <sheetName val="Sheet2"/>
      <sheetName val="Sheet3"/>
      <sheetName val="VXXXXX"/>
      <sheetName val="표지"/>
      <sheetName val="목차"/>
      <sheetName val="1.설계조건"/>
      <sheetName val="2.1단면가정"/>
      <sheetName val="Sap2000"/>
      <sheetName val="2.5하중재하도"/>
      <sheetName val="2.7 전산입력"/>
      <sheetName val="2.7.2 단면력집계"/>
      <sheetName val="2.8 부재력도(극한)"/>
      <sheetName val="2.9 단면검토"/>
      <sheetName val="2.9.2 벽설계"/>
      <sheetName val="2.10주철근 조립도"/>
      <sheetName val="2.11정착장검토"/>
      <sheetName val="2.12 부재력도(허용)"/>
      <sheetName val="2.13 우각부 보강검토"/>
      <sheetName val="2.14 거더계산"/>
      <sheetName val="2.14.3 거더철근량산정"/>
      <sheetName val="2.14.4 사각기둥설계"/>
      <sheetName val="2.15 사용성검토"/>
      <sheetName val="2.16 부력검토"/>
      <sheetName val="abut집계"/>
      <sheetName val="상-교대"/>
      <sheetName val="북한강교교대토공집계(1)"/>
      <sheetName val="북한강교시점측교대"/>
      <sheetName val="북한강교교대토공집계(2)"/>
      <sheetName val="북한강교종점측교대"/>
      <sheetName val="용늪교교대토공집계 "/>
      <sheetName val="용늪교시점측교대"/>
      <sheetName val="용늪교종점측교대"/>
      <sheetName val="내역서적용수량"/>
      <sheetName val="부대공자재"/>
      <sheetName val="자재집계표"/>
      <sheetName val="타공정이월"/>
      <sheetName val="표지판설치집계"/>
      <sheetName val="표지판 기초수량"/>
      <sheetName val="표지판기초수량산출근거"/>
      <sheetName val="시선유도시설집계"/>
      <sheetName val="시선유도수량산출"/>
      <sheetName val="차선도색수량집계표"/>
      <sheetName val="차선도색수량근거"/>
      <sheetName val="이단가드레일집계"/>
      <sheetName val="교툥안전시설"/>
      <sheetName val="통전1교-A1토공"/>
      <sheetName val="통전1교-A2토공"/>
      <sheetName val="사천2교-A1토공"/>
      <sheetName val="사천2교-A2토공"/>
      <sheetName val="laroux"/>
      <sheetName val="내역서"/>
      <sheetName val="총집"/>
      <sheetName val="철근집계"/>
      <sheetName val="관집"/>
      <sheetName val="횡설"/>
      <sheetName val="U형플륨집계"/>
      <sheetName val="플륨관마감"/>
      <sheetName val="플륨관"/>
      <sheetName val="횡배수평균터파기H"/>
      <sheetName val="BOX집계"/>
      <sheetName val="BOX수량"/>
      <sheetName val="잡석"/>
      <sheetName val="옹벽토공"/>
      <sheetName val="옹벽수량"/>
      <sheetName val="연장조서"/>
      <sheetName val="전단"/>
      <sheetName val="전집"/>
      <sheetName val="교대집계"/>
      <sheetName val="집계표"/>
      <sheetName val="화심2교(전주 시)"/>
      <sheetName val="화심2교(전주 종)"/>
      <sheetName val="화심2교(함양 시)"/>
      <sheetName val="화심2교(함양 종)"/>
      <sheetName val="민목2교(전주 시)"/>
      <sheetName val="민목2교(전주 종)"/>
      <sheetName val="민목2교(함양 시)"/>
      <sheetName val="민목2교(함양 종)"/>
      <sheetName val="AB3400"/>
      <sheetName val="AB3401"/>
      <sheetName val="감독차량비"/>
      <sheetName val="AB3402"/>
      <sheetName val="AB3403"/>
      <sheetName val="터널차량비"/>
      <sheetName val="AB3500"/>
      <sheetName val="부지임대료"/>
      <sheetName val="자재별집계"/>
      <sheetName val="총재료집계"/>
      <sheetName val="개거재료집계"/>
      <sheetName val="개거수량산출"/>
      <sheetName val="개거위치조서"/>
      <sheetName val="덮개재료집계"/>
      <sheetName val="덮개수량산출"/>
      <sheetName val="덮개위치조서"/>
      <sheetName val="토적계산"/>
      <sheetName val="폐기물산출"/>
      <sheetName val="깨기재료집계"/>
      <sheetName val="깨기수량산출"/>
      <sheetName val="깨기위치조서"/>
      <sheetName val="중보용수로취입수문재료표"/>
      <sheetName val="중보용수로취입수문"/>
      <sheetName val="중보용수로취입수깨기수량"/>
      <sheetName val="총괄토공집계"/>
      <sheetName val="1 line"/>
      <sheetName val="내역적용(전체)"/>
      <sheetName val="터널공총자재693"/>
      <sheetName val="시멘트및골재수랑지계표694"/>
      <sheetName val="콘크리트695"/>
      <sheetName val="총집계표"/>
      <sheetName val="BM개착"/>
      <sheetName val="(3-1)798"/>
      <sheetName val="(3-2)799"/>
      <sheetName val="800"/>
      <sheetName val="801"/>
      <sheetName val="802"/>
      <sheetName val="803"/>
      <sheetName val="(4-1)822"/>
      <sheetName val="(4-2)823"/>
      <sheetName val="824"/>
      <sheetName val="825"/>
      <sheetName val="826"/>
      <sheetName val="827"/>
      <sheetName val="(6-1)872"/>
      <sheetName val="(6-2)873"/>
      <sheetName val="874"/>
      <sheetName val="875"/>
      <sheetName val="876"/>
      <sheetName val="877"/>
      <sheetName val="본선수량총괄집계표"/>
      <sheetName val="토공수량총괄집계표"/>
      <sheetName val="용수개거 내역수량집계표"/>
      <sheetName val="용수개거연장조서"/>
      <sheetName val="용수개거재료집계표"/>
      <sheetName val="용수개거단위수량"/>
      <sheetName val="간지"/>
      <sheetName val="설계내역서"/>
      <sheetName val="TYPE총괄집계표"/>
      <sheetName val="논리시점우측"/>
      <sheetName val="논리시점좌측"/>
      <sheetName val="논리종점우측"/>
      <sheetName val="논리종점좌측"/>
      <sheetName val="설계설명서"/>
      <sheetName val="물량증감내역"/>
      <sheetName val="자재"/>
      <sheetName val="공사용중기"/>
      <sheetName val="공정표(당)"/>
      <sheetName val="공정표(변)"/>
      <sheetName val="표지-1"/>
      <sheetName val="집계표(총괄)"/>
      <sheetName val="집계표(토목)"/>
      <sheetName val="제잡비산출근거"/>
      <sheetName val="1공구(내역서)"/>
      <sheetName val="관급(1공구 )"/>
      <sheetName val="2-1공구"/>
      <sheetName val="2-2공구"/>
      <sheetName val="관급(2공구)"/>
      <sheetName val="건축(재경비)"/>
      <sheetName val="건축갑"/>
      <sheetName val="건축"/>
      <sheetName val="기계(재경비)"/>
      <sheetName val="기계갑"/>
      <sheetName val="기계설비"/>
      <sheetName val="집계표(토목,비목별)"/>
      <sheetName val="표지(K1)"/>
      <sheetName val="집계표(K1,토목)"/>
      <sheetName val="1공구(K1)"/>
      <sheetName val="집계표(K1,2공구)"/>
      <sheetName val="집계표(K1,건축)"/>
      <sheetName val="집계표(K1,기계)"/>
      <sheetName val="표지(K2)"/>
      <sheetName val="집계표(K2,토목)"/>
      <sheetName val="1공구(K2)"/>
      <sheetName val="집계표(K2,2공구)"/>
      <sheetName val="집계표(K2,건축)"/>
      <sheetName val="집계표(K2,기계)"/>
      <sheetName val="표지 (2)"/>
      <sheetName val="예정공정표"/>
      <sheetName val="공사일보(4월1일)"/>
      <sheetName val="공사일보(4월2일)"/>
      <sheetName val="공사일보(4월3일)"/>
      <sheetName val="공사일보(4월4일)"/>
      <sheetName val="공사일보(4월5일)"/>
      <sheetName val="공사일보(4월6일)"/>
      <sheetName val="공사일보(4월7일)"/>
      <sheetName val="공사일보(4월8일)"/>
      <sheetName val="공사일보(4월9일)"/>
      <sheetName val="공사일보(4월10일)"/>
      <sheetName val="공사일보(4월11일)"/>
      <sheetName val="공사일보(4월12일)"/>
      <sheetName val="공사일보(4월13일)"/>
      <sheetName val="공사일보(4월14일)"/>
      <sheetName val="공사일보(4월15일)"/>
      <sheetName val="공사일보(4월16일)"/>
      <sheetName val="공사일보(4월17일)"/>
      <sheetName val="공사일보(4월18일)"/>
      <sheetName val="공사일보(4월19일)"/>
      <sheetName val="공사일보(4월20일)"/>
      <sheetName val="공사일보(4월21일)"/>
      <sheetName val="공사일보(4월22일)"/>
      <sheetName val="공사일보(4월23일)"/>
      <sheetName val="공사일보(4월24일)"/>
      <sheetName val="공사일보(4월25일)"/>
      <sheetName val="공사일보(4월26일)"/>
      <sheetName val="공사일보(4월27일)"/>
      <sheetName val="공사일보(4월28일)"/>
      <sheetName val="공사일보(4월29일)"/>
      <sheetName val="공사일보(4월30일)"/>
      <sheetName val="설계변경내용"/>
      <sheetName val="토목공사(수량증감대비표)"/>
      <sheetName val="1공구(수량증감대비표)"/>
      <sheetName val="단가조견표"/>
      <sheetName val="주요물량,자재"/>
      <sheetName val="공사기간,변경조건"/>
      <sheetName val="공정표(변경)"/>
      <sheetName val="표지-1 (2)"/>
      <sheetName val="표지-1 (3)"/>
      <sheetName val="내역갑"/>
      <sheetName val="산출내역"/>
      <sheetName val="내역"/>
      <sheetName val="관급자재대,보상비"/>
      <sheetName val="보상비"/>
      <sheetName val="교대수량집계표"/>
      <sheetName val="교대수량"/>
      <sheetName val="가시설공(광장부)"/>
      <sheetName val="Anchor수량"/>
      <sheetName val="MSG"/>
      <sheetName val="MSG (2)"/>
      <sheetName val="SQJ"/>
      <sheetName val="가시설공(시점부)"/>
      <sheetName val="MSG(시점부)"/>
      <sheetName val="SQJ(시점부)"/>
      <sheetName val="기본DATA"/>
      <sheetName val="갑"/>
      <sheetName val="변경개요1"/>
      <sheetName val="갑 (1)"/>
      <sheetName val="원가계산서"/>
      <sheetName val="공종별집계표"/>
      <sheetName val="갑지 (2)"/>
      <sheetName val="공량서(옥외방범)"/>
      <sheetName val="단가조사서"/>
      <sheetName val="단가조사서 (업체)"/>
      <sheetName val="갑지 (3)"/>
      <sheetName val="자재총괄(증감)"/>
      <sheetName val="폐수처리장(변경)"/>
      <sheetName val="폐수처리장 (기존)"/>
      <sheetName val="갑지 (4)"/>
      <sheetName val="도면"/>
      <sheetName val="요율"/>
      <sheetName val="단면 (2)"/>
      <sheetName val="당진1,2호기전선관설치및접지4차공사내역서-을지"/>
      <sheetName val="BOQ(전체)"/>
      <sheetName val="간선계산"/>
      <sheetName val="단면가정"/>
      <sheetName val="토공집계표"/>
      <sheetName val="구조물깨기수량집계"/>
      <sheetName val="교량깨기"/>
      <sheetName val="대전-교대(A1-A2)"/>
      <sheetName val="집 계 표"/>
      <sheetName val="기계내역"/>
      <sheetName val="전체_1설계"/>
      <sheetName val="남양내역"/>
      <sheetName val="실행내역"/>
      <sheetName val="정렬"/>
      <sheetName val="INPUT"/>
      <sheetName val="#REF"/>
      <sheetName val="type-F"/>
      <sheetName val="사  업  비  수  지  예  산  서"/>
      <sheetName val="배수공"/>
      <sheetName val="도급대실행대비표"/>
      <sheetName val="000000"/>
      <sheetName val="시점부"/>
      <sheetName val="시점부토적표"/>
      <sheetName val="종점부"/>
      <sheetName val="종점부토적표"/>
      <sheetName val="전입"/>
      <sheetName val="绑ꣃ˞짛༏濼殃恸䁍◣"/>
      <sheetName val="골재산출"/>
      <sheetName val="BID"/>
      <sheetName val="3.바닥판설계"/>
      <sheetName val="입찰안"/>
      <sheetName val="가로등내역서"/>
      <sheetName val="현황산출서"/>
      <sheetName val="CABLE SIZE-3"/>
      <sheetName val="전기일위목록"/>
      <sheetName val="전체제잡비"/>
      <sheetName val="공주-교대(A1)"/>
      <sheetName val="Sheet15"/>
      <sheetName val="맨홀수량산출"/>
      <sheetName val="1호인버트수량"/>
      <sheetName val="위치조서"/>
      <sheetName val="기자재비"/>
      <sheetName val="주형"/>
      <sheetName val="조명시설"/>
      <sheetName val="1.취수장"/>
      <sheetName val="["/>
      <sheetName val="apt수량"/>
      <sheetName val="편입토지조서"/>
      <sheetName val="성서방향-교대(A2)"/>
      <sheetName val="B(함)일반수량"/>
      <sheetName val="적용토목"/>
      <sheetName val="교각계산"/>
      <sheetName val="산출근거1"/>
      <sheetName val="앉음벽 (2)"/>
      <sheetName val="B2BERP"/>
      <sheetName val="터파기및재료"/>
      <sheetName val="기초공"/>
      <sheetName val="기둥(원형)"/>
      <sheetName val="공사수행방안"/>
      <sheetName val="시멘트"/>
      <sheetName val="단위단가"/>
      <sheetName val="(C)원내역"/>
      <sheetName val="자재단가비교표"/>
      <sheetName val="하수급견적대비"/>
      <sheetName val="공사비예산서(토목분)"/>
      <sheetName val="투찰"/>
      <sheetName val="산출근거"/>
      <sheetName val="수량집계표"/>
      <sheetName val="산수배수"/>
      <sheetName val="일위"/>
      <sheetName val="8설7발"/>
      <sheetName val="품셈TABLE"/>
      <sheetName val="유동표"/>
      <sheetName val="일위대가(계측기설치)"/>
      <sheetName val="소방"/>
      <sheetName val="품셈"/>
      <sheetName val="봉양~조차장간고하개명(신설)"/>
      <sheetName val="ABUT수량-A1"/>
      <sheetName val="날개벽"/>
      <sheetName val="산출내역서집계표"/>
      <sheetName val="양수장구조물총"/>
      <sheetName val="양수장토공총"/>
      <sheetName val="마산방향"/>
      <sheetName val="시설수량표"/>
      <sheetName val="기계경비"/>
      <sheetName val="전차선로 물량표"/>
      <sheetName val="VXXXXXXX"/>
      <sheetName val="용늪교종점측교대_x0000__x0009_ӐЀ_x0004__x0000__xdfa0_̠ӴЀF_x0000__x0010_[교대토공.XLS]"/>
      <sheetName val="용늪교종점측교대_x0000__x0000__x0000__x0000__x0000__x0000__x0000__x0000__x0000__x0009__x0000_ӐЀ_x0000__x0004__x0000__x0000__x0000__x0000__x0000__x0000__xdfa0_̠"/>
      <sheetName val="2.8 부재_xffff_도(_xffff_한)"/>
      <sheetName val="2._xffff_.2 벽설계"/>
      <sheetName val="건축내역"/>
      <sheetName val="장문교(대전)"/>
      <sheetName val="변화치수"/>
      <sheetName val="물가시세"/>
      <sheetName val="노임단가"/>
      <sheetName val="수로교총재료집계"/>
      <sheetName val="플랜트 설치"/>
      <sheetName val="기초코드"/>
      <sheetName val="A-4"/>
      <sheetName val="진주방향"/>
      <sheetName val="마산방향철근집계"/>
      <sheetName val="수량명세서"/>
      <sheetName val="포장복구집계"/>
      <sheetName val="6공구(당초)"/>
      <sheetName val="설계명세서"/>
      <sheetName val="토목"/>
      <sheetName val="암거 제원표"/>
      <sheetName val="DATE"/>
      <sheetName val="변수값"/>
      <sheetName val="중기상차"/>
      <sheetName val="AS복구"/>
      <sheetName val="중기터파기"/>
      <sheetName val="공작물조직표(용배수)"/>
      <sheetName val="B부대공"/>
      <sheetName val="도장"/>
      <sheetName val="토공(우물통,기타) "/>
      <sheetName val="일위대가"/>
      <sheetName val="날개벽(시점좌측)"/>
      <sheetName val="TEL"/>
      <sheetName val="SLIDES"/>
      <sheetName val="도장수량(하1)"/>
      <sheetName val="지급자재"/>
      <sheetName val="포장공"/>
      <sheetName val="토량1-1"/>
      <sheetName val="원본"/>
      <sheetName val="JUCKEYK"/>
      <sheetName val="2000노임기준"/>
      <sheetName val="우,오수"/>
      <sheetName val="용산1(해보)"/>
      <sheetName val="연결임시"/>
      <sheetName val="일위대가1"/>
      <sheetName val="일위대가10"/>
      <sheetName val="일위대가11"/>
      <sheetName val="일위대가12"/>
      <sheetName val="일위대가13"/>
      <sheetName val="일위대가14"/>
      <sheetName val="일위대가15"/>
      <sheetName val="일위대가16"/>
      <sheetName val="일위대가17"/>
      <sheetName val="일위대가2"/>
      <sheetName val="일위대가3"/>
      <sheetName val="일위대가4"/>
      <sheetName val="일위대가5"/>
      <sheetName val="일위대가6"/>
      <sheetName val="일위대가7"/>
      <sheetName val="일위대가8"/>
      <sheetName val="일위대가9"/>
      <sheetName val="일위대가18-1"/>
      <sheetName val="일위대가19-1"/>
      <sheetName val="일위대가20-1"/>
      <sheetName val="일위대가21-1"/>
      <sheetName val="일위대가22-1"/>
      <sheetName val="일위대가23-1"/>
      <sheetName val="일위대가24-1"/>
      <sheetName val="일위대가25-1"/>
      <sheetName val="일위대가26-1"/>
      <sheetName val="일위대가27-1"/>
      <sheetName val="일위대가28-1"/>
      <sheetName val="일위대가29-1"/>
      <sheetName val="일위대가30-1"/>
      <sheetName val="일위대가31-1"/>
      <sheetName val="A-8 PD(도로중앙)"/>
      <sheetName val="일위대가32-1"/>
      <sheetName val="일위대가33-1"/>
      <sheetName val="일위대가34-1"/>
      <sheetName val="일위대가35-1"/>
      <sheetName val="일위대가36-1"/>
      <sheetName val="일위대가37-1"/>
      <sheetName val="일위대가38-1"/>
      <sheetName val="일위대가39-1"/>
      <sheetName val="일위대가40-1"/>
      <sheetName val="일위대가41-1"/>
      <sheetName val="일위대가42-1"/>
      <sheetName val="일위대가43-1"/>
      <sheetName val="일위대가44-1"/>
      <sheetName val="일위대가45-1"/>
      <sheetName val="일위대가46-1"/>
      <sheetName val="일위대가47-1"/>
      <sheetName val="일위대가48-1"/>
      <sheetName val="일위대가49-1"/>
      <sheetName val="일위대가50-1"/>
      <sheetName val="일위대가51-1"/>
      <sheetName val="일위대가52-1"/>
      <sheetName val="일위대가53-1"/>
      <sheetName val="일위대가54-1"/>
      <sheetName val="일위대가55-1"/>
      <sheetName val="일위대가56-1 "/>
      <sheetName val="일위대가57-1"/>
      <sheetName val="일위대가58-1"/>
      <sheetName val="일위대가59-1"/>
      <sheetName val="일위대가60-1"/>
      <sheetName val="일위대가61-1"/>
      <sheetName val="일위대가62-1"/>
      <sheetName val="일위대가63-1"/>
      <sheetName val="일위대가64-1"/>
      <sheetName val="일위대가65-1"/>
      <sheetName val="일위대가66-1"/>
      <sheetName val="일위대가67-1"/>
      <sheetName val="일위대가68-1"/>
      <sheetName val="6.교좌면보강"/>
      <sheetName val="1호맨홀토공"/>
      <sheetName val="손익분석"/>
      <sheetName val="J형측구단위수량"/>
      <sheetName val="Macro1"/>
      <sheetName val="3CHBDC"/>
      <sheetName val="공사비내역"/>
      <sheetName val="상행-교대(A1-A2)"/>
      <sheetName val="상수도토공집계표"/>
      <sheetName val="토사(PE)"/>
      <sheetName val="200"/>
      <sheetName val="가도공"/>
      <sheetName val="준검 내역서"/>
      <sheetName val="가정단면"/>
      <sheetName val="2공구산출내역"/>
      <sheetName val="I一般比"/>
      <sheetName val="설직재-1"/>
      <sheetName val="N賃率-職"/>
      <sheetName val="제직재"/>
      <sheetName val="BLOCK-1"/>
      <sheetName val="부대내역"/>
      <sheetName val="SLAB"/>
      <sheetName val="집수정현황"/>
      <sheetName val="실행대비"/>
      <sheetName val="남양시작동자105노65기1.3화1.2"/>
      <sheetName val="초곡1교(일반)"/>
      <sheetName val="전신"/>
      <sheetName val="VXXXX"/>
      <sheetName val="명세표지"/>
      <sheetName val="명세서"/>
      <sheetName val="총집계"/>
      <sheetName val="진출콘크.푸집"/>
      <sheetName val="진출철집"/>
      <sheetName val="&lt;접속집계&gt;"/>
      <sheetName val="접속철"/>
      <sheetName val="AP슬래브"/>
      <sheetName val="전기맨홀자재집"/>
      <sheetName val="전기맨홀콘.거푸집총집 "/>
      <sheetName val="전기맨홀철근총집"/>
      <sheetName val="포장공사"/>
      <sheetName val="단가조사"/>
      <sheetName val="공사일보(4월11탬גּ"/>
      <sheetName val="공내역"/>
      <sheetName val="증감대비"/>
      <sheetName val="sub"/>
      <sheetName val="인사자료총집계"/>
      <sheetName val="6호기"/>
      <sheetName val="용늪교종점측교대_x0000__x0009_ӐЀ_x0004__x0000__xdfa0_̠ӴЀF_x0010_[교대토공.XLS]S"/>
      <sheetName val="교대(당진방향)삁세집계(A2)"/>
      <sheetName val="Q형플륨집계"/>
      <sheetName val="공사일보_x0008_4월25일)"/>
      <sheetName val="공사일듴(4월28일)"/>
      <sheetName val="冠목공사(수량증감대비표)"/>
      <sheetName val="주요물韉,자재"/>
      <sheetName val="입적표"/>
      <sheetName val="원가계산서구조조정"/>
      <sheetName val="공사비집계"/>
      <sheetName val="노무비"/>
      <sheetName val="견적서"/>
      <sheetName val="DATA"/>
      <sheetName val="연부97-1"/>
      <sheetName val="일반수량집계_(진주)"/>
      <sheetName val="접속_슬래브"/>
      <sheetName val="총괄-S_(2)"/>
      <sheetName val="슬래브-S_(40)"/>
      <sheetName val="총괄집계1_(3)"/>
      <sheetName val="총괄_(2)"/>
      <sheetName val="슬래브_(40)"/>
      <sheetName val="1m당_(2)"/>
      <sheetName val="용늪교교대토공집계_"/>
      <sheetName val="1_설계조건"/>
      <sheetName val="2_1단면가정"/>
      <sheetName val="2_5하중재하도"/>
      <sheetName val="일위대가69-1"/>
      <sheetName val="일위대가70-1"/>
      <sheetName val="일위대가71-1 "/>
      <sheetName val="일위대가72-1"/>
      <sheetName val="일위대가73-1"/>
      <sheetName val="일위대가74-1 "/>
      <sheetName val="일위대가75-1"/>
      <sheetName val="일위대가76-1 "/>
      <sheetName val="일위대가77-1 "/>
      <sheetName val="일위대가78-1 "/>
      <sheetName val="일위대가79-1"/>
      <sheetName val="일위대가80-1"/>
      <sheetName val="일위대가81-1"/>
      <sheetName val="일위대가82-1"/>
      <sheetName val="일위대가92-1"/>
      <sheetName val="용늪교종점측교대_x0000_ ӐЀ_x0004__x0000__xdfa0_̠ӴЀF_x0000__x0010_[교대토공.XLS]"/>
      <sheetName val="용늪교종점측교대_x0000__x0000__x0000__x0000__x0000__x0000__x0000__x0000__x0000_ _x0000_ӐЀ_x0000__x0004__x0000__x0000__x0000__x0000__x0000__x0000__xdfa0_̠"/>
      <sheetName val="5.정산서"/>
      <sheetName val="실행철강하도"/>
      <sheetName val="총괄표"/>
      <sheetName val="일위대가(가설)"/>
      <sheetName val="기둥"/>
      <sheetName val="저판(버림100)"/>
      <sheetName val="자재일람"/>
      <sheetName val="자재단가"/>
      <sheetName val="문학간접"/>
      <sheetName val="COPING"/>
      <sheetName val="도급"/>
      <sheetName val="공통가설"/>
      <sheetName val="근로자자료입력"/>
      <sheetName val="반중력식옹벽"/>
      <sheetName val="공사비총괄"/>
      <sheetName val="본체"/>
      <sheetName val="2_7_전산입력"/>
      <sheetName val="2_7_2_단면력집계"/>
      <sheetName val="2_8_부재력도(극한)"/>
      <sheetName val="2_9_단면검토"/>
      <sheetName val="2_9_2_벽설계"/>
      <sheetName val="2_10주철근_조립도"/>
      <sheetName val="2_11정착장검토"/>
      <sheetName val="2_12_부재력도(허용)"/>
      <sheetName val="공사비총괄표"/>
      <sheetName val="Sheet1 (2)"/>
      <sheetName val="EQUIP-H"/>
      <sheetName val="전체"/>
      <sheetName val="참조-(1)"/>
      <sheetName val="대가(표)"/>
      <sheetName val="교대(A1-A2)"/>
      <sheetName val="1,2공구원가계산서"/>
      <sheetName val="1공구산출내역서"/>
      <sheetName val="부대비율"/>
      <sheetName val="초기화면"/>
      <sheetName val="전선 및 전선관"/>
      <sheetName val="용늪교종점측교대_x0000_ ӐЀ_x0004__x0000__xdfa0_̠ӴЀF_x0010_[교대토공.XLS]S"/>
      <sheetName val="전기일위대가"/>
      <sheetName val="경산(을)"/>
      <sheetName val="서울교대토공집계(★)"/>
      <sheetName val="춘천교대토공집계(★)"/>
      <sheetName val="70%"/>
      <sheetName val="DATA 입력부"/>
      <sheetName val="현장관리비내역서"/>
      <sheetName val="입출재고현황 (2)"/>
      <sheetName val="JJ"/>
      <sheetName val="내역서1"/>
      <sheetName val="상부집계표"/>
      <sheetName val="화산경계"/>
      <sheetName val="2.단면가정"/>
      <sheetName val="설계조건"/>
      <sheetName val="예가내역서"/>
      <sheetName val="가격조사서"/>
      <sheetName val="갑지1"/>
      <sheetName val="wall"/>
      <sheetName val="월별자금계획"/>
      <sheetName val="토공산근"/>
      <sheetName val="원형1호맨홀토공수량"/>
      <sheetName val="인원조직표"/>
      <sheetName val="식재총괄"/>
      <sheetName val="IMPEADENCE MAP 취수장"/>
      <sheetName val="설계내역(2000)"/>
      <sheetName val="총괄-1"/>
      <sheetName val="ENTRY"/>
      <sheetName val="부서현황"/>
      <sheetName val="충주"/>
      <sheetName val="예산명세서"/>
      <sheetName val="자료입력"/>
      <sheetName val="사다리"/>
      <sheetName val="백호우계수"/>
      <sheetName val="데리네이타현황"/>
      <sheetName val="용지매수"/>
      <sheetName val="밸브설치"/>
      <sheetName val="COPING설계"/>
      <sheetName val="(1)본선수량집계"/>
      <sheetName val="건축집계"/>
      <sheetName val="토목집계"/>
      <sheetName val="조경집계"/>
      <sheetName val="IN"/>
      <sheetName val="EACT10"/>
      <sheetName val="2.1  노무비 평균단가산출"/>
      <sheetName val="_REF"/>
      <sheetName val="순공사비"/>
      <sheetName val="조도계산서 (도서)"/>
      <sheetName val="환율"/>
      <sheetName val="가시설단위수량"/>
      <sheetName val="단위수량"/>
      <sheetName val="직접인건비"/>
      <sheetName val="하중계산"/>
      <sheetName val="안정성검토"/>
      <sheetName val="설계기준"/>
      <sheetName val="ETC"/>
      <sheetName val="2000년하반기"/>
      <sheetName val="참조자료"/>
      <sheetName val="전기설계변경"/>
      <sheetName val="좌측"/>
      <sheetName val="수량산출"/>
      <sheetName val="직원자료입력"/>
      <sheetName val="화심2교(함양 종ȩ"/>
      <sheetName val=""/>
      <sheetName val="안전보건교육"/>
      <sheetName val="2_13_우각부_보강검토"/>
      <sheetName val="2_14_거더계산"/>
      <sheetName val="2_14_3_거더철근량산정"/>
      <sheetName val="2_14_4_사각기둥설계"/>
      <sheetName val="2_15_사용성검토"/>
      <sheetName val="2_16_부력검토"/>
      <sheetName val="표지판_기초수량"/>
      <sheetName val="화심2교(전주_시)"/>
      <sheetName val="화심2교(전주_종)"/>
      <sheetName val="화심2교(함양_시)"/>
      <sheetName val="화심2교(함양_종)"/>
      <sheetName val="민목2교(전주_시)"/>
      <sheetName val="민목2교(전주_종)"/>
      <sheetName val="민목2교(함양_시)"/>
      <sheetName val="민목2교(함양_종)"/>
      <sheetName val="1_line"/>
      <sheetName val="용수개거_내역수량집계표"/>
      <sheetName val="98수문일위"/>
      <sheetName val="각종장비전압강하계산"/>
      <sheetName val="현장조사"/>
      <sheetName val="피벗테이블데이터분석"/>
      <sheetName val="적용단위길이"/>
      <sheetName val="특수기호강도거푸집"/>
      <sheetName val="종배수관면벽신"/>
      <sheetName val="종배수관(신)"/>
      <sheetName val="DATA 입력란"/>
      <sheetName val="일반수량"/>
      <sheetName val="산출내역서"/>
      <sheetName val="OPT7"/>
      <sheetName val="내역(설계)"/>
      <sheetName val="CODE"/>
      <sheetName val="전체내역서"/>
      <sheetName val="양성교상행선"/>
      <sheetName val="양성교하행선"/>
      <sheetName val="양성교총괄"/>
      <sheetName val="공사내역"/>
      <sheetName val="실행(1)"/>
      <sheetName val="차액보증"/>
      <sheetName val="일위(토목)"/>
      <sheetName val="전기2005"/>
      <sheetName val="통신2005"/>
      <sheetName val="지가케포"/>
      <sheetName val="관급(1공구_)"/>
      <sheetName val="표지_(2)"/>
      <sheetName val="표지-1_(2)"/>
      <sheetName val="표지-1_(3)"/>
      <sheetName val="갑_(1)"/>
      <sheetName val="갑지_(2)"/>
      <sheetName val="단가조사서_(업체)"/>
      <sheetName val="갑지_(3)"/>
      <sheetName val="폐수처리장_(기존)"/>
      <sheetName val="갑지_(4)"/>
      <sheetName val="MSG_(2)"/>
      <sheetName val="단면_(2)"/>
      <sheetName val="집_계_표"/>
      <sheetName val="허용전류-IEC"/>
      <sheetName val="검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집계"/>
      <sheetName val="2000년1차"/>
    </sheetNames>
    <sheetDataSet>
      <sheetData sheetId="0"/>
      <sheetData sheetId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인력총괄"/>
      <sheetName val="세부총괄"/>
      <sheetName val="조사탐사"/>
      <sheetName val="탐사단가"/>
      <sheetName val="입력변수"/>
      <sheetName val="SW개발총괄"/>
      <sheetName val="SW개발내역"/>
      <sheetName val="직접인건비산출"/>
      <sheetName val="참고-SW생산성기준표"/>
      <sheetName val="SW개발고용인원"/>
      <sheetName val="HW"/>
      <sheetName val="SW"/>
      <sheetName val="조명일위"/>
      <sheetName val="각종단가"/>
      <sheetName val="입찰안"/>
      <sheetName val="1~69"/>
      <sheetName val="1000 DB구축 부표"/>
      <sheetName val="조명율표"/>
      <sheetName val="가격산출2"/>
      <sheetName val="데리네이타현황"/>
      <sheetName val="집수정토공"/>
      <sheetName val="#REF"/>
      <sheetName val="현장조사"/>
      <sheetName val="일위대가"/>
      <sheetName val="교각1"/>
    </sheetNames>
    <sheetDataSet>
      <sheetData sheetId="0"/>
      <sheetData sheetId="1"/>
      <sheetData sheetId="2"/>
      <sheetData sheetId="3"/>
      <sheetData sheetId="4"/>
      <sheetData sheetId="5">
        <row r="24">
          <cell r="D24">
            <v>78613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적격"/>
      <sheetName val="평가"/>
      <sheetName val="적정"/>
      <sheetName val="관리"/>
      <sheetName val="표지"/>
      <sheetName val="총괄"/>
      <sheetName val="내역"/>
      <sheetName val="하도"/>
      <sheetName val="별지"/>
      <sheetName val="견적"/>
      <sheetName val="조사"/>
      <sheetName val="합의서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조명율표"/>
      <sheetName val="투찰내역"/>
      <sheetName val="단가일람"/>
      <sheetName val="조경일람"/>
      <sheetName val="교각1"/>
      <sheetName val="토공A"/>
      <sheetName val="3련 BOX"/>
      <sheetName val="2000년1차"/>
      <sheetName val="2000전체분"/>
      <sheetName val="교통대책내역"/>
      <sheetName val="집계표"/>
      <sheetName val="조명일위"/>
      <sheetName val="간접1"/>
      <sheetName val="부대공사비"/>
      <sheetName val="Total 단위경유량집계"/>
      <sheetName val="내역서"/>
      <sheetName val="99총공사내역서"/>
      <sheetName val="퍼스트"/>
      <sheetName val="차액보증"/>
      <sheetName val="BID"/>
      <sheetName val="정부노임단가"/>
      <sheetName val="#REF"/>
      <sheetName val="SLAB데이터"/>
      <sheetName val="실행내역"/>
      <sheetName val="노임"/>
      <sheetName val="접지수량"/>
      <sheetName val="sheet1"/>
      <sheetName val="지질조사"/>
      <sheetName val="약품공급2"/>
      <sheetName val="CALCULATION"/>
      <sheetName val="MOTOR"/>
      <sheetName val="원가계산서"/>
      <sheetName val="RE9604"/>
      <sheetName val="전체제잡비"/>
      <sheetName val="C1ㅇ"/>
      <sheetName val="실행철강하도"/>
      <sheetName val="1,2공구원가계산서"/>
      <sheetName val="2공구산출내역"/>
      <sheetName val="1공구산출내역서"/>
      <sheetName val="준검 내역서"/>
      <sheetName val="산근"/>
      <sheetName val="기계경비(시간당)"/>
      <sheetName val="단가"/>
      <sheetName val="마산월령동골조물량변경"/>
      <sheetName val="DB"/>
      <sheetName val="제경비"/>
      <sheetName val="기본단가표"/>
      <sheetName val="재료집계표"/>
      <sheetName val="구조물공"/>
      <sheetName val="부대공"/>
      <sheetName val="배수공"/>
      <sheetName val="토공"/>
      <sheetName val="포장공"/>
      <sheetName val="토공유동표(전체.당초)"/>
      <sheetName val="총공사내역서"/>
      <sheetName val="건축내역"/>
      <sheetName val="일위대가"/>
      <sheetName val="수량산출서"/>
      <sheetName val="하남내역"/>
      <sheetName val="DANGA"/>
      <sheetName val="설계조건"/>
      <sheetName val="조명시설"/>
      <sheetName val="잡철물"/>
      <sheetName val="SIL98"/>
      <sheetName val="관급"/>
      <sheetName val="노임단가"/>
      <sheetName val="내역서(전기)"/>
      <sheetName val="내역(원안-대안)"/>
      <sheetName val="우수관매설및 우수받이"/>
      <sheetName val="적점"/>
      <sheetName val="금액내역서"/>
      <sheetName val="당진1,2호기전선관설치및접지4차공사내역서-을지"/>
      <sheetName val="기계내역서"/>
      <sheetName val="1001"/>
      <sheetName val="공사개요"/>
      <sheetName val="매입세율"/>
      <sheetName val="품셈TABLE"/>
      <sheetName val="5회토적"/>
      <sheetName val="산출근거"/>
      <sheetName val="자료"/>
      <sheetName val="항목(1)"/>
      <sheetName val="총괄표"/>
      <sheetName val="일위목록"/>
      <sheetName val="요율"/>
      <sheetName val="기계경비일람"/>
      <sheetName val="N賃率-職"/>
      <sheetName val="자재일람"/>
      <sheetName val="일반공사"/>
      <sheetName val="현장설명"/>
      <sheetName val="NYS"/>
      <sheetName val="대포2교접속"/>
      <sheetName val="천방교접속"/>
      <sheetName val="단위단가"/>
      <sheetName val="공사비예산서(토목분)"/>
      <sheetName val="1.수인터널"/>
      <sheetName val="내역(중앙)"/>
      <sheetName val="관리비비계상"/>
      <sheetName val="예가내역서"/>
      <sheetName val="경비2내역"/>
      <sheetName val="세부내역"/>
      <sheetName val="운반"/>
      <sheetName val="도급"/>
      <sheetName val="소야공정계획표"/>
      <sheetName val="DATA"/>
      <sheetName val="데이타"/>
      <sheetName val="BH-1 (2)"/>
      <sheetName val="예산서"/>
      <sheetName val="현장지지물물량"/>
      <sheetName val="표  지"/>
      <sheetName val="총괄내역서"/>
      <sheetName val="hvac(제어동)"/>
      <sheetName val="측구터파기공수량집계"/>
      <sheetName val="배수공 시멘트 및 골재량 산출"/>
      <sheetName val="제안서"/>
      <sheetName val="행정표준(1)"/>
      <sheetName val="행정표준(2)"/>
      <sheetName val="ABUT수량-A1"/>
      <sheetName val="001"/>
      <sheetName val="초기화면"/>
      <sheetName val="폐기물"/>
      <sheetName val="터파기및재료"/>
      <sheetName val="설비2차"/>
      <sheetName val="이형관"/>
      <sheetName val="인원계획"/>
      <sheetName val="참조-(1)"/>
      <sheetName val="원가계산서구조조정"/>
      <sheetName val="타공종이기"/>
      <sheetName val="오저간내역서"/>
      <sheetName val="전기"/>
      <sheetName val="4.전기"/>
      <sheetName val="할증"/>
      <sheetName val="대전21토목내역서"/>
      <sheetName val="말뚝지지력산정"/>
      <sheetName val="작성방법"/>
      <sheetName val="I.설계조건"/>
      <sheetName val="노원열병합  건축공사기성내역서"/>
      <sheetName val="간접비계산"/>
      <sheetName val="직노"/>
      <sheetName val="ITEM"/>
      <sheetName val="공문"/>
      <sheetName val="결재갑지"/>
      <sheetName val="앉음벽 (2)"/>
      <sheetName val="6호기"/>
      <sheetName val="직공비"/>
      <sheetName val="일위대가표"/>
      <sheetName val="98지급계획"/>
      <sheetName val="Resource2"/>
      <sheetName val="단가산출"/>
      <sheetName val="증감내역서"/>
      <sheetName val="보증수수료산출"/>
      <sheetName val="신호등일위대가"/>
      <sheetName val="을"/>
      <sheetName val="배수내역"/>
      <sheetName val="배수내역 (2)"/>
      <sheetName val="을-ATYPE"/>
      <sheetName val="제1호단위수량"/>
      <sheetName val="대비"/>
      <sheetName val="운반비"/>
      <sheetName val="2000양배"/>
      <sheetName val="문학간접"/>
      <sheetName val="1.설계조건"/>
      <sheetName val="조도계산서 (도서)"/>
      <sheetName val="적용단가"/>
      <sheetName val="분뇨"/>
      <sheetName val="간이영수증"/>
      <sheetName val="프로젝트"/>
      <sheetName val="금융비용"/>
      <sheetName val="산출내역서"/>
      <sheetName val="분전반"/>
      <sheetName val="인부노임"/>
      <sheetName val="전체"/>
      <sheetName val="INPUT"/>
      <sheetName val="사업전망"/>
      <sheetName val="현장업무"/>
      <sheetName val="PIPING"/>
      <sheetName val="MSS 2"/>
      <sheetName val="전주2本1"/>
      <sheetName val="적용표"/>
      <sheetName val="명세서"/>
      <sheetName val="보고서 기기리스트"/>
      <sheetName val="접지1종"/>
      <sheetName val="Sheet3"/>
      <sheetName val="조경"/>
      <sheetName val="간접(90)"/>
      <sheetName val="참조"/>
      <sheetName val="일반부표"/>
      <sheetName val="견적조건"/>
      <sheetName val="실행(1)"/>
      <sheetName val="전기내역서(총계)"/>
      <sheetName val="구조물견적서"/>
      <sheetName val="예산변경원인분석"/>
      <sheetName val="입력데이타"/>
      <sheetName val="내역(창신)"/>
      <sheetName val="조건표"/>
      <sheetName val="11.우각부 보강"/>
      <sheetName val="제출내역 (2)"/>
      <sheetName val="결과조달"/>
      <sheetName val="토목내역"/>
      <sheetName val="사급자재"/>
      <sheetName val="설계서(7)"/>
      <sheetName val="예산서(6)"/>
      <sheetName val="역T형옹벽단위수량"/>
      <sheetName val="도급-집계"/>
      <sheetName val="여수토토적"/>
      <sheetName val="구조물수량집계표"/>
      <sheetName val="코드표"/>
      <sheetName val="2.1  노무비 평균단가산출"/>
      <sheetName val="경비"/>
      <sheetName val="ancillary"/>
      <sheetName val="A-4"/>
      <sheetName val="별첨1-임식"/>
      <sheetName val="기본자료"/>
      <sheetName val="신림자금"/>
      <sheetName val="횡배위치"/>
      <sheetName val="기초일위"/>
      <sheetName val="시설일위"/>
      <sheetName val="내역_ver1.0"/>
      <sheetName val="Macro1"/>
      <sheetName val="EBSDATA"/>
      <sheetName val="일위대가(가설)"/>
      <sheetName val="품셈"/>
      <sheetName val="부속동"/>
      <sheetName val="APT"/>
      <sheetName val="토목"/>
      <sheetName val="설계내역서"/>
      <sheetName val="여과지동"/>
      <sheetName val="기초자료"/>
      <sheetName val="연결임시"/>
      <sheetName val="자재단가비교표"/>
      <sheetName val="단가대비표"/>
      <sheetName val="구간별관경"/>
      <sheetName val="Macro(차단기)"/>
      <sheetName val="교량"/>
      <sheetName val="현장관리비"/>
      <sheetName val="상-교대(A1-A2)"/>
      <sheetName val="8설7발"/>
      <sheetName val="현금흐름"/>
      <sheetName val="5호광장_(만점)"/>
      <sheetName val="인천국제_(만점)_(2)"/>
      <sheetName val="Total_단위경유량집계"/>
      <sheetName val="준검_내역서"/>
      <sheetName val="토공유동표(전체_당초)"/>
      <sheetName val="1_수인터널"/>
      <sheetName val="부대내역"/>
      <sheetName val="plan&amp;section of foundation"/>
      <sheetName val="pile bearing capa &amp; arrenge"/>
      <sheetName val="working load at the btm ft."/>
      <sheetName val="stability check"/>
      <sheetName val="design criteria"/>
      <sheetName val="I一般比"/>
      <sheetName val="소포내역 (2)"/>
      <sheetName val="재료비"/>
      <sheetName val="토목주소"/>
      <sheetName val="산출내역서집계표"/>
      <sheetName val="11.산출(전열)"/>
      <sheetName val="6.산출(동력)"/>
      <sheetName val="7.산출(TRAY)"/>
      <sheetName val="노임단가표"/>
      <sheetName val="Total"/>
      <sheetName val="5.산출(전력)"/>
      <sheetName val="부재예실1월"/>
      <sheetName val="날개벽수량표"/>
      <sheetName val="내역원본"/>
      <sheetName val="공사비총괄"/>
      <sheetName val="화재 탐지 설비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1"/>
      <sheetName val="기성내역"/>
      <sheetName val="A 견적"/>
      <sheetName val="전기일위목록"/>
      <sheetName val="원가+내역"/>
      <sheetName val="JUCKEYK"/>
      <sheetName val="입력"/>
      <sheetName val="소비자가"/>
      <sheetName val="원가"/>
      <sheetName val="설계예산서"/>
      <sheetName val="ilch"/>
      <sheetName val="마산방향"/>
      <sheetName val="진주방향"/>
      <sheetName val="기초수량집"/>
      <sheetName val="type-F"/>
      <sheetName val="시설물일위"/>
      <sheetName val=" HIT-&gt;HMC 견적(3900)"/>
      <sheetName val="lee"/>
      <sheetName val="집계표소트"/>
      <sheetName val="투찰추정"/>
      <sheetName val="검토"/>
      <sheetName val="갑지"/>
      <sheetName val="설계"/>
      <sheetName val="용소리교"/>
      <sheetName val="기계공사"/>
      <sheetName val="7. 현장관리비 "/>
      <sheetName val="6. 안전관리비"/>
      <sheetName val="봉양~조차장간고하개명(신설)"/>
      <sheetName val="일위대가(1)"/>
      <sheetName val="공정증감대ㅈ표"/>
      <sheetName val="일용노임단가"/>
      <sheetName val="제품원재"/>
      <sheetName val="단가조사-2"/>
      <sheetName val="건설성적"/>
      <sheetName val="기초코드"/>
      <sheetName val="13LPMCC"/>
      <sheetName val="시멘트"/>
      <sheetName val="WORK"/>
      <sheetName val="자재단가"/>
      <sheetName val="데리네이타현황"/>
      <sheetName val="ELEC"/>
      <sheetName val="자재단가표"/>
      <sheetName val="_HIT__HMC 견적_3900_"/>
      <sheetName val="금호"/>
      <sheetName val="내   역"/>
      <sheetName val="EUPDAT2"/>
      <sheetName val="단가조건(02년)"/>
      <sheetName val="bearing"/>
      <sheetName val="가격조사서"/>
      <sheetName val="검암내역"/>
      <sheetName val="수량산출서(전력간선_지하1)"/>
      <sheetName val="수량산출서(전력간선_지하발전)"/>
      <sheetName val="수량산출서(전력간선_지하D.C)"/>
      <sheetName val="수량산출서(전력간선_동관)"/>
      <sheetName val="수량산출서(전력간선_서관)"/>
      <sheetName val="수량산출서(전력간선_TRAY)"/>
      <sheetName val="수량산출서(특고압케이블)"/>
      <sheetName val="수량산출서(전열)"/>
      <sheetName val="COVER"/>
      <sheetName val="일위집계(기존)"/>
      <sheetName val="일위대가목록"/>
      <sheetName val="예산총괄"/>
      <sheetName val="공사원가계산서"/>
      <sheetName val="추가예산"/>
      <sheetName val="99-0002"/>
      <sheetName val="01AC"/>
      <sheetName val="정화조내역"/>
      <sheetName val="물량표S"/>
      <sheetName val="중기일위대가"/>
      <sheetName val="플랜트 설치"/>
      <sheetName val="광산내역"/>
      <sheetName val="99월별경비계획"/>
      <sheetName val="70%"/>
      <sheetName val="원계약고시공및준비구분"/>
      <sheetName val="투입내역"/>
      <sheetName val="인사자료총집계"/>
      <sheetName val="단가조사표"/>
      <sheetName val="일위대가목차"/>
      <sheetName val="3.1공사현황 공정표"/>
      <sheetName val="내역(가지)"/>
      <sheetName val="TYPE-A"/>
      <sheetName val="지불내역(자재외)"/>
      <sheetName val="총괄-1"/>
      <sheetName val="INPUT-DATA"/>
      <sheetName val="중기"/>
      <sheetName val="바닥판"/>
      <sheetName val="입력DATA"/>
      <sheetName val="안정계산"/>
      <sheetName val="단면검토"/>
      <sheetName val="200"/>
      <sheetName val="시설물기초"/>
      <sheetName val="단가집"/>
      <sheetName val="전기실-1"/>
      <sheetName val="목차 "/>
      <sheetName val="SG"/>
      <sheetName val="편입토지조서"/>
      <sheetName val="배수통관(좌)"/>
      <sheetName val="건축공사"/>
      <sheetName val="6PILE  (돌출)"/>
      <sheetName val="예가표"/>
      <sheetName val="SLAB"/>
      <sheetName val="d118"/>
      <sheetName val="수정2"/>
      <sheetName val="계수시트"/>
      <sheetName val="1유리"/>
      <sheetName val="연습"/>
      <sheetName val="장비단가"/>
      <sheetName val="#2_일위대가목록"/>
      <sheetName val="수량산출서집계(1-4차)"/>
      <sheetName val="spc 배관견적"/>
      <sheetName val="동방설계서"/>
      <sheetName val="1.취수장"/>
      <sheetName val="신천3호용수로"/>
      <sheetName val="중기비"/>
      <sheetName val="SHEET PILE단가"/>
      <sheetName val="소방사항"/>
      <sheetName val="갑지(추정)"/>
      <sheetName val="기기리스트"/>
      <sheetName val="전라자금"/>
      <sheetName val="전기일위대가"/>
      <sheetName val="파일구성"/>
      <sheetName val="Y-WORK"/>
      <sheetName val="PAY"/>
      <sheetName val="현장관리비참조"/>
      <sheetName val="주관사업"/>
      <sheetName val="설 계"/>
      <sheetName val="정렬"/>
      <sheetName val="2000년하반기"/>
      <sheetName val="입찰"/>
      <sheetName val="현경"/>
      <sheetName val="전체_1설계"/>
      <sheetName val="노임 단가"/>
      <sheetName val="내역서1"/>
      <sheetName val="전 기"/>
      <sheetName val="CORE#2"/>
      <sheetName val="unit 4"/>
      <sheetName val="견적서"/>
      <sheetName val="WING3"/>
      <sheetName val="전입"/>
      <sheetName val="FM"/>
      <sheetName val="세골재  T2 변경 현황"/>
      <sheetName val="관급자재"/>
      <sheetName val="공통가설"/>
      <sheetName val="b_balju"/>
      <sheetName val="원가총괄"/>
      <sheetName val="귀래 설계 공내역서"/>
      <sheetName val="내역표지"/>
      <sheetName val="재집"/>
      <sheetName val="총"/>
      <sheetName val="물량표"/>
      <sheetName val="오산갈곳"/>
      <sheetName val="asd"/>
      <sheetName val="BH_1 _2_"/>
      <sheetName val="설계서(본관)"/>
      <sheetName val="백암비스타내역"/>
      <sheetName val="유입량"/>
      <sheetName val="정산내역"/>
      <sheetName val="철거산출근거"/>
      <sheetName val="건명"/>
      <sheetName val="Cash Flow-1"/>
      <sheetName val="단가(적용)"/>
      <sheetName val="C97상"/>
      <sheetName val="조경수목"/>
      <sheetName val="퇴직공제부금"/>
      <sheetName val="평균노임"/>
      <sheetName val="분석"/>
      <sheetName val="시운전연료비"/>
      <sheetName val="골조시행"/>
      <sheetName val="시운전연료"/>
      <sheetName val="입찰보고"/>
      <sheetName val="자료입력"/>
      <sheetName val="적용단위길이"/>
      <sheetName val="전기혼잡제경비(45)"/>
      <sheetName val="재료비단가"/>
      <sheetName val="중사"/>
      <sheetName val="공사비집계"/>
      <sheetName val="내역서 "/>
      <sheetName val="8.현장관리비"/>
      <sheetName val="7.안전관리비"/>
      <sheetName val="단가조사"/>
      <sheetName val="수우미양가(Vlookup)"/>
      <sheetName val="공통단가"/>
      <sheetName val="1월"/>
      <sheetName val="접속도로1"/>
      <sheetName val="퇴직금(울산천상)"/>
      <sheetName val="직재"/>
      <sheetName val="전동기"/>
      <sheetName val="일위대가(집계)"/>
      <sheetName val="일위"/>
      <sheetName val="장비단가표"/>
      <sheetName val="Customer Databas"/>
      <sheetName val="제노임"/>
      <sheetName val="수지예산"/>
      <sheetName val="EQT-ESTN"/>
      <sheetName val="저장소"/>
      <sheetName val="내역집계"/>
      <sheetName val="재개발"/>
      <sheetName val="Sheet5"/>
      <sheetName val="재료값"/>
      <sheetName val="1.설계기준"/>
      <sheetName val="SUMMARY(S)"/>
      <sheetName val="노임이"/>
      <sheetName val="실행"/>
      <sheetName val="CODE"/>
      <sheetName val="개산공사비"/>
      <sheetName val="6공구(당초)"/>
      <sheetName val="중기사용료산출근거"/>
      <sheetName val="단가산출1"/>
      <sheetName val="직접경비호표"/>
      <sheetName val="실행(ALT1)"/>
      <sheetName val="개인별 순위표"/>
      <sheetName val="INDEX"/>
      <sheetName val="프랜트면허"/>
      <sheetName val="냉천부속동"/>
      <sheetName val="네고율"/>
      <sheetName val="정리계획CF평가"/>
      <sheetName val="증감분석"/>
      <sheetName val="공기압축기실"/>
      <sheetName val="원도급"/>
      <sheetName val="하도급"/>
      <sheetName val="(1)본선수량집계"/>
      <sheetName val="원형1호맨홀토공수량"/>
      <sheetName val="재료"/>
      <sheetName val="업체자료"/>
      <sheetName val="MILL"/>
      <sheetName val="제품목록"/>
      <sheetName val="시중노임단가"/>
      <sheetName val="몰탈"/>
      <sheetName val="98수문일위"/>
      <sheetName val="DATE"/>
      <sheetName val="BH-1_(2)"/>
      <sheetName val="표__지"/>
      <sheetName val="4_전기"/>
      <sheetName val="I_설계조건"/>
      <sheetName val="앉음벽_(2)"/>
      <sheetName val="1_설계조건"/>
      <sheetName val="조도계산서_(도서)"/>
      <sheetName val="노원열병합__건축공사기성내역서"/>
      <sheetName val="내역_ver1_0"/>
      <sheetName val="11_우각부_보강"/>
      <sheetName val="제출내역_(2)"/>
      <sheetName val="우수관매설및_우수받이"/>
      <sheetName val="11_산출(전열)"/>
      <sheetName val="6_산출(동력)"/>
      <sheetName val="7_산출(TRAY)"/>
      <sheetName val="plan&amp;section_of_foundation"/>
      <sheetName val="pile_bearing_capa_&amp;_arrenge"/>
      <sheetName val="working_load_at_the_btm_ft_"/>
      <sheetName val="stability_check"/>
      <sheetName val="design_criteria"/>
      <sheetName val="7__현장관리비_"/>
      <sheetName val="6__안전관리비"/>
      <sheetName val="_HIT__HMC_견적_3900_"/>
      <sheetName val="소포내역_(2)"/>
      <sheetName val="3련_BOX"/>
      <sheetName val="MSS_2"/>
      <sheetName val="가설건물"/>
      <sheetName val="PAINT"/>
      <sheetName val="수량집계"/>
      <sheetName val="1안"/>
      <sheetName val="일정"/>
      <sheetName val="대치판정"/>
      <sheetName val="단가조사서"/>
      <sheetName val="일위단가"/>
      <sheetName val="도담구내 개소별 명세"/>
      <sheetName val="기본일위"/>
      <sheetName val="모델명"/>
      <sheetName val="수량산출"/>
      <sheetName val="설치"/>
      <sheetName val="BQ"/>
      <sheetName val="집계및폼"/>
      <sheetName val="04_10_11"/>
      <sheetName val="부서코드표"/>
      <sheetName val="장비"/>
      <sheetName val="노무"/>
      <sheetName val="전기공사"/>
      <sheetName val="한전일위"/>
      <sheetName val="101동"/>
      <sheetName val="청천내"/>
      <sheetName val="단가적용"/>
      <sheetName val="제잡비"/>
      <sheetName val="개요"/>
      <sheetName val="코드"/>
      <sheetName val="노임변동률"/>
      <sheetName val="소화실적"/>
      <sheetName val="단가산출서"/>
      <sheetName val="원가서"/>
      <sheetName val="공사비총괄표"/>
      <sheetName val="덕전리"/>
      <sheetName val="CC16-내역서"/>
      <sheetName val="인건비"/>
      <sheetName val="대공종"/>
      <sheetName val="남양내역"/>
      <sheetName val="범례표"/>
      <sheetName val="환경평가"/>
      <sheetName val="인구"/>
      <sheetName val="현금예금"/>
      <sheetName val="골재산출"/>
      <sheetName val="포장수량집계"/>
      <sheetName val="환율change"/>
      <sheetName val="당초"/>
      <sheetName val="단가표"/>
      <sheetName val="시화점실행"/>
      <sheetName val="기별(종합)"/>
      <sheetName val="5호광장_(만점)1"/>
      <sheetName val="인천국제_(만점)_(2)1"/>
      <sheetName val="Total_단위경유량집계1"/>
      <sheetName val="준검_내역서1"/>
      <sheetName val="토공유동표(전체_당초)1"/>
      <sheetName val="1_수인터널1"/>
      <sheetName val="BH-1_(2)1"/>
      <sheetName val="표__지1"/>
      <sheetName val="앉음벽_(2)1"/>
      <sheetName val="4_전기1"/>
      <sheetName val="노원열병합__건축공사기성내역서1"/>
      <sheetName val="I_설계조건1"/>
      <sheetName val="보고서_기기리스트1"/>
      <sheetName val="우수관매설및_우수받이1"/>
      <sheetName val="1_설계조건1"/>
      <sheetName val="조도계산서_(도서)1"/>
      <sheetName val="보고서_기기리스트"/>
      <sheetName val="POL6차-PIPING"/>
      <sheetName val="1,2,3,4,5단위수량"/>
      <sheetName val="Sheet2"/>
      <sheetName val="계산표지"/>
      <sheetName val="기본단가"/>
      <sheetName val="9GNG운반"/>
      <sheetName val="김해토지조서"/>
      <sheetName val="실지수기호표"/>
      <sheetName val="자동제어"/>
      <sheetName val="상수도토공집계표"/>
      <sheetName val="지구단위계획"/>
      <sheetName val="별표 "/>
      <sheetName val="2_1__노무비_평균단가산출"/>
      <sheetName val="유림골조"/>
      <sheetName val="손익분석"/>
      <sheetName val="분전반일위대가"/>
      <sheetName val="일위대가표48"/>
      <sheetName val="2련간지"/>
      <sheetName val="간접비(1)"/>
      <sheetName val="단가(반정1교-원주)"/>
      <sheetName val="미드수량"/>
      <sheetName val="단면가정"/>
      <sheetName val="자금청구"/>
      <sheetName val="합계"/>
      <sheetName val="집 계 표"/>
      <sheetName val="공사비산출내역"/>
      <sheetName val="건축"/>
      <sheetName val="준공정산"/>
      <sheetName val="공량산출서"/>
      <sheetName val="사유서제출현황-2"/>
      <sheetName val="단중표"/>
      <sheetName val="7"/>
      <sheetName val="投标材料清单 "/>
      <sheetName val="협력업체"/>
      <sheetName val="코드1"/>
      <sheetName val="코드2"/>
      <sheetName val="부대공(BOQ)"/>
      <sheetName val="AS복구"/>
      <sheetName val="중기터파기"/>
      <sheetName val="변수값"/>
      <sheetName val="중기상차"/>
      <sheetName val="코드일람표2001년10월"/>
      <sheetName val="TOT"/>
      <sheetName val="수자재단위당"/>
      <sheetName val="입찰견적보고서"/>
      <sheetName val="교각계산"/>
      <sheetName val="결재란"/>
      <sheetName val="7.공정표"/>
      <sheetName val="단면 (2)"/>
      <sheetName val="MAIN_TABLE"/>
      <sheetName val="DHEQSUPT"/>
      <sheetName val="토사(PE)"/>
      <sheetName val="산식3"/>
      <sheetName val="공통(20-91)"/>
      <sheetName val="부하LOAD"/>
      <sheetName val="건축2"/>
      <sheetName val="노무비"/>
      <sheetName val="자재co"/>
      <sheetName val="품목납기"/>
      <sheetName val="대림경상68억"/>
      <sheetName val="관공일위대가"/>
      <sheetName val="관자재"/>
      <sheetName val="단가 및 재료비"/>
      <sheetName val="관접합및자재집계표"/>
      <sheetName val="3.공통공사대비"/>
      <sheetName val="sub"/>
      <sheetName val="현장조사"/>
      <sheetName val="형상"/>
      <sheetName val="하중계산"/>
      <sheetName val="Macro(전선)"/>
      <sheetName val="중기조종사 단위단가"/>
      <sheetName val="노임단가 및 기계경비"/>
      <sheetName val="확정분요약"/>
      <sheetName val="확정분세부"/>
      <sheetName val="일위총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내역서"/>
      <sheetName val="일위목록"/>
      <sheetName val="일위대가"/>
      <sheetName val="중기목록"/>
      <sheetName val="중기산출"/>
      <sheetName val="자재조서"/>
      <sheetName val="노무비"/>
      <sheetName val="입력변수"/>
    </sheetNames>
    <sheetDataSet>
      <sheetData sheetId="0"/>
      <sheetData sheetId="1"/>
      <sheetData sheetId="2"/>
      <sheetData sheetId="3">
        <row r="2">
          <cell r="E2" t="str">
            <v>단   가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백곡총괄표"/>
      <sheetName val="백곡지구총괄 (보완)"/>
      <sheetName val="백곡총괄 (보완)"/>
      <sheetName val="재료계산서"/>
      <sheetName val="설계계산"/>
      <sheetName val="지급"/>
      <sheetName val="내역"/>
      <sheetName val="한전"/>
      <sheetName val="노임"/>
      <sheetName val="99하노임"/>
      <sheetName val="일위대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설계내역서"/>
      <sheetName val="현장경비"/>
      <sheetName val="단가"/>
      <sheetName val="교대(A1-A2)"/>
      <sheetName val="내역서"/>
      <sheetName val="#REF"/>
      <sheetName val="공사개요"/>
      <sheetName val="Dae_Jiju"/>
      <sheetName val="Sikje_ingun"/>
      <sheetName val="TREE_D"/>
      <sheetName val="배수공"/>
      <sheetName val="대비"/>
      <sheetName val="일위대가"/>
      <sheetName val="실행내역"/>
      <sheetName val="교대(A1)"/>
      <sheetName val="견적의뢰서"/>
      <sheetName val="집계표"/>
      <sheetName val="건축내역"/>
      <sheetName val="양수장(기계)"/>
      <sheetName val="EUL"/>
      <sheetName val="공종별"/>
      <sheetName val="Sheet1 (2)"/>
      <sheetName val="대림경상68억"/>
      <sheetName val="가격조사서"/>
      <sheetName val="사용성검토"/>
      <sheetName val="해평견적"/>
      <sheetName val="일H35Y4"/>
      <sheetName val="총괄내역서"/>
      <sheetName val="별표총괄"/>
      <sheetName val="BID"/>
      <sheetName val="제잡비"/>
      <sheetName val="노임"/>
      <sheetName val="제수"/>
      <sheetName val="공기"/>
      <sheetName val="청천내"/>
      <sheetName val="부하(성남)"/>
      <sheetName val="증감내역서"/>
      <sheetName val="실행철강하도"/>
      <sheetName val="재료비"/>
      <sheetName val="시공여유율"/>
      <sheetName val="공통가설"/>
      <sheetName val="공사비총괄표"/>
      <sheetName val="인건비"/>
      <sheetName val="설계조건"/>
      <sheetName val="노무비계"/>
      <sheetName val="저"/>
      <sheetName val="현황산출서"/>
      <sheetName val="Sheet1"/>
      <sheetName val="장비집계"/>
      <sheetName val="기초1"/>
      <sheetName val="조명시설"/>
      <sheetName val="프랜트면허"/>
      <sheetName val="토목주소"/>
      <sheetName val="허용전류-IEC"/>
      <sheetName val="허용전류-IEC DATA"/>
      <sheetName val="취수탑"/>
      <sheetName val="도시가스현황"/>
      <sheetName val="내역"/>
      <sheetName val="간접"/>
      <sheetName val="단위단가"/>
      <sheetName val="중기사용료"/>
      <sheetName val="새공통"/>
      <sheetName val="대전-교대(A1-A2)"/>
      <sheetName val="맨홀수량"/>
      <sheetName val="Sheet17"/>
      <sheetName val="현장관리비 산출내역"/>
      <sheetName val="방배동내역(리라)"/>
      <sheetName val="건축공사집계표"/>
      <sheetName val="방배동내역 (총괄)"/>
      <sheetName val="부대공사총괄"/>
      <sheetName val="낙찰표"/>
      <sheetName val="물가변동 총괄서"/>
      <sheetName val="수량조서(신)"/>
      <sheetName val="금액내역서"/>
      <sheetName val="ASALTOTA"/>
      <sheetName val="7.1유효폭"/>
      <sheetName val="MIJIBI"/>
      <sheetName val="동력부하계산"/>
      <sheetName val="Sheet3"/>
      <sheetName val="부속동"/>
      <sheetName val="인사자료총집계"/>
      <sheetName val="TEST1"/>
      <sheetName val="평가데이터"/>
      <sheetName val="노임단가"/>
      <sheetName val="노무비단가"/>
      <sheetName val="EQUIP LIST"/>
      <sheetName val="수량집계"/>
      <sheetName val="본선 토공 분배표"/>
      <sheetName val="기본단가"/>
      <sheetName val="DATE"/>
      <sheetName val="장비"/>
      <sheetName val="노무"/>
      <sheetName val="자재"/>
      <sheetName val="산근1"/>
      <sheetName val="자재수량"/>
      <sheetName val="바닥판"/>
      <sheetName val="기계경비일람"/>
      <sheetName val="뚝토공"/>
      <sheetName val="경비"/>
      <sheetName val="36+45-113-18+19+20I"/>
      <sheetName val="현장관리비"/>
      <sheetName val="정부노임단가"/>
      <sheetName val="부하계산서"/>
      <sheetName val="단면치수"/>
      <sheetName val="데이타"/>
      <sheetName val="물량"/>
      <sheetName val="3.공통공사대비"/>
      <sheetName val="변경내역대비표(2)"/>
      <sheetName val="단면 (2)"/>
      <sheetName val="도급"/>
      <sheetName val="수량3"/>
      <sheetName val="방배동내역(한영)"/>
      <sheetName val="갑지1"/>
      <sheetName val="토사(PE)"/>
      <sheetName val="공사비예산서(토목분)"/>
      <sheetName val="특수선일위대가"/>
      <sheetName val="출자한도"/>
      <sheetName val="침하계"/>
      <sheetName val="대로근거"/>
      <sheetName val="중로근거"/>
      <sheetName val="갑지(추정)"/>
      <sheetName val="경비2내역"/>
      <sheetName val="을 2"/>
      <sheetName val="을 1"/>
      <sheetName val="토공 갑지"/>
      <sheetName val="구조물견적"/>
      <sheetName val="Y-WORK"/>
      <sheetName val="물가시세"/>
      <sheetName val="자료"/>
      <sheetName val="INPUT"/>
      <sheetName val="000000"/>
      <sheetName val="지급자재"/>
      <sheetName val="총공사내역서"/>
      <sheetName val="건축공사실행"/>
      <sheetName val="장비내역서"/>
      <sheetName val="6호기"/>
      <sheetName val="Sheet1_(2)"/>
      <sheetName val="물가변동_총괄서"/>
      <sheetName val="방배동내역_(총괄)"/>
      <sheetName val="허용전류-IEC_DATA"/>
      <sheetName val="7_1유효폭"/>
      <sheetName val="현장관리비_산출내역"/>
      <sheetName val="본선_토공_분배표"/>
      <sheetName val="EQUIP_LIST"/>
      <sheetName val="단면_(2)"/>
      <sheetName val="원형1호맨홀토공수량"/>
      <sheetName val="구조물철거타공정이월"/>
      <sheetName val="MAT"/>
      <sheetName val="BOX 본체"/>
      <sheetName val="JUCKEYK"/>
      <sheetName val="공문"/>
      <sheetName val="D01"/>
      <sheetName val="D02"/>
      <sheetName val="1-1"/>
      <sheetName val="내역1"/>
      <sheetName val="CIVIL"/>
      <sheetName val="단가비교표"/>
      <sheetName val="CTEMCOST"/>
      <sheetName val="주식"/>
      <sheetName val="1,2,3,4,5단위수량"/>
      <sheetName val="일위대가표"/>
      <sheetName val="찍기"/>
      <sheetName val="별표"/>
      <sheetName val="자재조사표"/>
      <sheetName val="설계흐름도"/>
      <sheetName val="각사별공사비분개 "/>
      <sheetName val="변경원가서갑"/>
      <sheetName val="용수간선"/>
      <sheetName val="전기"/>
      <sheetName val="총괄표"/>
      <sheetName val="공문(신)"/>
      <sheetName val="단가조사표"/>
      <sheetName val="자재단가"/>
      <sheetName val="SG"/>
      <sheetName val="변수데이타"/>
      <sheetName val="기계경비(시간당)"/>
      <sheetName val="램머"/>
      <sheetName val="설계개요"/>
      <sheetName val="예가표"/>
      <sheetName val="입찰안"/>
      <sheetName val="차액보증"/>
      <sheetName val="터널조도"/>
      <sheetName val="식재인부"/>
      <sheetName val="정SW_원_"/>
      <sheetName val="현장지지물물량"/>
      <sheetName val="D-3109"/>
      <sheetName val="ABUT수량-A1"/>
      <sheetName val="1.취수장"/>
      <sheetName val="적용률"/>
      <sheetName val="제경비"/>
      <sheetName val="실적"/>
      <sheetName val="입력(K0)"/>
      <sheetName val="노무비"/>
      <sheetName val="붙임5"/>
      <sheetName val="작업방"/>
      <sheetName val="총괄k"/>
      <sheetName val="개요"/>
      <sheetName val="안전건강연금"/>
      <sheetName val="건축실적"/>
      <sheetName val="고용퇴직"/>
      <sheetName val="입력"/>
      <sheetName val="기계실적"/>
      <sheetName val="물가기준년"/>
      <sheetName val="노임산재"/>
      <sheetName val="장비기준"/>
      <sheetName val="조경수목"/>
      <sheetName val="토목실적"/>
      <sheetName val="산출금액내역"/>
      <sheetName val="영동(D)"/>
      <sheetName val="해외법인"/>
      <sheetName val=" "/>
      <sheetName val="WORK"/>
      <sheetName val="표지"/>
      <sheetName val="기초"/>
      <sheetName val="수량집계표"/>
      <sheetName val="공종별수량집계"/>
      <sheetName val="70%"/>
      <sheetName val="터널전기"/>
      <sheetName val="7-3단면_상시"/>
      <sheetName val="발생토"/>
      <sheetName val="S1"/>
      <sheetName val="옹벽수량집계"/>
      <sheetName val="1SPAN"/>
      <sheetName val="L-type"/>
      <sheetName val="수량산출"/>
      <sheetName val="9811"/>
      <sheetName val="Sheet5"/>
      <sheetName val="기성집계"/>
      <sheetName val="공내역서"/>
      <sheetName val="마감사양"/>
      <sheetName val="6PILE  (돌출)"/>
      <sheetName val="일년TOTAL"/>
      <sheetName val="연돌일위집계"/>
      <sheetName val="간접비"/>
      <sheetName val="기성금내역서"/>
      <sheetName val="자바라1"/>
      <sheetName val="해외 연수비용 계산-삭제"/>
      <sheetName val="해외 기술훈련비 (합계)"/>
      <sheetName val="1호맨홀토공"/>
      <sheetName val="수목단가"/>
      <sheetName val="시설수량표"/>
      <sheetName val="2000년1차"/>
      <sheetName val="JUCK"/>
      <sheetName val="Pier 3"/>
      <sheetName val="TB-내역서"/>
      <sheetName val="9GNG운반"/>
      <sheetName val="유기공정"/>
      <sheetName val="Sheet2"/>
      <sheetName val="견적대비표"/>
      <sheetName val="COVER-P"/>
      <sheetName val="간선계산"/>
      <sheetName val="정렬"/>
      <sheetName val="관로토공"/>
      <sheetName val="신천교(음성)"/>
      <sheetName val="3련 BOX"/>
      <sheetName val="와동25-3(변경)"/>
      <sheetName val="암거날개벽"/>
      <sheetName val="결과조달"/>
      <sheetName val="중기일위대가"/>
      <sheetName val="옹벽(수량)"/>
      <sheetName val="12호기내역서(건축분)"/>
      <sheetName val="Sheet6"/>
      <sheetName val="조건표"/>
      <sheetName val="2"/>
      <sheetName val="품셈TABLE"/>
      <sheetName val="Sheet4"/>
      <sheetName val="2006납품"/>
      <sheetName val="배명(단가)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Tender"/>
      <sheetName val="골조시행"/>
      <sheetName val="계수시트"/>
      <sheetName val="소요자재"/>
      <sheetName val="노무산출서"/>
      <sheetName val="시설일위"/>
      <sheetName val="식재수량표"/>
      <sheetName val="식재일위"/>
      <sheetName val="단위중기"/>
      <sheetName val="기기리스트"/>
      <sheetName val="노임이"/>
      <sheetName val="금융비용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장비투입 (2)"/>
      <sheetName val="U-TYPE(1)"/>
      <sheetName val="맨홀토공산출"/>
      <sheetName val="부도어음"/>
      <sheetName val="결재갑지"/>
      <sheetName val="일위대가(건축)"/>
      <sheetName val="표준건축비"/>
      <sheetName val="전체"/>
      <sheetName val="BOX(1.5X1.5)"/>
      <sheetName val="철거산출근거"/>
      <sheetName val="적용단가"/>
      <sheetName val="TYPE A"/>
      <sheetName val="기둥(원형)"/>
      <sheetName val="기초단가"/>
      <sheetName val="을"/>
      <sheetName val="T기성9605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Baby일위대가"/>
      <sheetName val="FORM-0"/>
      <sheetName val="시설물일위"/>
      <sheetName val="수정2"/>
      <sheetName val="간지"/>
      <sheetName val="산출근거"/>
      <sheetName val="외자배분"/>
      <sheetName val="외자내역"/>
      <sheetName val="1ST"/>
      <sheetName val="구성비"/>
      <sheetName val="WEON"/>
      <sheetName val="기경집계"/>
      <sheetName val="2000년 공정표"/>
      <sheetName val="매립"/>
      <sheetName val="경영상태"/>
      <sheetName val="K55수출"/>
      <sheetName val="c_balju"/>
      <sheetName val="CC16-내역서"/>
      <sheetName val="일위대가목차"/>
      <sheetName val="1안98Billing"/>
      <sheetName val="Total"/>
      <sheetName val="영업2"/>
      <sheetName val="유용원석량소요시기검토안"/>
      <sheetName val="1차설계변경내역"/>
      <sheetName val="공사수행방안"/>
      <sheetName val="단면가정"/>
      <sheetName val="내역서 "/>
      <sheetName val="조경"/>
      <sheetName val="토공사(단지)"/>
      <sheetName val="EKOG10건축"/>
      <sheetName val="시추주상도"/>
      <sheetName val="백암비스타내역"/>
      <sheetName val="지질조사분석"/>
      <sheetName val="ITB COST"/>
      <sheetName val="BSD (2)"/>
      <sheetName val="DATA"/>
      <sheetName val="공내역"/>
      <sheetName val="토목품셈"/>
      <sheetName val="제품"/>
      <sheetName val="CLAUSE"/>
      <sheetName val="CATCH BASIN"/>
      <sheetName val="COPING"/>
      <sheetName val="guard(mac)"/>
      <sheetName val="입출재고현황 (2)"/>
      <sheetName val="CODE"/>
      <sheetName val="실행대비"/>
      <sheetName val="손익분석"/>
      <sheetName val="SLAB&quot;1&quot;"/>
      <sheetName val="1.설계조건"/>
      <sheetName val="DANGA"/>
      <sheetName val="전기일위대가"/>
      <sheetName val="목표세부명세"/>
      <sheetName val="설비원가"/>
      <sheetName val="5사남"/>
      <sheetName val="설계기준"/>
      <sheetName val="°©Áö"/>
      <sheetName val="식재"/>
      <sheetName val="시설물"/>
      <sheetName val="식재출력용"/>
      <sheetName val="유지관리"/>
      <sheetName val="유림골조"/>
      <sheetName val="설계서"/>
      <sheetName val="산출내역서집계표"/>
      <sheetName val="장문교(대전)"/>
      <sheetName val="메서,변+증"/>
      <sheetName val="96까지"/>
      <sheetName val="97년"/>
      <sheetName val="98이후"/>
      <sheetName val="수량명세서"/>
      <sheetName val="#10거푸집유로폼(0~7m)"/>
      <sheetName val="상부하중"/>
      <sheetName val="풍하중1"/>
      <sheetName val="날개벽수량표"/>
      <sheetName val="수문보고"/>
      <sheetName val="국공유지및사유지"/>
      <sheetName val="광산내역"/>
      <sheetName val="방송(체육관)"/>
      <sheetName val="건축"/>
      <sheetName val="날개벽(시점좌측)"/>
      <sheetName val="참조"/>
      <sheetName val="공사내역"/>
      <sheetName val="포장물량집계"/>
      <sheetName val="L형옹벽단위수량(35)"/>
      <sheetName val="L형옹벽단위수량(25)"/>
      <sheetName val="C &amp; G RHS"/>
      <sheetName val="건축공사요약표"/>
      <sheetName val="집계내역서(가압장)"/>
      <sheetName val="흐름도"/>
      <sheetName val="예산총괄표"/>
      <sheetName val="1공구 건정토건 토공"/>
      <sheetName val="5.3 단면가정"/>
      <sheetName val="기성내역"/>
      <sheetName val="원가1(기계)"/>
      <sheetName val="단가산출1"/>
      <sheetName val="단가산출2"/>
      <sheetName val="Sheet1_(2)1"/>
      <sheetName val="방배동내역_(총괄)1"/>
      <sheetName val="물가변동_총괄서1"/>
      <sheetName val="허용전류-IEC_DATA1"/>
      <sheetName val="7_1유효폭1"/>
      <sheetName val="단면_(2)1"/>
      <sheetName val="EQUIP_LIST1"/>
      <sheetName val="현장관리비_산출내역1"/>
      <sheetName val="본선_토공_분배표1"/>
      <sheetName val="3_공통공사대비"/>
      <sheetName val="을_2"/>
      <sheetName val="을_1"/>
      <sheetName val="토공_갑지"/>
      <sheetName val="BOX_본체"/>
      <sheetName val="Pier_3"/>
      <sheetName val="각사별공사비분개_"/>
      <sheetName val="_"/>
      <sheetName val="6PILE__(돌출)"/>
      <sheetName val="1_취수장"/>
      <sheetName val="3련_BOX"/>
      <sheetName val="해외_연수비용_계산-삭제"/>
      <sheetName val="해외_기술훈련비_(합계)"/>
      <sheetName val="9"/>
      <sheetName val="단기차입금"/>
      <sheetName val="투자효율분석"/>
      <sheetName val="설계명세서"/>
      <sheetName val="기지국"/>
      <sheetName val="수질정화시설"/>
      <sheetName val="부대내역"/>
      <sheetName val="일위대가(가설)"/>
      <sheetName val="Man Hole"/>
      <sheetName val="신우"/>
      <sheetName val="과천MAIN"/>
      <sheetName val="간접1"/>
      <sheetName val="실시공"/>
      <sheetName val="물량표"/>
      <sheetName val="신림자금"/>
      <sheetName val="선로정수계산"/>
      <sheetName val="은행"/>
      <sheetName val="jobhist"/>
      <sheetName val="CON포장수량"/>
      <sheetName val="ACUNIT"/>
      <sheetName val="CONUNIT"/>
      <sheetName val="포장공"/>
      <sheetName val="화전내"/>
      <sheetName val="2000용수잠관-수량집계"/>
      <sheetName val="교대시점"/>
      <sheetName val="비탈면보호공수량산출"/>
      <sheetName val="조내역"/>
      <sheetName val="깨기"/>
      <sheetName val="COVER"/>
      <sheetName val="수리결과"/>
      <sheetName val="단위수량"/>
      <sheetName val="TYPE-A"/>
      <sheetName val="품셈기준"/>
      <sheetName val="토공산출(주차장)"/>
      <sheetName val="개산공사비"/>
      <sheetName val="증가분"/>
      <sheetName val="증가수정"/>
      <sheetName val="문의사항"/>
      <sheetName val="수수료율표"/>
      <sheetName val="철근단면적"/>
      <sheetName val="목록"/>
      <sheetName val="L_type"/>
      <sheetName val="변경내역"/>
      <sheetName val="Process Piping"/>
      <sheetName val="BQ(실행)"/>
      <sheetName val="TYPE-1"/>
      <sheetName val="집1"/>
      <sheetName val="철근총괄집계표"/>
      <sheetName val="개화1교"/>
      <sheetName val="Koreasea"/>
      <sheetName val="F4-F7"/>
      <sheetName val="입찰내역"/>
      <sheetName val="Sheet1_(2)2"/>
      <sheetName val="물가변동_총괄서2"/>
      <sheetName val="방배동내역_(총괄)2"/>
      <sheetName val="허용전류-IEC_DATA2"/>
      <sheetName val="본선_토공_분배표2"/>
      <sheetName val="EQUIP_LIST2"/>
      <sheetName val="7_1유효폭2"/>
      <sheetName val="현장관리비_산출내역2"/>
      <sheetName val="3_공통공사대비1"/>
      <sheetName val="단면_(2)2"/>
      <sheetName val="토공_갑지1"/>
      <sheetName val="BOX_본체1"/>
      <sheetName val="각사별공사비분개_1"/>
      <sheetName val="을_21"/>
      <sheetName val="을_11"/>
      <sheetName val="Pier_31"/>
      <sheetName val="1_취수장1"/>
      <sheetName val="_1"/>
      <sheetName val="6PILE__(돌출)1"/>
      <sheetName val="해외_연수비용_계산-삭제1"/>
      <sheetName val="해외_기술훈련비_(합계)1"/>
      <sheetName val="3련_BOX1"/>
      <sheetName val="TYPE_A"/>
      <sheetName val="BOX(1_5X1_5)"/>
      <sheetName val="2000년_공정표"/>
      <sheetName val="장비투입_(2)"/>
      <sheetName val="1_설계조건"/>
      <sheetName val="C_&amp;_G_RHS"/>
      <sheetName val="1공구_건정토건_토공"/>
      <sheetName val="5_3_단면가정"/>
      <sheetName val="내역서_"/>
      <sheetName val="ITB_COST"/>
      <sheetName val="BSD_(2)"/>
      <sheetName val="CATCH_BASIN"/>
      <sheetName val="입출재고현황_(2)"/>
      <sheetName val="Man_Hole"/>
      <sheetName val="Process_Piping"/>
      <sheetName val="증감대비"/>
      <sheetName val="FAB별"/>
      <sheetName val="관로토공집계표"/>
      <sheetName val="A-100전제"/>
      <sheetName val="자재 집계표"/>
      <sheetName val="STRA2"/>
      <sheetName val="업무처리전"/>
      <sheetName val="1.토공"/>
      <sheetName val="TYPE1"/>
      <sheetName val="철근량"/>
      <sheetName val="수량산출서 갑지"/>
      <sheetName val="내역서(기성청구)"/>
      <sheetName val="수량산출서-2"/>
      <sheetName val="설비"/>
      <sheetName val="200"/>
      <sheetName val="공통자료"/>
      <sheetName val="산출2-기기동력"/>
      <sheetName val="당초"/>
      <sheetName val="관급자재집계표"/>
      <sheetName val="배수유공블럭"/>
      <sheetName val="교각1"/>
      <sheetName val="공사비집계"/>
      <sheetName val="40총괄"/>
      <sheetName val="40집계"/>
      <sheetName val="말뚝지지력산정"/>
      <sheetName val="ELECTRIC"/>
      <sheetName val="SCHEDULE"/>
      <sheetName val="C-직노1"/>
      <sheetName val="data2"/>
      <sheetName val="단가 "/>
      <sheetName val="일위대가 (PM)"/>
      <sheetName val="S003031"/>
      <sheetName val="여과지동"/>
      <sheetName val="기초자료"/>
      <sheetName val="A-4"/>
      <sheetName val="기성내역서"/>
      <sheetName val="2F 회의실견적(5_14 일대)"/>
      <sheetName val="일위대가(계측기설치)"/>
      <sheetName val="하수BOX이설"/>
      <sheetName val="자료입력"/>
      <sheetName val="수목표준대가"/>
      <sheetName val="할증"/>
      <sheetName val="방조제+선착장+배수갑문+부대공+1-2방조제"/>
      <sheetName val="hvac(제어동)"/>
      <sheetName val="계산근거"/>
      <sheetName val="plan&amp;section of foundation"/>
      <sheetName val="design criteria"/>
      <sheetName val="인건-측정"/>
      <sheetName val="__"/>
      <sheetName val="산출3-유도등"/>
      <sheetName val="산출2-동력"/>
      <sheetName val="산출2-피뢰침"/>
      <sheetName val="덤프"/>
      <sheetName val="252K444"/>
      <sheetName val="견적990322"/>
      <sheetName val="원형맨홀수량"/>
      <sheetName val="woo(mac)"/>
      <sheetName val="archi(본사)"/>
      <sheetName val="교통신호등"/>
      <sheetName val="조명율표"/>
      <sheetName val="터파기및재료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설산1.나"/>
      <sheetName val="본사S"/>
      <sheetName val="산1~6"/>
      <sheetName val="CAL"/>
      <sheetName val="WEIGHT LIST"/>
      <sheetName val="POL6차-PIPING"/>
      <sheetName val="산#2-1 (2)"/>
      <sheetName val="산#3-1"/>
      <sheetName val="상행-교대(A1-A2)"/>
      <sheetName val="FB25JN"/>
      <sheetName val="부대공사"/>
      <sheetName val="성곽내역서"/>
      <sheetName val="전라자금"/>
      <sheetName val="9509"/>
      <sheetName val="총괄"/>
      <sheetName val="차도조도계산"/>
      <sheetName val="SPEC"/>
      <sheetName val="DC-2303"/>
      <sheetName val="O＆P"/>
      <sheetName val="결재판(삭제하지말아주세요)"/>
      <sheetName val="교각계산"/>
      <sheetName val="일반공사"/>
      <sheetName val="중동공구"/>
      <sheetName val="Calculation"/>
      <sheetName val="토공사"/>
      <sheetName val="원가계산"/>
      <sheetName val="원가계산서(남측)"/>
      <sheetName val="PHC파일 천공 및 항타"/>
      <sheetName val="토목-물가"/>
      <sheetName val="40단가산출서"/>
      <sheetName val="MOTOR"/>
      <sheetName val="역T형"/>
      <sheetName val="PILE"/>
      <sheetName val="도장수량(하1)"/>
      <sheetName val="주형"/>
      <sheetName val="배관내역"/>
      <sheetName val="충주"/>
      <sheetName val="공통비(전체)"/>
      <sheetName val="예가대비"/>
      <sheetName val="2연BOX"/>
      <sheetName val="재료"/>
      <sheetName val="예정(3)"/>
      <sheetName val="동원(3)"/>
      <sheetName val="SBT NO Proj. Controlling Report"/>
      <sheetName val="철골공사"/>
      <sheetName val="1TL종점(1)"/>
      <sheetName val="공종별집계표"/>
      <sheetName val="산출서양식01"/>
      <sheetName val="소비자가"/>
      <sheetName val="20관리비율"/>
      <sheetName val="49일위"/>
      <sheetName val="경비_원본"/>
      <sheetName val="공사비증감"/>
      <sheetName val="960318-1"/>
      <sheetName val="주공 갑지"/>
      <sheetName val="AC포장수량"/>
      <sheetName val="설계"/>
      <sheetName val="준검 내역서"/>
      <sheetName val="3차설계"/>
      <sheetName val="제출내역 (2)"/>
      <sheetName val="106C0300"/>
      <sheetName val="산출내역(K2)"/>
      <sheetName val="구조물공"/>
      <sheetName val="6공구(당초)"/>
      <sheetName val="부대공"/>
      <sheetName val="투찰"/>
      <sheetName val="1,2공구원가계산서"/>
      <sheetName val="2공구산출내역"/>
      <sheetName val="1공구산출내역서"/>
      <sheetName val="전체제잡비"/>
      <sheetName val="토공"/>
      <sheetName val="0"/>
      <sheetName val="조도계산서 (도서)"/>
      <sheetName val="S12"/>
      <sheetName val="Raw Data"/>
      <sheetName val="방음벽연장집계-여기까지만 출력"/>
      <sheetName val="FLA"/>
      <sheetName val="공문갑지"/>
      <sheetName val="tggwan(mac)"/>
      <sheetName val="우각부보강"/>
      <sheetName val="견적"/>
      <sheetName val="수량이동"/>
      <sheetName val="펌프장수량산출(토)"/>
      <sheetName val="기안"/>
      <sheetName val="내역표지"/>
      <sheetName val="허용전류_IEC"/>
      <sheetName val="허용전류_IEC DATA"/>
      <sheetName val="경산"/>
      <sheetName val="충돌 내용"/>
      <sheetName val="예산서"/>
      <sheetName val="3BL공동구 수량"/>
      <sheetName val="작성방법"/>
      <sheetName val="기성신청"/>
      <sheetName val="견적서세부내용"/>
      <sheetName val="견적내용입력"/>
      <sheetName val="음료실행"/>
      <sheetName val="PI"/>
      <sheetName val="xxxxxx"/>
      <sheetName val="S9"/>
      <sheetName val="S14"/>
      <sheetName val="COA-17"/>
      <sheetName val="C-18"/>
      <sheetName val="견적서"/>
      <sheetName val="산출내역서"/>
      <sheetName val="원가"/>
      <sheetName val="교통대책내역"/>
      <sheetName val="할증 "/>
      <sheetName val="품의"/>
      <sheetName val="FOOTING단면력"/>
      <sheetName val="산근터빈"/>
      <sheetName val="잡비계산"/>
      <sheetName val="품의서"/>
      <sheetName val="골재"/>
      <sheetName val="원가계산서"/>
      <sheetName val="소방사항"/>
      <sheetName val="방수"/>
      <sheetName val="중기"/>
      <sheetName val="심의위원명단"/>
      <sheetName val="실행간접비"/>
      <sheetName val="소화실적"/>
      <sheetName val="APT"/>
      <sheetName val="토목"/>
      <sheetName val="인천성심병원"/>
      <sheetName val="사통"/>
      <sheetName val="INPUT(덕도방향-시점)"/>
      <sheetName val="맨홀수량산출"/>
      <sheetName val="석축단"/>
      <sheetName val="법면수집"/>
      <sheetName val="안정계산"/>
      <sheetName val="단면검토"/>
      <sheetName val="가도공"/>
      <sheetName val="1호인버트수량"/>
      <sheetName val="석축설면"/>
      <sheetName val="법면단"/>
      <sheetName val="공사원가"/>
      <sheetName val="참고"/>
      <sheetName val="시멘트"/>
      <sheetName val="5.모델링"/>
      <sheetName val="금융구조검토"/>
      <sheetName val="삼성전기"/>
      <sheetName val="구역화물"/>
      <sheetName val="G2설비도급"/>
      <sheetName val="21301동"/>
      <sheetName val="11"/>
      <sheetName val="주간기성"/>
      <sheetName val="직종인원"/>
      <sheetName val="일일총괄"/>
      <sheetName val="검사현황"/>
      <sheetName val="10"/>
      <sheetName val="부하"/>
      <sheetName val="Book2"/>
      <sheetName val="8"/>
      <sheetName val="구체"/>
      <sheetName val="중기비"/>
      <sheetName val="공종별집계표(건축)"/>
      <sheetName val="배수내역"/>
      <sheetName val="기둥"/>
      <sheetName val="자"/>
      <sheetName val="노"/>
      <sheetName val="하도내역 (철콘)"/>
      <sheetName val="아산추가1220"/>
      <sheetName val="을지"/>
      <sheetName val="R.C RAHMEN 해석"/>
      <sheetName val="기초공"/>
      <sheetName val="부안일위"/>
      <sheetName val="가설건물"/>
      <sheetName val="Quantity"/>
      <sheetName val="??"/>
      <sheetName val="공사유형"/>
      <sheetName val="토적표"/>
      <sheetName val="맨홀수량집계"/>
      <sheetName val="h-013211-2"/>
      <sheetName val="PKG"/>
      <sheetName val="입적표"/>
      <sheetName val="2월가격표-ESG-1월"/>
      <sheetName val="UB2"/>
      <sheetName val="G.R300경비"/>
      <sheetName val="관급"/>
      <sheetName val="퇴직공제"/>
      <sheetName val="건강보험료"/>
      <sheetName val="노인장기요양보험료"/>
      <sheetName val="공통부대비"/>
      <sheetName val="장비 (2)"/>
      <sheetName val="지수적용공사비내역서"/>
      <sheetName val="SANBAISU"/>
      <sheetName val="CONCRETE"/>
      <sheetName val="소일위대가코드표"/>
      <sheetName val="공사종류(참고)"/>
      <sheetName val="세부내역서"/>
      <sheetName val="_x0000__x0008__x0000__x0004__x0000_"/>
      <sheetName val="ࠀ฀ࠀ؀ԀЀԀ̀"/>
      <sheetName val="동원인원산출"/>
      <sheetName val="Du toan"/>
      <sheetName val="Keothep"/>
      <sheetName val="Re-bar"/>
      <sheetName val="WEIGHT_LIST"/>
      <sheetName val="산#2-1_(2)"/>
      <sheetName val="9609Aß"/>
      <sheetName val="업무계획1"/>
      <sheetName val="118.세금과공과"/>
      <sheetName val="108.수선비"/>
      <sheetName val="BS"/>
      <sheetName val="25.보증금(임차보증금외)"/>
      <sheetName val="Pricing"/>
      <sheetName val="Debt Service Schedule"/>
      <sheetName val="Krw"/>
      <sheetName val="토목내역"/>
      <sheetName val="Cash_Flow"/>
      <sheetName val="NOPAT"/>
      <sheetName val="Invested Capital"/>
      <sheetName val="WACC"/>
      <sheetName val="EVA"/>
      <sheetName val="매출GPU"/>
      <sheetName val="매출HLDS"/>
      <sheetName val="HZ_매출재료비"/>
      <sheetName val="PT_매출재료비"/>
      <sheetName val="Deteriorated Asset"/>
      <sheetName val="제-노임"/>
      <sheetName val="명세서"/>
      <sheetName val="1.1서버도입"/>
      <sheetName val="동원(3-"/>
      <sheetName val="2차선환산길이"/>
      <sheetName val="우수"/>
      <sheetName val="건축원가계산서"/>
      <sheetName val="냉매배관"/>
      <sheetName val="드레인"/>
      <sheetName val="기타"/>
      <sheetName val="TRE TABLE"/>
      <sheetName val="순환펌프"/>
      <sheetName val="저수조"/>
      <sheetName val="급,배기팬"/>
      <sheetName val="급탕순환펌프"/>
      <sheetName val="AH-1 "/>
      <sheetName val="OHU"/>
      <sheetName val="경제성분석"/>
      <sheetName val="비교1"/>
      <sheetName val="계약ITEM"/>
      <sheetName val="Package 3"/>
      <sheetName val="low schedule"/>
      <sheetName val="피뢰침"/>
      <sheetName val="cellar lighting"/>
      <sheetName val="main building"/>
      <sheetName val="auxiliary building"/>
      <sheetName val="earthing"/>
      <sheetName val="highbay lighting"/>
      <sheetName val="trolley"/>
      <sheetName val="cable tray"/>
      <sheetName val="10.단면설계"/>
      <sheetName val="2~5.단면가정&amp;안정검토"/>
      <sheetName val="10.1.단면검토"/>
      <sheetName val="L형옹벽(key)"/>
      <sheetName val="수목표준_x0000_͐"/>
      <sheetName val="B"/>
      <sheetName val="DHEQSUPT"/>
      <sheetName val="도장수량⿞陂_x0000_"/>
      <sheetName val="전체수⿞陂"/>
      <sheetName val="도장수량䀀⽎陂_x0000_"/>
      <sheetName val="전체수량집계"/>
      <sheetName val="터파기및_x0000__x0000_"/>
      <sheetName val="터파기및0_x0000_"/>
      <sheetName val="터파기및頚ሷ"/>
      <sheetName val="도장수량뀀㆓_x0000__x0000_"/>
      <sheetName val="도장수량 ⪓_x0000__x0000_"/>
      <sheetName val="도장수량⎄ꀀ㔢"/>
      <sheetName val="동원(젔㢇"/>
      <sheetName val="동원(⎄"/>
      <sheetName val="동원(ꠞ⌲"/>
      <sheetName val="동원(ꠥ⌲"/>
      <sheetName val="동원(瀀ᗝ"/>
      <sheetName val="전체수량堛ㆌ"/>
      <sheetName val="전체수량堘ㆌ"/>
      <sheetName val="전체수ḱ텭/"/>
      <sheetName val="전체수ḱ푭/"/>
      <sheetName val="전체수㪄저"/>
      <sheetName val="전체수량㪄"/>
      <sheetName val="전체수량㪄"/>
      <sheetName val="전체수량㪄"/>
      <sheetName val="전체수㪄栀"/>
      <sheetName val="전체수ꠉ㒉뀀"/>
      <sheetName val="전체수량Ḅ푭"/>
      <sheetName val="전체수량Ḇ푭"/>
      <sheetName val="전체수㪄뀀"/>
      <sheetName val="전체수㪄저"/>
      <sheetName val="전체수㪄耀"/>
      <sheetName val="전체수량㪄"/>
      <sheetName val="전체수젂㺌怀"/>
      <sheetName val="전체수砌㸺က"/>
      <sheetName val="전체수砂㸺倀"/>
      <sheetName val="전체수砱㸺"/>
      <sheetName val="전체수砱㸺䠀"/>
      <sheetName val="전체수瀀⯞_x0000_"/>
      <sheetName val="전체수_x0000_᫜_x0000_"/>
      <sheetName val="전체수猱๭0"/>
      <sheetName val="전체수ⰸ怀"/>
      <sheetName val="전체수ᠱ㠹䀀"/>
      <sheetName val="전체수䀱ᶓ_x0000_"/>
      <sheetName val="전체수뀀⃟_x0000_"/>
      <sheetName val="전체수　⋛_x0000_"/>
      <sheetName val="전체수ꀱ⊌_x0000_"/>
      <sheetName val="전체수량　⋛"/>
      <sheetName val="도장수⠱㔺栀_xdc39_猇"/>
      <sheetName val="도장수⠱ℴ쀀뢈ጂ"/>
      <sheetName val="전체수⠖㔺저"/>
      <sheetName val="전체수砖㖌"/>
      <sheetName val="전체수⠗㔺䀀"/>
      <sheetName val="도장수⠱ℴ䀀뢌ጂ"/>
      <sheetName val="도장수⠱㔺瀀猉"/>
      <sheetName val="도장수倱ᖍ_x0000__x0000_切"/>
      <sheetName val="전체수　⫡_x0000_"/>
      <sheetName val="도장수량ᗛ_x0000__x0000_"/>
      <sheetName val="도장수량က᳟_x0000__x0000_"/>
      <sheetName val="전체수량退ᦐ"/>
      <sheetName val="전체수怀ẑ_x0000_"/>
      <sheetName val="도장수怱ẑ_x0000__x0000_切"/>
      <sheetName val="전체수怱ẑ_x0000_"/>
      <sheetName val="전체수 ᧟_x0000_"/>
      <sheetName val="도장수週ᦐ_x0000__x0000_切"/>
      <sheetName val="전체수瀀ㆍ_x0000_"/>
      <sheetName val="도장수_x0000_㇜_x0000__x0000_切"/>
      <sheetName val="전체수뀀⻜_x0000_"/>
      <sheetName val="도장수瀀⃡_x0000__x0000_切"/>
      <sheetName val="도장수량ᾒ_x0000__x0000_"/>
      <sheetName val="전체수량标㔷"/>
      <sheetName val="전체수량렑㖉"/>
      <sheetName val="전체수_x0000__x0000_퀀"/>
      <sheetName val="전체수량/_x0000_"/>
      <sheetName val="전체수砏㒉"/>
      <sheetName val="도장수ᠱ㐷怀洫猃"/>
      <sheetName val="전체수량᠖㐷"/>
      <sheetName val="도장수량_xd812_₆䠀沣"/>
      <sheetName val="도장수량_xd813_₆蠀ꨟ"/>
      <sheetName val="도장수량猀ﱭ/_x0000_"/>
      <sheetName val="도장수猱ﱭ/_x0000_倀"/>
      <sheetName val="전체수_x0000__x0000_Ԁ"/>
      <sheetName val="전체수 ᧡_x0000_"/>
      <sheetName val="도장수량倀ᖎ_x0000__x0000_"/>
      <sheetName val="도장수량뀀⾍_x0000__x0000_"/>
      <sheetName val="전체수량뀀⾍"/>
      <sheetName val="도장수량耀↓_x0000__x0000_"/>
      <sheetName val="도장수량䀀⒏_x0000__x0000_"/>
      <sheetName val="전체수⿞陂"/>
      <sheetName val="도장수량䀀࿠辜_x0000_"/>
      <sheetName val="도장수량耀࿙辜_x0000_"/>
      <sheetName val="도장수량退ཏ辜_x0000_"/>
      <sheetName val="전체수량_x0000__x0000_"/>
      <sheetName val="도장수량堉㽑瀀┗"/>
      <sheetName val="도장수량ࠔ᰹搜"/>
      <sheetName val="도장수량栗᲋ꀀ齲"/>
      <sheetName val="도장수량࠘᰹蠀숈"/>
      <sheetName val="도장수량࠘᰹쐞"/>
      <sheetName val="도장수1_x0000_Ԁ_x0000_"/>
      <sheetName val="포장절단"/>
      <sheetName val="계산결과(출력하지말것)"/>
      <sheetName val="전계가"/>
      <sheetName val="변수값"/>
      <sheetName val="중기상차"/>
      <sheetName val="AS복구"/>
      <sheetName val="중기터파기"/>
      <sheetName val="유림총괄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계산서"/>
      <sheetName val="총괄표"/>
      <sheetName val="관리동변전실공사(1)"/>
      <sheetName val="제1변전실공사(2)"/>
      <sheetName val="정리터널 조명 및 간선공사(3)"/>
      <sheetName val="점촌터널 전등 및 간선공사(4)"/>
      <sheetName val="정리터널 TRAY 공사(5)"/>
      <sheetName val="점촌터널 TRAY 공사(6)"/>
      <sheetName val="정리터널 JET FAN 공사(7)"/>
      <sheetName val="입출구 가로등 공사(8)"/>
      <sheetName val="전광판 설치공사(9)"/>
      <sheetName val="정리터널 CCTV 공사(10)"/>
      <sheetName val="정리터널 방송 및 비상전화 공사(11)"/>
      <sheetName val="점촌 비상전화 및 표시등공사(12)"/>
      <sheetName val="지하재방송 설비공사(13)"/>
      <sheetName val="화재감시설비 공사(14)"/>
      <sheetName val="자동제어 공사(15)"/>
      <sheetName val="관리동 전등 및 전열 공사(16)"/>
      <sheetName val="관리동 동력 및 간선공사(17)"/>
      <sheetName val="관리동 옥외공사(18)"/>
      <sheetName val="관리동 약전공사(19)"/>
      <sheetName val="관리동 화재경보 공사(20)"/>
      <sheetName val="제1변전실 전기공사(21)"/>
      <sheetName val="교량점검등공사(22)"/>
      <sheetName val="IC 가로등 공사(23)"/>
      <sheetName val="통로박스조명공사(24)"/>
      <sheetName val="내역"/>
    </sheetNames>
    <sheetDataSet>
      <sheetData sheetId="0"/>
      <sheetData sheetId="1">
        <row r="30">
          <cell r="E30">
            <v>4978107608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지예산"/>
      <sheetName val="수지예산(A4종)"/>
      <sheetName val="기본조사비교"/>
      <sheetName val="측,공,관,잡"/>
      <sheetName val="요율"/>
      <sheetName val="공사총괄표"/>
      <sheetName val="배수토_공명"/>
      <sheetName val="배수공_공명"/>
      <sheetName val="평야토_공명"/>
      <sheetName val="평야공_공명"/>
      <sheetName val="부대_공사명세"/>
      <sheetName val="지급자재"/>
      <sheetName val="자재내역"/>
      <sheetName val="Sheet11"/>
      <sheetName val="Sheet12"/>
      <sheetName val="Sheet13"/>
      <sheetName val="Sheet14"/>
      <sheetName val="Sheet15"/>
      <sheetName val="Sheet16"/>
      <sheetName val="#REF"/>
      <sheetName val="데리네이타현황"/>
      <sheetName val="입력변수"/>
      <sheetName val="내역서1"/>
      <sheetName val="1 자원총괄"/>
      <sheetName val="입찰안"/>
      <sheetName val="암거 제원표-1단계"/>
      <sheetName val="범례표"/>
      <sheetName val="지구단위계획"/>
      <sheetName val="환경평가"/>
      <sheetName val="입상내역"/>
      <sheetName val="바닥판"/>
      <sheetName val="입력DATA"/>
      <sheetName val="자재단가"/>
      <sheetName val="5지구단위"/>
      <sheetName val="단위단가"/>
      <sheetName val="현장조사"/>
      <sheetName val="1~69"/>
      <sheetName val="2000년1차"/>
      <sheetName val="2000전체분"/>
      <sheetName val="특별땅고르기"/>
      <sheetName val="200"/>
      <sheetName val="교각1"/>
      <sheetName val="집수정토공"/>
      <sheetName val="라.공사비"/>
      <sheetName val="일위대가"/>
      <sheetName val="내역"/>
      <sheetName val="철근량"/>
      <sheetName val="일위"/>
      <sheetName val="주beam"/>
      <sheetName val="신우강사업비2"/>
      <sheetName val="직접경비호표"/>
      <sheetName val="원가계산서구조조정"/>
      <sheetName val="단가산출(T)"/>
      <sheetName val="건축내역"/>
      <sheetName val="내역서"/>
      <sheetName val="다.도서인쇄비 "/>
      <sheetName val="INPUT"/>
      <sheetName val="조명율표"/>
      <sheetName val="직접경비"/>
      <sheetName val="4.2내역서"/>
      <sheetName val="종배수관면벽구"/>
      <sheetName val="인구"/>
      <sheetName val="중기기준"/>
      <sheetName val="기본단가표"/>
      <sheetName val="구분표"/>
      <sheetName val="96보완계획7.12"/>
      <sheetName val="ES조서출력하기"/>
      <sheetName val="토목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2">
          <cell r="J22">
            <v>1189841000</v>
          </cell>
          <cell r="T22">
            <v>1074595000</v>
          </cell>
          <cell r="U22">
            <v>977012000</v>
          </cell>
          <cell r="AE22">
            <v>233819000</v>
          </cell>
          <cell r="AF22">
            <v>212829000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단"/>
      <sheetName val="관대"/>
      <sheetName val="갑"/>
      <sheetName val="자단"/>
      <sheetName val="일"/>
      <sheetName val="일목"/>
      <sheetName val="단산목"/>
      <sheetName val="을"/>
      <sheetName val="을 (1년차)"/>
      <sheetName val="수량"/>
      <sheetName val="토공계산"/>
      <sheetName val="단가산"/>
      <sheetName val="중기목"/>
      <sheetName val="중기사용"/>
      <sheetName val="환,노임"/>
      <sheetName val="중기운"/>
      <sheetName val="Mc1"/>
      <sheetName val="Mc2"/>
      <sheetName val="Module1"/>
      <sheetName val="Mc3"/>
      <sheetName val="원가계산서"/>
      <sheetName val="총괄표"/>
      <sheetName val="문막중(교육청작성)"/>
      <sheetName val="Sheet6"/>
      <sheetName val="견적서(대외) (2)"/>
      <sheetName val="물가시세표"/>
      <sheetName val="Sheet1"/>
      <sheetName val="Macro1"/>
      <sheetName val="Macro2"/>
      <sheetName val="토공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범용수정개발비"/>
      <sheetName val="범용추가기능개발비"/>
      <sheetName val="범용개발순소요비용"/>
      <sheetName val="도로범용개발비"/>
      <sheetName val="HW및SW도입"/>
      <sheetName val="200"/>
      <sheetName val="수량산출"/>
      <sheetName val="재정비직인"/>
      <sheetName val="재정비내역"/>
      <sheetName val="지적고시내역"/>
      <sheetName val="고시단가"/>
      <sheetName val="본사업"/>
      <sheetName val="노임단가 (2)"/>
      <sheetName val="노임단가"/>
      <sheetName val="항측노임단가"/>
      <sheetName val="DANGA"/>
      <sheetName val="내역서"/>
      <sheetName val="직노"/>
      <sheetName val="수량산출서 갑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렬"/>
      <sheetName val="퍼스트"/>
      <sheetName val="영주우회도로"/>
      <sheetName val="하도급"/>
      <sheetName val="토공"/>
      <sheetName val="철콘"/>
      <sheetName val="포장"/>
      <sheetName val="상하수도"/>
      <sheetName val="하도샘플"/>
      <sheetName val="범용개발순소요비용"/>
    </sheetNames>
    <sheetDataSet>
      <sheetData sheetId="0">
        <row r="2">
          <cell r="B2" t="str">
            <v>품목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주요자재집계표"/>
      <sheetName val="배수공철근집계표"/>
      <sheetName val="배수공시멘트및골재량산출"/>
      <sheetName val="배수공콘크리트및몰탈집계표"/>
      <sheetName val="선택층재및현장발생암유용량"/>
      <sheetName val="타공종이월수량"/>
      <sheetName val="배수공터파기집계표"/>
      <sheetName val="측구공수량집계표"/>
      <sheetName val="V형측구수량집계표"/>
      <sheetName val="V형측구현황"/>
      <sheetName val="산마루측구수량집계표"/>
      <sheetName val="산마루측구현황"/>
      <sheetName val="L형측구공수량집계표"/>
      <sheetName val="L형측구현황"/>
      <sheetName val="U형측구수량집계표"/>
      <sheetName val="U형측구현황"/>
      <sheetName val="맹암거수량집계표"/>
      <sheetName val="맹암거현황"/>
      <sheetName val="배수관공수량집계표"/>
      <sheetName val="배수관집계표"/>
      <sheetName val="횡배수관수량집계표"/>
      <sheetName val="배수관(보강흄관)수량산출"/>
      <sheetName val="횡배수관현황(보강흄관)"/>
      <sheetName val="종배수관수량집계표"/>
      <sheetName val="종배수관현황"/>
      <sheetName val="기존배수관및세척집계표"/>
      <sheetName val="배수관날개면벽수량집계표"/>
      <sheetName val="배수관날개벽수량집계표"/>
      <sheetName val="배수관날개벽수량산출(보강흄관)"/>
      <sheetName val="콘크리트집수정수량집계표"/>
      <sheetName val="성토부집수정수량집계표"/>
      <sheetName val="땅깍기부집수정수량집계표"/>
      <sheetName val="형식1-3"/>
      <sheetName val="기타공토공집계표"/>
      <sheetName val="노면배수공수량집계(1)"/>
      <sheetName val="노면배수공수량집계(2)"/>
      <sheetName val="수로보호공집계표"/>
      <sheetName val="수로보호공수량산출"/>
      <sheetName val="콘크리트다이크수량집계표"/>
      <sheetName val="콘크리트다이크현황"/>
      <sheetName val="소단배수로공수량집계표"/>
      <sheetName val="소단배수로현황"/>
      <sheetName val="노견다이크수량집계표"/>
      <sheetName val="도수로설치공"/>
      <sheetName val="성토부도수로수량집계표"/>
      <sheetName val="성토부집수거수량집계표"/>
      <sheetName val="방수거수량집계표"/>
      <sheetName val="성토부도수로설치현황"/>
      <sheetName val="절토부도수로집계표"/>
      <sheetName val="절토부도수로설치현황"/>
      <sheetName val="중분대횡배수관현황"/>
      <sheetName val="L형측구하단"/>
      <sheetName val="중분대용"/>
      <sheetName val="용배수로용개거수량집계표"/>
      <sheetName val="용배수로개거현황"/>
      <sheetName val="폐쇄BOX보강수량집계표"/>
      <sheetName val="Sheet1"/>
      <sheetName val="백암비스타내역"/>
      <sheetName val="예산변경사항"/>
      <sheetName val="증감내역서"/>
      <sheetName val="DANGA"/>
      <sheetName val="부대대비"/>
      <sheetName val="냉연집계"/>
      <sheetName val="내역(2000년)"/>
      <sheetName val="단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서표지"/>
      <sheetName val="과업지시서"/>
      <sheetName val="설계예산서표지"/>
      <sheetName val="갑지"/>
      <sheetName val="총괄설계내역서"/>
      <sheetName val="설계내역"/>
      <sheetName val="일위대가표(표지)"/>
      <sheetName val="일위대가"/>
      <sheetName val="산출근거(표지)"/>
      <sheetName val="준설단가"/>
      <sheetName val="산출근거(기본설계비)"/>
      <sheetName val="물량 및 단가산출기초(표지)"/>
      <sheetName val="물량기초(관거현황)"/>
      <sheetName val="관거보수 물량"/>
      <sheetName val="용역물량"/>
      <sheetName val="관거개량물량"/>
      <sheetName val="공사비(관거개량)"/>
      <sheetName val="공사비단가(굴착, 개량)"/>
      <sheetName val="공사비단가(비굴착)"/>
      <sheetName val="공사비(관거보수)"/>
      <sheetName val="산출기초(인건비)"/>
      <sheetName val="내역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량총괄"/>
      <sheetName val="총괄"/>
      <sheetName val="소요자재"/>
      <sheetName val="주요자재총"/>
      <sheetName val="주요자재"/>
      <sheetName val="축제공총괄표"/>
      <sheetName val="축제공집계표"/>
      <sheetName val="토적표(우)"/>
      <sheetName val="호안총괄"/>
      <sheetName val="호안집계"/>
      <sheetName val="통관총괄표"/>
      <sheetName val="통관집계"/>
      <sheetName val="배수통관(좌)"/>
      <sheetName val="배수통관(우)"/>
      <sheetName val="배수문총괄표 산출근거"/>
      <sheetName val="부체집"/>
      <sheetName val="부체토공(좌안)"/>
      <sheetName val="부체토공(2공구)"/>
      <sheetName val="부체콘크리트(1공구)"/>
      <sheetName val="부체콘크리트(2공구)"/>
      <sheetName val="콘크리트깨기"/>
      <sheetName val="철근수량집계표"/>
      <sheetName val="콘크리트수량집계표"/>
      <sheetName val="PILE 및 두부정리 집계표"/>
      <sheetName val="사급자재수량집계표"/>
      <sheetName val="흄관집계표"/>
      <sheetName val="장비운반소요대수"/>
      <sheetName val="토취장토적표"/>
      <sheetName val="토적표(좌)"/>
      <sheetName val="부체토공(1공구)"/>
      <sheetName val="정렬"/>
      <sheetName val="중기"/>
      <sheetName val="차도부연장현황"/>
      <sheetName val="ABUT수량-A1"/>
      <sheetName val="종단계산"/>
      <sheetName val="Sheet1"/>
      <sheetName val="교각1"/>
      <sheetName val="가정급수관"/>
      <sheetName val="입찰안"/>
      <sheetName val="중기명"/>
      <sheetName val="도급내역서(금차분)"/>
      <sheetName val="하조서"/>
      <sheetName val="덕전리"/>
      <sheetName val="8.PILE  (돌출)"/>
      <sheetName val="#REF"/>
      <sheetName val="3련 BOX"/>
      <sheetName val="입찰보고"/>
      <sheetName val="토공 total"/>
      <sheetName val="골재산출"/>
      <sheetName val="수량식"/>
      <sheetName val="갑지"/>
      <sheetName val="순성토"/>
      <sheetName val="200"/>
      <sheetName val="SLAB&quot;1&quot;"/>
      <sheetName val="설계내역서"/>
      <sheetName val="평3"/>
      <sheetName val="공사비"/>
      <sheetName val="자료입력"/>
      <sheetName val="토목단가목록"/>
      <sheetName val="가시설(TYPE-A)"/>
      <sheetName val="1-1평균터파기고(1)"/>
      <sheetName val="준검 내역서"/>
      <sheetName val="총괄-1"/>
      <sheetName val="견적대비"/>
      <sheetName val="노임단가"/>
      <sheetName val="토공사"/>
      <sheetName val="대가목록"/>
      <sheetName val="날개벽수량표"/>
      <sheetName val="총괄BOQ"/>
      <sheetName val="조명시설"/>
      <sheetName val="데리네이타현황"/>
      <sheetName val="단위수량"/>
      <sheetName val="직노"/>
      <sheetName val=" 총괄표"/>
      <sheetName val="암거단위"/>
      <sheetName val="계약서"/>
      <sheetName val="깨기"/>
      <sheetName val="콘센트신설"/>
      <sheetName val="T13(P68~72,78)"/>
      <sheetName val="여과지동"/>
      <sheetName val="기초자료"/>
      <sheetName val="내역서"/>
      <sheetName val="차수공개요"/>
      <sheetName val="기본단가표"/>
      <sheetName val="사다리"/>
      <sheetName val="피벗테이블데이터분석"/>
      <sheetName val="평균높이산출근거"/>
      <sheetName val="횡배수관위치조서"/>
      <sheetName val="수량산출"/>
      <sheetName val="SIL98"/>
      <sheetName val="가시설단위수량"/>
      <sheetName val="SORCE1"/>
      <sheetName val="1"/>
      <sheetName val="영창26"/>
      <sheetName val="일위대가표"/>
      <sheetName val="맨홀수량산출"/>
      <sheetName val="noyim"/>
      <sheetName val="CTEMCOST"/>
      <sheetName val="단재적표"/>
      <sheetName val="설계예산서"/>
      <sheetName val="전기"/>
      <sheetName val="단가산출"/>
      <sheetName val="ACUNIT"/>
      <sheetName val="바닥막이1.5"/>
      <sheetName val="부대단위수량"/>
      <sheetName val="지점별강우량"/>
      <sheetName val="내역"/>
      <sheetName val="7급줄떼공"/>
      <sheetName val="unitpric"/>
      <sheetName val="산출근거"/>
      <sheetName val="수량집계"/>
      <sheetName val="약품공급2"/>
      <sheetName val="자재집계표"/>
      <sheetName val="단면별연장"/>
      <sheetName val="공사비명세서"/>
      <sheetName val="재적표"/>
      <sheetName val="2차계약"/>
      <sheetName val="1.취수장"/>
      <sheetName val="교대(A1-A2)"/>
      <sheetName val="대림경상68억"/>
      <sheetName val="손익분석"/>
      <sheetName val="원가계산서"/>
      <sheetName val="우배수"/>
      <sheetName val="부하자료"/>
      <sheetName val="102역사"/>
      <sheetName val="건축내역"/>
      <sheetName val="지급자재"/>
      <sheetName val="설계조건"/>
      <sheetName val="안정계산"/>
      <sheetName val="단면검토"/>
      <sheetName val="현장조사"/>
      <sheetName val="자재대"/>
      <sheetName val="(C)원내역"/>
      <sheetName val="자재단가"/>
      <sheetName val="토공총괄표"/>
      <sheetName val="기계경비일람"/>
      <sheetName val="집계표"/>
      <sheetName val="사급자재"/>
      <sheetName val="기본일위"/>
      <sheetName val="설계명세서"/>
      <sheetName val="공정코드"/>
      <sheetName val="이토변실(A3-LINE)"/>
      <sheetName val="3BL공동구 수량"/>
      <sheetName val="일위대가목록"/>
      <sheetName val="폐목얽기(5열)"/>
      <sheetName val="오억미만"/>
      <sheetName val="장비집계"/>
      <sheetName val="Sheet1 (2)"/>
      <sheetName val="총계"/>
      <sheetName val="운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표지"/>
      <sheetName val="토공"/>
      <sheetName val="오수받이단위수량 "/>
      <sheetName val="재료집계"/>
      <sheetName val="골재량"/>
      <sheetName val="집수정단량"/>
      <sheetName val="오수본관단위토공 "/>
      <sheetName val="연결관토공"/>
      <sheetName val="오수받이토공"/>
      <sheetName val="맨홀토공"/>
      <sheetName val="CCTV"/>
      <sheetName val="자재집계표"/>
      <sheetName val="평균토피"/>
      <sheetName val="연장산출"/>
      <sheetName val="오수받이,연결관 집계"/>
      <sheetName val="연결관길이"/>
      <sheetName val="집수정수량산출"/>
      <sheetName val="오수맨홀수량"/>
      <sheetName val="오수맨홀단위수량"/>
      <sheetName val="멘홀철근표"/>
      <sheetName val="#REF"/>
      <sheetName val="오수관집계표"/>
      <sheetName val="오수자재집계"/>
      <sheetName val="A라인"/>
      <sheetName val="B~C라인"/>
      <sheetName val="D~H라인"/>
      <sheetName val="I라인"/>
      <sheetName val="2 라인"/>
      <sheetName val="3 라인"/>
      <sheetName val="Sheet1"/>
      <sheetName val="배수통관(좌)"/>
      <sheetName val="부대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상향1"/>
      <sheetName val="산출내역서집계표"/>
      <sheetName val="공사원가계산서 (2)"/>
      <sheetName val="총괄표"/>
      <sheetName val="교사동내역서"/>
      <sheetName val="부속동내역서"/>
      <sheetName val="토목내역서"/>
      <sheetName val="배수장토목공사비"/>
      <sheetName val="배수통관(좌)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공사명 : 평내중학교 신축공사(토목)</v>
          </cell>
        </row>
      </sheetData>
      <sheetData sheetId="7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>
        <row r="3">
          <cell r="C3" t="str">
            <v>S</v>
          </cell>
          <cell r="E3" t="str">
            <v>S</v>
          </cell>
        </row>
        <row r="18">
          <cell r="C18" t="str">
            <v>S</v>
          </cell>
          <cell r="E18" t="str">
            <v>S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견적조건 (2)"/>
      <sheetName val="견적조건"/>
      <sheetName val="표지상향 (2)"/>
      <sheetName val="원가계산서"/>
      <sheetName val="총괄표 (2)"/>
      <sheetName val="실행총괄표"/>
      <sheetName val="현장경비"/>
      <sheetName val="집계표"/>
      <sheetName val="내역서"/>
      <sheetName val="전기집계"/>
      <sheetName val="전기내역"/>
      <sheetName val="설비집계"/>
      <sheetName val="설비내역"/>
      <sheetName val="토목내역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타이기"/>
      <sheetName val="유동표당초"/>
      <sheetName val="토공계산"/>
      <sheetName val="깍기"/>
      <sheetName val="법면보호"/>
      <sheetName val="지수적용공사비내역서"/>
      <sheetName val="경상직원"/>
      <sheetName val="접속도로1"/>
      <sheetName val="수량산출내역1115"/>
      <sheetName val="부대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환지방식개발계획(면적식)"/>
      <sheetName val="환지방식개발계획(절충식)"/>
      <sheetName val="환지방식개발계획(평가식)"/>
      <sheetName val="도시재개발계획(면적식)"/>
      <sheetName val="도시재개발계획(절충식)"/>
      <sheetName val="도시재개발계획(평가식)"/>
      <sheetName val="도시재개발계획(기본계획)"/>
      <sheetName val="Sheet1"/>
      <sheetName val="지구단위계획(제주)"/>
      <sheetName val="산업단지개발계획"/>
      <sheetName val="주택단지개발계획"/>
      <sheetName val="유통단지개발계획"/>
      <sheetName val="주거환경개선사업계획"/>
      <sheetName val="지구단위계획"/>
      <sheetName val="재해영향평가"/>
      <sheetName val="표서식"/>
      <sheetName val="노임단가"/>
      <sheetName val="표지"/>
      <sheetName val="표준품셈"/>
      <sheetName val="내역표지"/>
      <sheetName val="일위대가"/>
      <sheetName val="지수적용공사비내역서"/>
      <sheetName val="단가"/>
      <sheetName val="배수통관(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T15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TYPE-A"/>
      <sheetName val="TYPE-B"/>
    </sheetNames>
    <sheetDataSet>
      <sheetData sheetId="0"/>
      <sheetData sheetId="1"/>
      <sheetData sheetId="2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계산(5년)1유역"/>
      <sheetName val="수리계산(5년)2유역"/>
      <sheetName val="수리계산(5년)3유역"/>
      <sheetName val="수리계산(10년)4유역"/>
      <sheetName val="수리계산(10년)5유역"/>
      <sheetName val="표지(목차)"/>
      <sheetName val="표지(자재집계표)"/>
      <sheetName val="표지(토공)"/>
      <sheetName val="표지(배수공)"/>
      <sheetName val="표지(포장공)"/>
      <sheetName val="표지(부대공)"/>
      <sheetName val="공사원가계산서"/>
      <sheetName val="공사원가계산서(전기)"/>
      <sheetName val="총괄재료집계표"/>
      <sheetName val="골재량산출"/>
      <sheetName val="토공집계표"/>
      <sheetName val="토적계산"/>
      <sheetName val="P,E이중관Φ400"/>
      <sheetName val="P,E이중관Φ800"/>
      <sheetName val="P.E이중관보호공800(터파기)"/>
      <sheetName val="우수집수정터파기(A-TYPE)"/>
      <sheetName val="우수집수정터파기(B-TYPE)"/>
      <sheetName val="콘크리트포장깨기"/>
      <sheetName val="배수공수량집계표"/>
      <sheetName val="배수공재료집계표"/>
      <sheetName val="배수몰탈수량"/>
      <sheetName val="L형측구(화강암)A&quot;"/>
      <sheetName val="L형측구(화강암)B&quot;"/>
      <sheetName val="P.E이중관보호공800"/>
      <sheetName val="우수집수정(A-TYPE)"/>
      <sheetName val="우수집수정(B-TYPE)"/>
      <sheetName val="횡배수관날개벽"/>
      <sheetName val="날개벽수량표"/>
      <sheetName val="내역"/>
      <sheetName val="TYPE-A"/>
      <sheetName val="각종단가"/>
      <sheetName val="단위단가"/>
      <sheetName val="일위대가"/>
      <sheetName val="노임단가"/>
      <sheetName val="기계경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울타리수량집계"/>
      <sheetName val="가설울타리설치"/>
      <sheetName val="Sheet1"/>
      <sheetName val="Sheet2"/>
      <sheetName val="Sheet3"/>
      <sheetName val="지구단위계획"/>
      <sheetName val="날개벽수량표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지"/>
      <sheetName val="자재집계표"/>
      <sheetName val="토공집계"/>
      <sheetName val="재료집계"/>
      <sheetName val="U형수량산출"/>
      <sheetName val="U형개거(1.0x0.8)단위수량"/>
      <sheetName val="신축이음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IJUN"/>
      <sheetName val="SANTOGO"/>
      <sheetName val="SANBAISU"/>
      <sheetName val="하조서"/>
      <sheetName val="준검 내역서"/>
      <sheetName val="#REF"/>
      <sheetName val="한강운반비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공수량집계표"/>
      <sheetName val="유동표"/>
      <sheetName val="암유용"/>
      <sheetName val="Sheet1"/>
      <sheetName val="배수공집계표"/>
      <sheetName val="수량산출간지"/>
      <sheetName val="배수공주용자재집계표"/>
      <sheetName val="배수공철근수량집계표"/>
      <sheetName val="배수공레미콘집계표"/>
      <sheetName val="배수공콘크리트및몰탈집계표"/>
      <sheetName val="배수공시멘트및골재량"/>
      <sheetName val="동상방지층(SB-1)및현장암유용"/>
      <sheetName val="타공종이월수량"/>
      <sheetName val="터파기 표지"/>
      <sheetName val="배수공터파기수량집계"/>
      <sheetName val="2.01 측구터파기공 수량집계"/>
      <sheetName val="2.02 구조물터파기 수량집계"/>
      <sheetName val="2.03 되메우기 수량집계"/>
      <sheetName val="암거공총괄"/>
      <sheetName val="암거공이월수량"/>
      <sheetName val="암거공수량집계"/>
      <sheetName val="암거현황"/>
      <sheetName val="평균터파기고"/>
      <sheetName val="수량산출서(당초)"/>
      <sheetName val="수로암거날개벽(당초)"/>
      <sheetName val="통로날개수량(당초)"/>
      <sheetName val="하드너"/>
      <sheetName val="채음재"/>
      <sheetName val="스페이셔"/>
      <sheetName val="Sheet23"/>
      <sheetName val="Sheet22"/>
      <sheetName val="Sheet21"/>
      <sheetName val="포장공집계표"/>
      <sheetName val="골재집계표"/>
      <sheetName val="동상방지층및보조기층재료분리표"/>
      <sheetName val="동방층및보조기층집계표"/>
      <sheetName val="물푸기"/>
      <sheetName val="SANTOGO"/>
      <sheetName val="준검 내역서"/>
      <sheetName val="한강운반비"/>
      <sheetName val="하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입찰표지"/>
      <sheetName val="총괄표"/>
      <sheetName val="전체내역서"/>
      <sheetName val="전기내역서"/>
      <sheetName val="1공구 건정토건 토공"/>
      <sheetName val="1공구 건정토건 철콘"/>
      <sheetName val="단가산출"/>
      <sheetName val="자재수량"/>
      <sheetName val="Sheet1"/>
      <sheetName val="Sheet2"/>
      <sheetName val="Sheet3"/>
      <sheetName val="내역표지"/>
      <sheetName val="도급표지 "/>
      <sheetName val="부대표지"/>
      <sheetName val="도급표지  (4)"/>
      <sheetName val="부대표지 (4)"/>
      <sheetName val="도급표지  (3)"/>
      <sheetName val="부대표지 (3)"/>
      <sheetName val="도급표지  (2)"/>
      <sheetName val="부대표지 (2)"/>
      <sheetName val="세로"/>
      <sheetName val="토  목"/>
      <sheetName val="조  경"/>
      <sheetName val="전 기"/>
      <sheetName val="건  축"/>
      <sheetName val="건축설비"/>
      <sheetName val="기계"/>
      <sheetName val="제어계측"/>
      <sheetName val="Sheet4"/>
      <sheetName val="Sheet5"/>
      <sheetName val="Sheet6"/>
      <sheetName val="Sheet16"/>
      <sheetName val="보도내역 (3)"/>
      <sheetName val="Module1"/>
      <sheetName val="Qheet6"/>
      <sheetName val="입찰안"/>
      <sheetName val="준검 내역서"/>
      <sheetName val="산출내역서"/>
      <sheetName val="공사개요"/>
      <sheetName val="갑지"/>
      <sheetName val="실행철강하도"/>
      <sheetName val="주차구획선수량"/>
      <sheetName val="차액보증"/>
      <sheetName val="일위대가"/>
      <sheetName val="내역"/>
      <sheetName val="가도공"/>
      <sheetName val="내역서"/>
      <sheetName val="신공항A-9(원가수정)"/>
      <sheetName val="자재단가비교표"/>
      <sheetName val="개요"/>
      <sheetName val="부대tu"/>
      <sheetName val="#REF"/>
      <sheetName val="A-4"/>
      <sheetName val="하조서"/>
      <sheetName val="한강운반비"/>
      <sheetName val="소야공정계획표"/>
      <sheetName val="기초코드"/>
      <sheetName val="저"/>
      <sheetName val="98NS-N"/>
      <sheetName val="실행대비"/>
      <sheetName val="정부노임단가"/>
      <sheetName val="서∼군(2)"/>
      <sheetName val="금호"/>
      <sheetName val="데리네이타현황"/>
      <sheetName val="6공구(당초)"/>
      <sheetName val="변경비교-을"/>
      <sheetName val="노임단가"/>
      <sheetName val="결과조달"/>
      <sheetName val="품의서"/>
      <sheetName val="SG"/>
      <sheetName val="충주"/>
      <sheetName val="재개발"/>
      <sheetName val="공업용수관로"/>
      <sheetName val="목차"/>
      <sheetName val="도급"/>
      <sheetName val="2.대외공문"/>
      <sheetName val="BID"/>
      <sheetName val="을"/>
      <sheetName val="입적표"/>
      <sheetName val="98지급계획"/>
      <sheetName val="후다내역"/>
      <sheetName val="일위대가표"/>
      <sheetName val="토적집계"/>
      <sheetName val="SANTOGO"/>
      <sheetName val="시공여유율"/>
      <sheetName val="대로근거"/>
      <sheetName val="SP-B1"/>
      <sheetName val="1.수인터널"/>
      <sheetName val="설계예산서"/>
      <sheetName val="초기화면"/>
      <sheetName val="45,46"/>
      <sheetName val="물가시세"/>
      <sheetName val="Total"/>
      <sheetName val="부대내역"/>
      <sheetName val="갑지(추정)"/>
      <sheetName val="일위(토목)"/>
      <sheetName val="2000년1차"/>
      <sheetName val="토목주소"/>
      <sheetName val="낙찰표"/>
      <sheetName val="6PILE  (돌출)"/>
      <sheetName val="특수선일위대가"/>
      <sheetName val="건축내역서"/>
      <sheetName val="자재단가"/>
      <sheetName val="단가비교표"/>
      <sheetName val="단가산출서"/>
      <sheetName val="입력시트"/>
      <sheetName val="총괄-1"/>
      <sheetName val="원형1호맨홀토공수량"/>
      <sheetName val="대비"/>
      <sheetName val="AS포장복구 "/>
      <sheetName val="Dae_Jiju"/>
      <sheetName val="Sikje_ingun"/>
      <sheetName val="TREE_D"/>
      <sheetName val="eq_data"/>
      <sheetName val="기본단가"/>
      <sheetName val="설 계"/>
      <sheetName val="경비"/>
      <sheetName val="장비집계"/>
      <sheetName val="지주설치제원"/>
      <sheetName val="중로근거"/>
      <sheetName val="보할"/>
      <sheetName val="입찰품의서"/>
      <sheetName val="실행내역서"/>
      <sheetName val="배수통관(좌)"/>
      <sheetName val="공문(신)"/>
      <sheetName val="토사(PE)"/>
      <sheetName val="원본(갑지)"/>
      <sheetName val="노임"/>
      <sheetName val="입출재고현황 (2)"/>
      <sheetName val="내역(최종본4.5)"/>
      <sheetName val="DATA"/>
      <sheetName val="전기공사"/>
      <sheetName val="3차준공"/>
      <sheetName val="설계"/>
      <sheetName val="건축내역"/>
      <sheetName val="공통가설"/>
      <sheetName val="시화점실행"/>
      <sheetName val="단"/>
      <sheetName val="0.0ControlSheet"/>
      <sheetName val="0.1keyAssumption"/>
      <sheetName val="포장공자재집계표"/>
      <sheetName val="흥양2교토공집계표"/>
      <sheetName val="맨홀수량"/>
      <sheetName val="준공조서갑지"/>
      <sheetName val="9GNG운반"/>
      <sheetName val="광산내역"/>
      <sheetName val="수문일1"/>
      <sheetName val="을지"/>
      <sheetName val="가시설"/>
      <sheetName val="인건-측정"/>
      <sheetName val="2000년하반기"/>
      <sheetName val="직노"/>
      <sheetName val="실행내역"/>
      <sheetName val="ELECTRIC"/>
      <sheetName val="기성신청"/>
      <sheetName val="A-7-1LINE(수량)"/>
      <sheetName val="Sheet1 (2)"/>
      <sheetName val="상-교대(A1-A2)"/>
      <sheetName val="하수급견적대비"/>
      <sheetName val="DATE"/>
      <sheetName val="공제구간조서"/>
      <sheetName val="N賃率-職"/>
      <sheetName val="1공구_건정토건_토공"/>
      <sheetName val="1공구_건정토건_철콘"/>
      <sheetName val="도급표지_"/>
      <sheetName val="도급표지__(4)"/>
      <sheetName val="부대표지_(4)"/>
      <sheetName val="도급표지__(3)"/>
      <sheetName val="부대표지_(3)"/>
      <sheetName val="도급표지__(2)"/>
      <sheetName val="부대표지_(2)"/>
      <sheetName val="토__목"/>
      <sheetName val="조__경"/>
      <sheetName val="전_기"/>
      <sheetName val="건__축"/>
      <sheetName val="보도내역_(3)"/>
      <sheetName val="준검_내역서"/>
      <sheetName val="물량표"/>
      <sheetName val="연결임시"/>
      <sheetName val="교각1"/>
      <sheetName val="여과지동"/>
      <sheetName val="기초자료"/>
      <sheetName val="대치판정"/>
      <sheetName val="강교(Sub)"/>
      <sheetName val="증감대비"/>
      <sheetName val="공사비총괄표"/>
      <sheetName val="기계내역"/>
      <sheetName val="원가계산 (2)"/>
      <sheetName val="전체_1설계"/>
      <sheetName val="배관단가조사서"/>
      <sheetName val="전신"/>
      <sheetName val="수량조서"/>
      <sheetName val="횡배수관토공수량"/>
      <sheetName val="표지"/>
      <sheetName val="산출내역서집계표"/>
      <sheetName val="BJJIN"/>
      <sheetName val="단면가정"/>
      <sheetName val="설계조건"/>
      <sheetName val="부재력정리"/>
      <sheetName val="접속도로1"/>
      <sheetName val="APT"/>
      <sheetName val="위치조서"/>
      <sheetName val="몰탈재료산출"/>
      <sheetName val="ABUT수량-A1"/>
      <sheetName val="일위대가(계측기설치)"/>
      <sheetName val="구천"/>
      <sheetName val=" 총괄표"/>
      <sheetName val="현장관리"/>
      <sheetName val="수로단위수량"/>
      <sheetName val="EQUIP-H"/>
      <sheetName val="총괄내역서"/>
      <sheetName val="type-F"/>
      <sheetName val="1.취수장"/>
      <sheetName val="TYPE-A"/>
      <sheetName val="간접비"/>
      <sheetName val="적용대가"/>
      <sheetName val="인건비 "/>
      <sheetName val="교대(A1)"/>
      <sheetName val="토공사"/>
      <sheetName val="전기일위대가"/>
      <sheetName val="손익현황"/>
      <sheetName val="현황CODE"/>
      <sheetName val="전신환매도율"/>
      <sheetName val="6호기"/>
      <sheetName val="설직재-1"/>
      <sheetName val="I一般比"/>
      <sheetName val="수자재단위당"/>
      <sheetName val="자재목록"/>
      <sheetName val="중기목록"/>
      <sheetName val="단가목록"/>
      <sheetName val="일위목록"/>
      <sheetName val="노임목록"/>
      <sheetName val="4)유동표"/>
      <sheetName val="일위대가(1)"/>
      <sheetName val="일위대가(가설)"/>
      <sheetName val="가격조사서"/>
      <sheetName val="조명시설"/>
      <sheetName val="코드표"/>
      <sheetName val="96보완계획7.12"/>
      <sheetName val="s"/>
      <sheetName val="공사비예산서(토목분)"/>
      <sheetName val="수량3"/>
      <sheetName val="토목내역"/>
      <sheetName val="관급"/>
      <sheetName val="교각계산"/>
      <sheetName val="단가"/>
      <sheetName val="관일"/>
      <sheetName val="철거산출근거"/>
      <sheetName val="단가조사"/>
      <sheetName val="BSD (2)"/>
      <sheetName val="wall"/>
      <sheetName val="Front"/>
      <sheetName val="4.내진설계"/>
      <sheetName val="세금자료"/>
      <sheetName val="nys"/>
      <sheetName val="골조시행"/>
      <sheetName val="1. 설계조건 2.단면가정 3. 하중계산"/>
      <sheetName val="DATA 입력란"/>
      <sheetName val="CONCRETE"/>
      <sheetName val="2.고용보험료산출근거"/>
      <sheetName val="건축집계"/>
      <sheetName val="경영상태"/>
      <sheetName val="MOTOR"/>
      <sheetName val="공사"/>
      <sheetName val="설계예산"/>
      <sheetName val="200"/>
      <sheetName val="중기일위대가"/>
      <sheetName val="마산방향"/>
      <sheetName val="최초침전지집계표"/>
      <sheetName val="공종별산출내역서"/>
      <sheetName val="경비2내역"/>
      <sheetName val="노원열병합  건축공사기성내역서"/>
      <sheetName val="원가계산서"/>
      <sheetName val="현장관리비"/>
      <sheetName val="부하(성남)"/>
      <sheetName val="부하계산서"/>
      <sheetName val="집계"/>
      <sheetName val="날개벽(시점좌측)"/>
      <sheetName val="부대입찰 내역서"/>
      <sheetName val="전차선로 물량표"/>
      <sheetName val="자재"/>
      <sheetName val="공통(20-91)"/>
      <sheetName val="현대물량"/>
      <sheetName val="실행내역서 "/>
      <sheetName val="제잡비.xls"/>
      <sheetName val="TB-내역서"/>
      <sheetName val="신대방33(적용)"/>
      <sheetName val="포장단면별단위수량"/>
      <sheetName val="3BL공동구 수량"/>
      <sheetName val="수량산출"/>
      <sheetName val="가로등내역서"/>
      <sheetName val="자재일람"/>
      <sheetName val="전라자금"/>
      <sheetName val="b_yesan"/>
      <sheetName val="COPING"/>
      <sheetName val="INPUT(덕도방향-시점)"/>
      <sheetName val="노무비"/>
      <sheetName val="2000전체분"/>
      <sheetName val="금액내역서"/>
      <sheetName val="간접경상비"/>
      <sheetName val="BREAKDOWN(철거설치)"/>
      <sheetName val="투찰(하수)"/>
      <sheetName val="설계서"/>
      <sheetName val="예산서"/>
      <sheetName val="총공사비"/>
      <sheetName val="_REF"/>
      <sheetName val="STAND20"/>
      <sheetName val="화설내"/>
      <sheetName val="자재집계표"/>
      <sheetName val="도급b_balju"/>
      <sheetName val="원가서"/>
      <sheetName val="노임이"/>
      <sheetName val="뚝토공"/>
      <sheetName val="1_수인터널"/>
      <sheetName val="6PILE__(돌출)"/>
      <sheetName val="2_대외공문"/>
      <sheetName val="설_계"/>
      <sheetName val="AS포장복구_"/>
      <sheetName val="경영혁신본부"/>
      <sheetName val="설계명세서"/>
      <sheetName val="예산M6-B"/>
      <sheetName val="AB자재단가"/>
      <sheetName val="인사자료총집계"/>
      <sheetName val="J直材4"/>
      <sheetName val="연습"/>
      <sheetName val="1.설계기준"/>
      <sheetName val="Type(123)"/>
      <sheetName val="날개벽"/>
      <sheetName val="보고"/>
      <sheetName val="인건비"/>
      <sheetName val="확약서"/>
      <sheetName val="F4-F7"/>
      <sheetName val="장비당단가 (1)"/>
      <sheetName val="Sheet2 (2)"/>
      <sheetName val="업무"/>
      <sheetName val="수량산출서"/>
      <sheetName val="98수문일위"/>
      <sheetName val="명단"/>
      <sheetName val="내역서01"/>
      <sheetName val="프랜트면허"/>
      <sheetName val="배수내역"/>
      <sheetName val="토공(우물통,기타) "/>
      <sheetName val="팔당터널(1공구)"/>
      <sheetName val="97년 추정"/>
      <sheetName val="현장관리비 산출내역"/>
      <sheetName val="수 량 명 세 서 - 1"/>
      <sheetName val="Eq. Mobilization"/>
      <sheetName val="5.2코핑"/>
      <sheetName val="DC-O-4-S(설명서)"/>
      <sheetName val="평균터파기고(1-2,ASP)"/>
      <sheetName val="각형맨홀"/>
      <sheetName val="본공사"/>
      <sheetName val="JUCKEYK"/>
      <sheetName val="S0"/>
      <sheetName val="품셈TABLE"/>
      <sheetName val="장비별표(오거보링)(Ø400)(12M)"/>
      <sheetName val="일위(PN)"/>
      <sheetName val="견적서"/>
      <sheetName val="현장별계약현황('98.10.31)"/>
      <sheetName val="구의33고"/>
      <sheetName val="세부내역"/>
      <sheetName val="설계내역서"/>
      <sheetName val="내역(최종본4_5)"/>
      <sheetName val="0_0ControlSheet"/>
      <sheetName val="0_1keyAssumption"/>
      <sheetName val="Y-WORK"/>
      <sheetName val="발주설계서(당초)"/>
      <sheetName val="콤보박스와 리스트박스의 연결"/>
      <sheetName val="유형처분"/>
      <sheetName val="견적대비표"/>
      <sheetName val="선정요령"/>
      <sheetName val="1.설계조건"/>
      <sheetName val="건축내역(진해석동)"/>
      <sheetName val="주경기-오배수"/>
      <sheetName val="단가(반정1교-원주)"/>
      <sheetName val="주요자재단가"/>
      <sheetName val="종단계산"/>
      <sheetName val="입적6-10"/>
      <sheetName val="공량산출서"/>
      <sheetName val="실행간접비용"/>
      <sheetName val="증감내역서"/>
      <sheetName val="현황산출서"/>
      <sheetName val="하중"/>
      <sheetName val="진주방향"/>
      <sheetName val="상세산출"/>
      <sheetName val="횡배수관"/>
      <sheetName val="0Title"/>
      <sheetName val="밸브설치"/>
      <sheetName val="CPM챠트"/>
      <sheetName val="지우지마"/>
      <sheetName val="토목"/>
      <sheetName val="설계기준"/>
      <sheetName val="내역1"/>
      <sheetName val="TEST1"/>
      <sheetName val="수량집계표"/>
      <sheetName val="전기단가조사서"/>
      <sheetName val="VXXXXXXX"/>
      <sheetName val="산수배수"/>
      <sheetName val="건설성적"/>
      <sheetName val="적현로"/>
      <sheetName val="집계표(OPTION)"/>
      <sheetName val="IW-LIST"/>
      <sheetName val="공정표 "/>
      <sheetName val="S12"/>
      <sheetName val="총집계표"/>
      <sheetName val="세부내역서"/>
      <sheetName val="부대공Ⅱ"/>
      <sheetName val="2.건축"/>
      <sheetName val="자재입고내역"/>
      <sheetName val="노임대장(지역주민)"/>
      <sheetName val="노임대장(철근)"/>
      <sheetName val="노임대장(목수)"/>
      <sheetName val="(구조물용역-가람)"/>
      <sheetName val="노임대장(용역-가람)남자"/>
      <sheetName val="노임대장(용역-가람)여자"/>
      <sheetName val="노임대장(방수공)"/>
      <sheetName val="간지"/>
      <sheetName val="참조"/>
      <sheetName val="맨홀(2호)"/>
      <sheetName val="덕전리"/>
      <sheetName val="음료실행"/>
      <sheetName val="플랜트 설치"/>
      <sheetName val="시중노임단가"/>
      <sheetName val="집계표(수배전제조구매)"/>
      <sheetName val="50-4(2차)"/>
      <sheetName val="건축공사"/>
      <sheetName val="물집"/>
      <sheetName val="기흥하도용"/>
      <sheetName val="앵커구조계산"/>
      <sheetName val="집 계 표"/>
      <sheetName val="설-원가"/>
      <sheetName val="현경"/>
      <sheetName val="기초(1)"/>
      <sheetName val="P.M 별"/>
      <sheetName val="예산내역서"/>
      <sheetName val="자금청구"/>
      <sheetName val="건축-물가변동"/>
      <sheetName val="실행(ALT1)"/>
      <sheetName val="정보"/>
      <sheetName val="프라임 강변역(4,236)"/>
      <sheetName val="지급자재"/>
      <sheetName val="수입"/>
      <sheetName val="산출근거"/>
      <sheetName val="TOT"/>
      <sheetName val="신공항A-;(원가수정)"/>
      <sheetName val="1호맨홀수량산출"/>
      <sheetName val="관련자료입력"/>
      <sheetName val="견적조건"/>
      <sheetName val="구조물철거타공정이월"/>
      <sheetName val="철근단면적"/>
      <sheetName val="대우"/>
      <sheetName val="1맨AO"/>
      <sheetName val="배수공"/>
      <sheetName val="2.교량(신설)"/>
      <sheetName val="시설물기초"/>
      <sheetName val="단위단가"/>
      <sheetName val="기계경비"/>
      <sheetName val="간접"/>
      <sheetName val="내   역"/>
      <sheetName val="부안일위"/>
      <sheetName val="모래기초"/>
      <sheetName val="전체ﾴ엿서"/>
      <sheetName val="대림경상68억"/>
      <sheetName val="공사비산출내역"/>
      <sheetName val="경상비"/>
      <sheetName val="ITEM"/>
      <sheetName val="국내"/>
      <sheetName val="우석문틀"/>
      <sheetName val="명세서"/>
      <sheetName val="Sheet9"/>
      <sheetName val="건집"/>
      <sheetName val="기집"/>
      <sheetName val="토집"/>
      <sheetName val="조집"/>
      <sheetName val="2000년 공정표"/>
      <sheetName val="입찰보고"/>
      <sheetName val="비교1"/>
      <sheetName val="일위대가목차"/>
      <sheetName val="DATA 입력부"/>
      <sheetName val="식재일위대가"/>
      <sheetName val="기초일위대가"/>
      <sheetName val="단가대비표"/>
      <sheetName val="8.PILE  (돌출)"/>
      <sheetName val="구조물터파기수량집계"/>
      <sheetName val="측구터파기공수량집계"/>
      <sheetName val="배수공 시멘트 및 골재량 산출"/>
      <sheetName val="7.PILE  (돌출)"/>
      <sheetName val="1.3.1절점좌표"/>
      <sheetName val="1.1설계기준"/>
      <sheetName val="신우"/>
      <sheetName val="CALCULATION"/>
      <sheetName val="별표 "/>
      <sheetName val="울산자금"/>
      <sheetName val="機器明細(MC)"/>
      <sheetName val="변경후원본2"/>
      <sheetName val="TBN실행"/>
      <sheetName val="지중자재단가"/>
      <sheetName val="설내역서 "/>
      <sheetName val="9-1차이내역"/>
      <sheetName val="내역서(전기)"/>
      <sheetName val="INPUT"/>
      <sheetName val="날개벽수량표"/>
      <sheetName val="작성기준"/>
      <sheetName val="CIP 공사"/>
      <sheetName val="FB25JN"/>
      <sheetName val="예산총괄표"/>
      <sheetName val="재료비"/>
      <sheetName val="1공구_건정토건_토공1"/>
      <sheetName val="1공구_건정토건_철콘1"/>
      <sheetName val="도급표지_1"/>
      <sheetName val="도급표지__(4)1"/>
      <sheetName val="부대표지_(4)1"/>
      <sheetName val="도급표지__(3)1"/>
      <sheetName val="부대표지_(3)1"/>
      <sheetName val="도급표지__(2)1"/>
      <sheetName val="부대표지_(2)1"/>
      <sheetName val="토__목1"/>
      <sheetName val="조__경1"/>
      <sheetName val="전_기1"/>
      <sheetName val="건__축1"/>
      <sheetName val="보도내역_(3)1"/>
      <sheetName val="준검_내역서1"/>
      <sheetName val="4_내진설계"/>
      <sheetName val="입출재고현황_(2)"/>
      <sheetName val="Sheet1_(2)"/>
      <sheetName val="1공구_건정토건_토공2"/>
      <sheetName val="1공구_건정토건_철콘2"/>
      <sheetName val="도급표지_2"/>
      <sheetName val="도급표지__(4)2"/>
      <sheetName val="부대표지_(4)2"/>
      <sheetName val="도급표지__(3)2"/>
      <sheetName val="부대표지_(3)2"/>
      <sheetName val="도급표지__(2)2"/>
      <sheetName val="부대표지_(2)2"/>
      <sheetName val="토__목2"/>
      <sheetName val="조__경2"/>
      <sheetName val="전_기2"/>
      <sheetName val="건__축2"/>
      <sheetName val="보도내역_(3)2"/>
      <sheetName val="준검_내역서2"/>
      <sheetName val="4_내진설계1"/>
      <sheetName val="설_계1"/>
      <sheetName val="1_수인터널1"/>
      <sheetName val="2_대외공문1"/>
      <sheetName val="AS포장복구_1"/>
      <sheetName val="6PILE__(돌출)1"/>
      <sheetName val="입출재고현황_(2)1"/>
      <sheetName val="0_0ControlSheet1"/>
      <sheetName val="0_1keyAssumption1"/>
      <sheetName val="Sheet1_(2)1"/>
      <sheetName val="내역(최종본4_5)1"/>
      <sheetName val="BSD_(2)"/>
      <sheetName val="1__설계조건_2_단면가정_3__하중계산"/>
      <sheetName val="DATA_입력란"/>
      <sheetName val="전기"/>
      <sheetName val="3F"/>
      <sheetName val="base"/>
      <sheetName val="총괄"/>
      <sheetName val="포설list원본"/>
      <sheetName val="내역분기"/>
      <sheetName val="차수"/>
      <sheetName val="건축적용원가계산"/>
      <sheetName val="깨기"/>
      <sheetName val="기계경비일람"/>
      <sheetName val="보도경계블럭"/>
      <sheetName val="수토공단위당"/>
      <sheetName val="업무분장"/>
      <sheetName val="A"/>
      <sheetName val="식재수량표"/>
      <sheetName val="식재일위"/>
      <sheetName val="남양내역"/>
      <sheetName val="파이프류"/>
      <sheetName val="1차설계변경내역"/>
      <sheetName val="choose"/>
      <sheetName val="입찰"/>
      <sheetName val="마산월령동골조물량변경"/>
      <sheetName val="견적을지"/>
      <sheetName val="산출금액내역"/>
      <sheetName val="유림골조"/>
      <sheetName val="코드"/>
      <sheetName val="위생기구"/>
      <sheetName val="기계실냉난방"/>
      <sheetName val="Baby일위대가"/>
      <sheetName val="공통부대비"/>
      <sheetName val="영업소실적"/>
      <sheetName val="부산제일극장"/>
      <sheetName val="수주현황2월"/>
      <sheetName val="마감사양"/>
      <sheetName val="본부장"/>
      <sheetName val="역T형"/>
      <sheetName val="현장별"/>
      <sheetName val="설계변경내역서"/>
      <sheetName val="원가계산"/>
      <sheetName val="PI"/>
      <sheetName val="건축토목실행내역"/>
      <sheetName val="구분자"/>
      <sheetName val="공사분석"/>
      <sheetName val="사통"/>
      <sheetName val="동원(3)"/>
      <sheetName val="직공비"/>
      <sheetName val="NOMUBI"/>
      <sheetName val="sw1"/>
      <sheetName val="데이타"/>
      <sheetName val="샘플표지"/>
      <sheetName val="CTEMCOST"/>
      <sheetName val="5사남"/>
      <sheetName val="실행(표지,갑,을)"/>
      <sheetName val="벽체면적당일위대가"/>
      <sheetName val="식재"/>
      <sheetName val="시설물"/>
      <sheetName val="식재출력용"/>
      <sheetName val="유지관리"/>
      <sheetName val="강북라우터"/>
      <sheetName val="아파트-가설"/>
      <sheetName val="일위대가목록"/>
      <sheetName val="공통가설공사"/>
      <sheetName val="남양시작동010313100%"/>
      <sheetName val="단가표"/>
      <sheetName val="토량1-1"/>
      <sheetName val="C-노임단가"/>
      <sheetName val="1.본부별"/>
      <sheetName val="수목단가"/>
      <sheetName val="시설수량표"/>
      <sheetName val="내역서변경성원"/>
      <sheetName val="연부97-1"/>
      <sheetName val="갑지1"/>
      <sheetName val="소비자가"/>
      <sheetName val="내역서당초"/>
      <sheetName val="000000"/>
      <sheetName val="수량산출서 갑지"/>
      <sheetName val="표지 (2)"/>
      <sheetName val="guard(mac)"/>
      <sheetName val="변경후-SHEET"/>
      <sheetName val="말고개터널조명전압강하"/>
      <sheetName val="2000.05"/>
      <sheetName val="1"/>
      <sheetName val="원가"/>
      <sheetName val="원본"/>
      <sheetName val="광통신 견적내역서1"/>
      <sheetName val="EJ"/>
      <sheetName val="할증 "/>
      <sheetName val="일반수량"/>
      <sheetName val="전기실-1"/>
      <sheetName val="잡철물"/>
      <sheetName val="교통대책내역"/>
      <sheetName val="unit 4"/>
      <sheetName val="당초"/>
      <sheetName val="1,2공구원가계산서"/>
      <sheetName val="2공구산출내역"/>
      <sheetName val="1공구산출내역서"/>
      <sheetName val="조명율표"/>
      <sheetName val="8)중점관리장비현황"/>
      <sheetName val="단중"/>
      <sheetName val="금융비용"/>
      <sheetName val="효율표"/>
      <sheetName val="전체기준Data"/>
      <sheetName val="돈암사업"/>
      <sheetName val="평3"/>
      <sheetName val="교각"/>
      <sheetName val="총공사내역서"/>
      <sheetName val="cable-data"/>
      <sheetName val="노무비산출"/>
      <sheetName val="표지 (3)"/>
      <sheetName val="주요자재1"/>
      <sheetName val="주요자재2"/>
      <sheetName val="시멘트골재량"/>
      <sheetName val="구조물골재"/>
      <sheetName val="철근1"/>
      <sheetName val="구조물타공종이월"/>
      <sheetName val="타공종이월"/>
      <sheetName val="철근수량1"/>
      <sheetName val="교각수량"/>
      <sheetName val="토공"/>
      <sheetName val="철근수량2"/>
      <sheetName val="교각집계"/>
      <sheetName val="교각토공"/>
      <sheetName val="교각철근"/>
      <sheetName val="교각집계 (2)"/>
      <sheetName val="교각토공 (2)"/>
      <sheetName val="교각철근 (2)"/>
      <sheetName val="제경비"/>
      <sheetName val="수량집계"/>
      <sheetName val="수량(교각)"/>
      <sheetName val="수량산출(2)"/>
      <sheetName val="단가(동바리)"/>
      <sheetName val="단가(강재운반)"/>
      <sheetName val="추진계획"/>
      <sheetName val="추진실적"/>
      <sheetName val="공정표"/>
      <sheetName val="일수계산"/>
      <sheetName val="터널공기"/>
      <sheetName val="업협(토공,철콘)"/>
      <sheetName val="실행예산"/>
      <sheetName val="시방서"/>
      <sheetName val="계약현황"/>
      <sheetName val="견적(토공)"/>
      <sheetName val="견적(철콘)"/>
      <sheetName val="xxxxxx"/>
      <sheetName val="0000"/>
      <sheetName val="현황"/>
      <sheetName val="철콘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출장내역"/>
      <sheetName val="10동"/>
      <sheetName val="전계가"/>
      <sheetName val="SUB일위대가"/>
      <sheetName val="4.경비 5.영업외수지"/>
      <sheetName val="전체"/>
      <sheetName val="TS"/>
      <sheetName val="지급어음"/>
      <sheetName val="최종보고1"/>
      <sheetName val=" 견적서"/>
      <sheetName val="3월"/>
      <sheetName val="CJE"/>
      <sheetName val="database"/>
      <sheetName val="일위"/>
      <sheetName val="방송(체육관)"/>
      <sheetName val="조건"/>
      <sheetName val="중기가격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96노임기준"/>
      <sheetName val="주식"/>
      <sheetName val="배명(단가)"/>
      <sheetName val="울산자동제어"/>
      <sheetName val="일위_파일"/>
      <sheetName val="일반부표"/>
      <sheetName val="형틀공사"/>
      <sheetName val="Mc1"/>
      <sheetName val="유림콘도"/>
      <sheetName val="예총"/>
      <sheetName val="기둥(원형)"/>
      <sheetName val="XL4Poppy"/>
      <sheetName val="조명일위"/>
      <sheetName val="DATA2000"/>
      <sheetName val="1F"/>
      <sheetName val="배수관공"/>
      <sheetName val="측구공"/>
      <sheetName val="개산공사비"/>
      <sheetName val="투찰내역서"/>
      <sheetName val="CIP_공사"/>
      <sheetName val="실행내역서_"/>
      <sheetName val="1_설계조건"/>
      <sheetName val="노원열병합__건축공사기성내역서"/>
      <sheetName val="_총괄표"/>
      <sheetName val="인건비_"/>
      <sheetName val="1_취수장"/>
      <sheetName val="전차선로_물량표"/>
      <sheetName val="96보완계획7_12"/>
      <sheetName val="콤보박스와_리스트박스의_연결"/>
      <sheetName val="제잡비_xls"/>
      <sheetName val="3BL공동구_수량"/>
      <sheetName val="부대입찰_내역서"/>
      <sheetName val="2_고용보험료산출근거"/>
      <sheetName val="설내역서_"/>
      <sheetName val="외주대비-구조물 (2)"/>
      <sheetName val="견적표지 (3)"/>
      <sheetName val="정태현"/>
      <sheetName val=" HIT-&gt;HMC 견적(3900)"/>
      <sheetName val="한전일위"/>
      <sheetName val="요율"/>
      <sheetName val="투찰내역"/>
      <sheetName val="간접비계산"/>
      <sheetName val="합계"/>
      <sheetName val="일위CODE"/>
      <sheetName val="Macro1"/>
      <sheetName val="중기비"/>
      <sheetName val="품셈"/>
      <sheetName val="#2_일위대가목록"/>
      <sheetName val="관급자재"/>
      <sheetName val="일  위  대  가  목  록"/>
      <sheetName val="당초명세(평)"/>
      <sheetName val="일위산출"/>
      <sheetName val="세부추진"/>
      <sheetName val="제안서"/>
      <sheetName val="상용보강"/>
      <sheetName val="행정표준(1)"/>
      <sheetName val="행정표준(2)"/>
      <sheetName val="1공구원가계산서"/>
      <sheetName val="1유리"/>
      <sheetName val="금액결정"/>
      <sheetName val="인부신상자료"/>
      <sheetName val="장문교(대전)"/>
      <sheetName val="간접(90)"/>
      <sheetName val="우배수"/>
      <sheetName val="계산식"/>
      <sheetName val="INSTR"/>
      <sheetName val="조건표"/>
      <sheetName val="장비"/>
      <sheetName val="산근1"/>
      <sheetName val="노무"/>
      <sheetName val="설계가"/>
      <sheetName val="품셈총괄표"/>
      <sheetName val="교각토공 _2_"/>
      <sheetName val="일위대가D"/>
      <sheetName val="HRSG SMALL07220"/>
      <sheetName val="기본설계기준"/>
      <sheetName val="단가적용"/>
      <sheetName val="운반비요율"/>
      <sheetName val="6. 안전관리비"/>
      <sheetName val="유동표"/>
      <sheetName val="하도내역 (철콘)"/>
      <sheetName val="특기사항"/>
      <sheetName val="b_balju"/>
      <sheetName val="3.공통공사대비"/>
      <sheetName val="1차3회-개소별명세서-빨간색-인쇄용(21873)"/>
      <sheetName val="토목품셈"/>
      <sheetName val="CODE"/>
      <sheetName val="근로자자료입력"/>
      <sheetName val="참고자료"/>
      <sheetName val="시운전연료"/>
      <sheetName val="포장공"/>
      <sheetName val="구단"/>
      <sheetName val="내역(한신APT)"/>
      <sheetName val="Macro2"/>
      <sheetName val="견적의뢰서"/>
      <sheetName val="1단계"/>
      <sheetName val="일위총괄"/>
      <sheetName val="작업일보"/>
      <sheetName val="내역전기"/>
      <sheetName val="노무비 근거"/>
      <sheetName val="수정2"/>
      <sheetName val="표지1"/>
      <sheetName val="조건표 (2)"/>
      <sheetName val="10공구일위"/>
      <sheetName val="3개월-백데이타"/>
      <sheetName val="LG배관재단가"/>
      <sheetName val="다다수전류단가"/>
      <sheetName val="LG유통상품단가표"/>
      <sheetName val="임율 Data"/>
      <sheetName val="FORM-0"/>
      <sheetName val="작성방법"/>
      <sheetName val="안산기계장치"/>
      <sheetName val="계약전체내역서"/>
      <sheetName val="예정공정(2차분)"/>
      <sheetName val="총괄간지"/>
      <sheetName val="발주간지"/>
      <sheetName val="1차전체변경"/>
      <sheetName val="2차전체변경예정"/>
      <sheetName val="2차전체변경예정 (2)"/>
      <sheetName val="전체변경p"/>
      <sheetName val="04계약"/>
      <sheetName val="사용계획서"/>
      <sheetName val="04착공계약내역서"/>
      <sheetName val="04변경-상하p"/>
      <sheetName val="전체증감"/>
      <sheetName val="1차분증감"/>
      <sheetName val="잔여분증감"/>
      <sheetName val="1차사용계획서"/>
      <sheetName val="1차간지"/>
      <sheetName val="1차분계약내역서"/>
      <sheetName val="이정표토공"/>
      <sheetName val="토공유동표(전체.당초)"/>
      <sheetName val="개거총"/>
      <sheetName val="일위대가목록표"/>
      <sheetName val="추가예산"/>
      <sheetName val="목차 "/>
      <sheetName val="일위산출근거"/>
      <sheetName val="예산총괄"/>
      <sheetName val="공정집계_국별"/>
      <sheetName val="표준건축비"/>
      <sheetName val="별표집계"/>
      <sheetName val="A1"/>
      <sheetName val="일위단가"/>
      <sheetName val="c_balju"/>
      <sheetName val="입력데이타"/>
      <sheetName val="ORIGIN"/>
      <sheetName val="노임조서"/>
      <sheetName val="48일위"/>
      <sheetName val="IT-BAT"/>
      <sheetName val="수문일위1"/>
      <sheetName val="중기"/>
      <sheetName val="U형개거"/>
      <sheetName val="인원"/>
      <sheetName val="약품공급2"/>
      <sheetName val="DHEQSUPT"/>
      <sheetName val="호안사석"/>
      <sheetName val="배수자집"/>
      <sheetName val="유입량"/>
      <sheetName val="표지_(3)"/>
      <sheetName val="표지_(2)"/>
      <sheetName val="교각집계_(2)"/>
      <sheetName val="교각토공_(2)"/>
      <sheetName val="교각철근_(2)"/>
      <sheetName val="외주대비_-석축"/>
      <sheetName val="외주대비-구조물_(2)"/>
      <sheetName val="견적표지_(3)"/>
      <sheetName val="_HIT-&gt;HMC_견적(3900)"/>
      <sheetName val="일__위__대__가__목__록"/>
      <sheetName val="교각토공__2_"/>
      <sheetName val="6__안전관리비"/>
      <sheetName val="3_공통공사대비"/>
      <sheetName val="HRSG_SMALL07220"/>
      <sheetName val="97년_추정"/>
      <sheetName val="이월"/>
      <sheetName val="2터널시점"/>
      <sheetName val="SLAB근거-1"/>
      <sheetName val="단면 (2)"/>
      <sheetName val="업체별기성내역"/>
      <sheetName val="포장(수량)-관로부"/>
      <sheetName val="기초1"/>
      <sheetName val="잡비"/>
      <sheetName val="음성방향"/>
      <sheetName val="유치원내역"/>
      <sheetName val="P_RPTB04_산근"/>
      <sheetName val="하도금액분계"/>
      <sheetName val="견적"/>
      <sheetName val="WORK"/>
      <sheetName val="수량분개내역"/>
      <sheetName val="간선계산"/>
      <sheetName val="b_balju (2)"/>
      <sheetName val="b_gunmul"/>
      <sheetName val="내역(2000년)"/>
      <sheetName val="일일"/>
      <sheetName val="#2정산"/>
      <sheetName val="DANGA"/>
      <sheetName val="첨부1"/>
      <sheetName val="기본단가표"/>
      <sheetName val="8.현장관리비"/>
      <sheetName val="7.안전관리비"/>
      <sheetName val="7. 현장관리비 "/>
      <sheetName val="노무비 "/>
      <sheetName val="내역서 제출"/>
      <sheetName val="자료입력"/>
      <sheetName val="제경비산출서"/>
      <sheetName val="공사비증감"/>
      <sheetName val="BND"/>
      <sheetName val="공사내역서(을)실행"/>
      <sheetName val="환기시설"/>
      <sheetName val="조명"/>
      <sheetName val="점보전력사용"/>
      <sheetName val="단면"/>
      <sheetName val="배수처리"/>
      <sheetName val="입력자료(노무비)"/>
      <sheetName val="일위대가표48"/>
      <sheetName val="2000용수잠관-수량집계"/>
      <sheetName val="구조     ."/>
      <sheetName val="토공(1)"/>
      <sheetName val="차수공(1)"/>
      <sheetName val="전문하도급"/>
      <sheetName val="교량전기"/>
      <sheetName val="평가데이터"/>
      <sheetName val="인명부"/>
      <sheetName val="장비단가"/>
      <sheetName val="가스"/>
      <sheetName val="양수장(기계)"/>
      <sheetName val="직접비"/>
      <sheetName val="건장설비"/>
      <sheetName val="(당평)자재"/>
      <sheetName val="사업관리"/>
      <sheetName val="운반"/>
      <sheetName val="물가자료"/>
      <sheetName val="기성갑지"/>
      <sheetName val="간 지1"/>
      <sheetName val="일위(시설)"/>
      <sheetName val="콘크리트타설집계표"/>
      <sheetName val="화재 탐지 설비"/>
      <sheetName val="(원)기흥상갈"/>
      <sheetName val="4.일위대가집계"/>
      <sheetName val="5. 현장관리비(new) "/>
      <sheetName val="Customer Databas"/>
      <sheetName val="예가표"/>
      <sheetName val="결재난"/>
      <sheetName val="방배동내역(리라)"/>
      <sheetName val="현장경비"/>
      <sheetName val="건축공사집계표"/>
      <sheetName val="방배동내역 (총괄)"/>
      <sheetName val="부대공사총괄"/>
      <sheetName val="tggwan(mac)"/>
      <sheetName val="만년달력"/>
      <sheetName val="단가산출(T)"/>
      <sheetName val="공사원가계산서"/>
      <sheetName val="인사자료"/>
      <sheetName val="맨홀수량산출"/>
      <sheetName val="재료집계표"/>
      <sheetName val="쌍송교"/>
      <sheetName val="Macro(전동기)"/>
      <sheetName val="말뚝지지력산정"/>
      <sheetName val="#3E1_GCR"/>
      <sheetName val="첨부1-1"/>
      <sheetName val="빙설"/>
      <sheetName val="상수도토공집계표"/>
      <sheetName val="1안"/>
      <sheetName val="정렬"/>
      <sheetName val="입력그림"/>
      <sheetName val="정부노임"/>
      <sheetName val="흄관기초"/>
      <sheetName val="적용토목"/>
      <sheetName val="식재인부"/>
      <sheetName val="평자재단가"/>
      <sheetName val="공문"/>
      <sheetName val="현장일반사항"/>
      <sheetName val="구조물"/>
      <sheetName val="FI원가_1"/>
      <sheetName val="소소총괄표"/>
      <sheetName val="기초입력 DATA"/>
      <sheetName val="기본DATA"/>
      <sheetName val="입찰내역"/>
      <sheetName val="49일위"/>
      <sheetName val="22일위"/>
      <sheetName val="현장지지물물량"/>
      <sheetName val="공통자료"/>
      <sheetName val="안전시설내역서"/>
      <sheetName val="배수문"/>
      <sheetName val="EQUIP LIST"/>
      <sheetName val="1_수인터널2"/>
      <sheetName val="AS포장복구_2"/>
      <sheetName val="2_대외공문2"/>
      <sheetName val="6PILE__(돌출)2"/>
      <sheetName val="설_계2"/>
      <sheetName val="내역(최종본4_5)2"/>
      <sheetName val="0_0ControlSheet2"/>
      <sheetName val="0_1keyAssumption2"/>
      <sheetName val="부대입찰_내역서1"/>
      <sheetName val="전차선로_물량표1"/>
      <sheetName val="BSD_(2)1"/>
      <sheetName val="3BL공동구_수량1"/>
      <sheetName val="토공(우물통,기타)_1"/>
      <sheetName val="96보완계획7_121"/>
      <sheetName val="1__설계조건_2_단면가정_3__하중계산1"/>
      <sheetName val="DATA_입력란1"/>
      <sheetName val="1_취수장1"/>
      <sheetName val="인건비_1"/>
      <sheetName val="_총괄표1"/>
      <sheetName val="제잡비_xls1"/>
      <sheetName val="2_고용보험료산출근거1"/>
      <sheetName val="Eq__Mobilization1"/>
      <sheetName val="원가계산_(2)1"/>
      <sheetName val="실행내역서_1"/>
      <sheetName val="노원열병합__건축공사기성내역서1"/>
      <sheetName val="97년_추정1"/>
      <sheetName val="현장관리비_산출내역1"/>
      <sheetName val="1_설계조건1"/>
      <sheetName val="현장별계약현황('98_10_31)1"/>
      <sheetName val="콤보박스와_리스트박스의_연결1"/>
      <sheetName val="플랜트_설치1"/>
      <sheetName val="토공(우물통,기타)_"/>
      <sheetName val="Eq__Mobilization"/>
      <sheetName val="원가계산_(2)"/>
      <sheetName val="현장관리비_산출내역"/>
      <sheetName val="현장별계약현황('98_10_31)"/>
      <sheetName val="플랜트_설치"/>
      <sheetName val="간접재료비산출표-27-30"/>
      <sheetName val="내부마감"/>
      <sheetName val="산출근거(S4)"/>
      <sheetName val="기기리스트"/>
      <sheetName val="재활용 악취_먼지DUCT산출"/>
      <sheetName val="항목지정"/>
      <sheetName val="단가조사-2"/>
      <sheetName val="VE절감"/>
      <sheetName val="터파기및재료"/>
      <sheetName val="경비산출"/>
      <sheetName val="현장관리비데이타"/>
      <sheetName val="공정코드"/>
      <sheetName val="재료"/>
      <sheetName val="현장식당(1)"/>
      <sheetName val="설계명세"/>
      <sheetName val="기안"/>
      <sheetName val="인원현황"/>
      <sheetName val="예산M12A"/>
      <sheetName val="예산M2"/>
      <sheetName val="송라터널총괄"/>
      <sheetName val="매원개착터널총괄"/>
      <sheetName val="점수계산1-2"/>
      <sheetName val="남양시작동자105노65기1.3화1.2"/>
      <sheetName val="관음목장(제출용)자105인97.5"/>
      <sheetName val="이자율"/>
      <sheetName val="산출기준(파견전산실)"/>
      <sheetName val="SF내역및원가02"/>
      <sheetName val="전체내역 (2)"/>
      <sheetName val="Hyundai.Unit.cost.xls"/>
      <sheetName val="1-1호"/>
      <sheetName val="상호참고자료"/>
      <sheetName val="발주처자료입력"/>
      <sheetName val="회사기본자료"/>
      <sheetName val="하자보증자료"/>
      <sheetName val="기술자관련자료"/>
      <sheetName val="다곡2교"/>
      <sheetName val="품셈(기초)"/>
      <sheetName val="증감분석"/>
      <sheetName val="수리결과"/>
      <sheetName val="중기조종사 단위단가"/>
      <sheetName val="인원계획"/>
      <sheetName val="금리계산"/>
      <sheetName val="단위중량"/>
      <sheetName val="경산"/>
      <sheetName val="lab"/>
      <sheetName val="청천내"/>
      <sheetName val="우수"/>
      <sheetName val="기자재비"/>
      <sheetName val="일위대가목록(ems)"/>
      <sheetName val="일위집계(기존)"/>
      <sheetName val="건설실행"/>
      <sheetName val="일반공사"/>
      <sheetName val="하도내역_(철콘)"/>
      <sheetName val="노무비_근거"/>
      <sheetName val="임율_Data"/>
      <sheetName val="조건표_(2)"/>
      <sheetName val="목차_"/>
      <sheetName val="1_설계기준"/>
      <sheetName val="7__현장관리비_"/>
      <sheetName val="SHL"/>
      <sheetName val="5_ 현장관리비_new_ "/>
      <sheetName val="인계"/>
      <sheetName val="Temporary Mooring"/>
      <sheetName val="A LINE"/>
      <sheetName val="U-TYPE(1)"/>
      <sheetName val="단위량당중기"/>
      <sheetName val="일위목록데이타"/>
      <sheetName val="기성내역"/>
      <sheetName val="전도금월정금액"/>
      <sheetName val="설계내역"/>
      <sheetName val="마산방향철근집계"/>
      <sheetName val="입력정보"/>
      <sheetName val="격점별물량"/>
      <sheetName val="일H35Y4"/>
      <sheetName val="측량요율"/>
      <sheetName val="자재대"/>
      <sheetName val="점검총괄"/>
      <sheetName val="제출내역 (2)"/>
      <sheetName val="동천하상준설"/>
      <sheetName val="원도급"/>
      <sheetName val="하도급"/>
      <sheetName val="일위대가집계"/>
      <sheetName val="식재가격"/>
      <sheetName val="식재총괄"/>
      <sheetName val="700seg"/>
      <sheetName val="RE9604"/>
      <sheetName val="BQ"/>
      <sheetName val="내역서2안"/>
      <sheetName val="소방"/>
      <sheetName val="TABLE DB"/>
      <sheetName val="쌍용 data base"/>
      <sheetName val="본사인상전"/>
      <sheetName val="학생내역"/>
      <sheetName val="대공종"/>
      <sheetName val="바닥판"/>
      <sheetName val="공사수행보고"/>
      <sheetName val="969910( R)"/>
      <sheetName val="입력"/>
      <sheetName val="1062-X방향 "/>
      <sheetName val="5.정산서"/>
      <sheetName val="포장직선구간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설계집계장"/>
      <sheetName val="실행집계장"/>
      <sheetName val="투찰집계장"/>
      <sheetName val="♣총괄내역서♣"/>
      <sheetName val="실행하도사항"/>
      <sheetName val="실행별지"/>
      <sheetName val="실행하도잡비"/>
      <sheetName val="실행토공하도"/>
      <sheetName val="실행철콘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설비"/>
      <sheetName val="PROJECT BRIEF"/>
      <sheetName val="감액총괄표"/>
      <sheetName val="4.장비손료"/>
      <sheetName val="기본사항"/>
      <sheetName val="일반관리비전체분당초변경대비표"/>
      <sheetName val="사용계획"/>
      <sheetName val="지급수수료월별금액산정"/>
      <sheetName val="Ⅱ1-0타"/>
      <sheetName val="내역및원가02"/>
      <sheetName val="내역총괄"/>
      <sheetName val="내역총괄2"/>
      <sheetName val="내역총괄3"/>
      <sheetName val="단중표"/>
      <sheetName val="상가지급현황"/>
      <sheetName val="제거식EA"/>
      <sheetName val="부대공자재집계표"/>
      <sheetName val="Sheet14"/>
      <sheetName val="Sheet13"/>
      <sheetName val="작성"/>
      <sheetName val="손익분석"/>
      <sheetName val="COVER"/>
      <sheetName val="BOJUNGGM"/>
      <sheetName val="입력값"/>
      <sheetName val="설계기준 및 하중계산"/>
      <sheetName val="가중치"/>
      <sheetName val="빙100장비사양"/>
      <sheetName val="토지산출내역"/>
      <sheetName val="전도품의"/>
      <sheetName val="단양 00 아파트-세부내역"/>
      <sheetName val="01"/>
      <sheetName val="예정(3)"/>
      <sheetName val="NAIL단가산출"/>
      <sheetName val="외주가공"/>
      <sheetName val="단위수량"/>
      <sheetName val="자재co"/>
      <sheetName val="산근"/>
      <sheetName val="물량산출근거"/>
      <sheetName val="UR2-Calculation"/>
      <sheetName val="사진"/>
      <sheetName val="Trend(Agitator)"/>
      <sheetName val="경비 (1)"/>
      <sheetName val="2F 회의실견적(5_14 일대)"/>
      <sheetName val="포장수량집계"/>
      <sheetName val="원내역서 그대로"/>
      <sheetName val="(C)원내역"/>
      <sheetName val="b_balju_cho"/>
      <sheetName val="현금흐름"/>
      <sheetName val="은행"/>
      <sheetName val="수문보고"/>
      <sheetName val="분전반일위대가"/>
      <sheetName val="일위대가-01"/>
      <sheetName val="계약서"/>
      <sheetName val="터널조도"/>
      <sheetName val="암거"/>
      <sheetName val="공정표_1"/>
      <sheetName val="1_설계기준1"/>
      <sheetName val="장비당단가_(1)1"/>
      <sheetName val="Sheet2_(2)1"/>
      <sheetName val="별표_1"/>
      <sheetName val="2_건축1"/>
      <sheetName val="수_량_명_세_서_-_11"/>
      <sheetName val="공정표_"/>
      <sheetName val="장비당단가_(1)"/>
      <sheetName val="Sheet2_(2)"/>
      <sheetName val="별표_"/>
      <sheetName val="2_건축"/>
      <sheetName val="수_량_명_세_서_-_1"/>
      <sheetName val="전국현황"/>
      <sheetName val="중기단가"/>
      <sheetName val="TYPE1"/>
      <sheetName val="공사비"/>
      <sheetName val="배선(낙차)"/>
      <sheetName val="정의"/>
      <sheetName val="가시설(TYPE-A)"/>
      <sheetName val="1-1평균터파기고(1)"/>
      <sheetName val="램머"/>
      <sheetName val="수목데이타 "/>
      <sheetName val="산근(1)"/>
      <sheetName val="BQ(실행)"/>
      <sheetName val="1공구_건정토건_토공3"/>
      <sheetName val="1공구_건정토건_철콘3"/>
      <sheetName val="도급표지_3"/>
      <sheetName val="도급표지__(4)3"/>
      <sheetName val="부대표지_(4)3"/>
      <sheetName val="도급표지__(3)3"/>
      <sheetName val="부대표지_(3)3"/>
      <sheetName val="도급표지__(2)3"/>
      <sheetName val="부대표지_(2)3"/>
      <sheetName val="토__목3"/>
      <sheetName val="조__경3"/>
      <sheetName val="전_기3"/>
      <sheetName val="건__축3"/>
      <sheetName val="보도내역_(3)3"/>
      <sheetName val="준검_내역서3"/>
      <sheetName val="1_수인터널3"/>
      <sheetName val="6PILE__(돌출)3"/>
      <sheetName val="0_0ControlSheet3"/>
      <sheetName val="0_1keyAssumption3"/>
      <sheetName val="2_대외공문3"/>
      <sheetName val="설_계3"/>
      <sheetName val="Sheet1_(2)2"/>
      <sheetName val="AS포장복구_3"/>
      <sheetName val="내역(최종본4_5)3"/>
      <sheetName val="입출재고현황_(2)2"/>
      <sheetName val="96보완계획7_122"/>
      <sheetName val="1_취수장2"/>
      <sheetName val="_총괄표2"/>
      <sheetName val="전차선로_물량표2"/>
      <sheetName val="BSD_(2)2"/>
      <sheetName val="4_내진설계2"/>
      <sheetName val="인건비_2"/>
      <sheetName val="1__설계조건_2_단면가정_3__하중계산2"/>
      <sheetName val="DATA_입력란2"/>
      <sheetName val="2_고용보험료산출근거2"/>
      <sheetName val="노원열병합__건축공사기성내역서2"/>
      <sheetName val="제잡비_xls2"/>
      <sheetName val="3BL공동구_수량2"/>
      <sheetName val="부대입찰_내역서2"/>
      <sheetName val="토공(우물통,기타)_2"/>
      <sheetName val="현장별계약현황('98_10_31)2"/>
      <sheetName val="실행내역서_2"/>
      <sheetName val="원가계산_(2)2"/>
      <sheetName val="Eq__Mobilization2"/>
      <sheetName val="1_설계조건2"/>
      <sheetName val="플랜트_설치2"/>
      <sheetName val="콤보박스와_리스트박스의_연결2"/>
      <sheetName val="97년_추정2"/>
      <sheetName val="현장관리비_산출내역2"/>
      <sheetName val="내___역"/>
      <sheetName val="프라임_강변역(4,236)"/>
      <sheetName val="8_PILE__(돌출)"/>
      <sheetName val="2000년_공정표"/>
      <sheetName val="집_계_표"/>
      <sheetName val="설내역서_1"/>
      <sheetName val="CIP_공사1"/>
      <sheetName val="2_교량(신설)"/>
      <sheetName val="5_2코핑"/>
      <sheetName val="P_M_별"/>
      <sheetName val="배수공_시멘트_및_골재량_산출"/>
      <sheetName val="7_PILE__(돌출)"/>
      <sheetName val="DATA_입력부"/>
      <sheetName val="4_장비손료"/>
      <sheetName val="표지_(3)1"/>
      <sheetName val="표지_(2)1"/>
      <sheetName val="교각집계_(2)1"/>
      <sheetName val="교각토공_(2)1"/>
      <sheetName val="교각철근_(2)1"/>
      <sheetName val="외주대비_-석축1"/>
      <sheetName val="외주대비-구조물_(2)1"/>
      <sheetName val="견적표지_(3)1"/>
      <sheetName val="_HIT-&gt;HMC_견적(3900)1"/>
      <sheetName val="일__위__대__가__목__록1"/>
      <sheetName val="4_경비_5_영업외수지"/>
      <sheetName val="_견적서"/>
      <sheetName val="광통신_견적내역서1"/>
      <sheetName val="할증_"/>
      <sheetName val="unit_4"/>
      <sheetName val="2000_05"/>
      <sheetName val="교각토공__2_1"/>
      <sheetName val="수량산출서_갑지"/>
      <sheetName val="HRSG_SMALL072201"/>
      <sheetName val="6__안전관리비1"/>
      <sheetName val="3_공통공사대비1"/>
      <sheetName val="1_3_1절점좌표"/>
      <sheetName val="1_1설계기준"/>
      <sheetName val="단양_00_아파트-세부내역"/>
      <sheetName val="2차전체변경예정_(2)"/>
      <sheetName val="토공유동표(전체_당초)"/>
      <sheetName val="단면_(2)"/>
      <sheetName val="b_balju_(2)"/>
      <sheetName val="8_현장관리비"/>
      <sheetName val="7_안전관리비"/>
      <sheetName val="노무비_"/>
      <sheetName val="내역서_제출"/>
      <sheetName val="구조______"/>
      <sheetName val="간_지1"/>
      <sheetName val="화재_탐지_설비"/>
      <sheetName val="4_일위대가집계"/>
      <sheetName val="5__현장관리비(new)_"/>
      <sheetName val="Customer_Databas"/>
      <sheetName val="방배동내역_(총괄)"/>
      <sheetName val="EQUIP_LIST"/>
      <sheetName val="5_정산서"/>
      <sheetName val="1_본부별"/>
      <sheetName val="기초입력_DATA"/>
      <sheetName val="재활용_악취_먼지DUCT산출"/>
      <sheetName val="현장관리비내역서"/>
      <sheetName val="영동(D)"/>
      <sheetName val="집계표(공종별)"/>
      <sheetName val="관리"/>
      <sheetName val="적정"/>
      <sheetName val="실행"/>
      <sheetName val="하도"/>
      <sheetName val="별지"/>
      <sheetName val="보링"/>
      <sheetName val="철물"/>
      <sheetName val="철강재"/>
      <sheetName val="견적내역"/>
      <sheetName val="합의서"/>
      <sheetName val="포장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기초단가(03,상반기)"/>
      <sheetName val="노임(03,상반기)"/>
      <sheetName val="중기손료(03,상반기)"/>
      <sheetName val="중기가격(03)"/>
      <sheetName val="경비단가(02)"/>
      <sheetName val="총괄내역"/>
      <sheetName val="가시설수량"/>
      <sheetName val="가시설단위수량"/>
      <sheetName val="SORCE1"/>
      <sheetName val="장비가동"/>
      <sheetName val="현장업무"/>
      <sheetName val="품셈표"/>
      <sheetName val="신복2"/>
      <sheetName val="구조물공"/>
      <sheetName val="MAIN_TABLE"/>
      <sheetName val="현장"/>
      <sheetName val="전선 및 전선관"/>
      <sheetName val="수지표"/>
      <sheetName val="셀명"/>
      <sheetName val="총괄수지표"/>
      <sheetName val="도수로현황"/>
      <sheetName val="DB"/>
      <sheetName val="건축"/>
      <sheetName val="공주방향"/>
      <sheetName val="5호광장_(만점)"/>
      <sheetName val="인천국제_(만점)_(2)"/>
      <sheetName val="대운산출"/>
      <sheetName val="산3_4"/>
      <sheetName val="공통비"/>
      <sheetName val="VENDOR LIST"/>
      <sheetName val="정공공사"/>
      <sheetName val="70%"/>
      <sheetName val="단면설계"/>
      <sheetName val="안정검토"/>
      <sheetName val="L형옹벽"/>
      <sheetName val="포장절단"/>
      <sheetName val="1호맨홀토공"/>
      <sheetName val="Sight n M.H"/>
      <sheetName val="단가 "/>
      <sheetName val="환율change"/>
      <sheetName val="GRDBS"/>
      <sheetName val="4 LINE"/>
      <sheetName val="7 th"/>
      <sheetName val="C10집계2"/>
      <sheetName val=" 갑지"/>
      <sheetName val="케이블규격"/>
      <sheetName val="COVERSHEET"/>
      <sheetName val="소화실적"/>
      <sheetName val="단위별용량계산"/>
      <sheetName val="총 원가계산"/>
      <sheetName val="매출요약(월별) -년간"/>
      <sheetName val="단위수량산출"/>
      <sheetName val="Piping Design Data"/>
      <sheetName val="4 &amp; 10-inch, CO2 Combo &amp; Sweep"/>
      <sheetName val="__MAIN"/>
      <sheetName val="과천MAIN"/>
      <sheetName val="부하LOAD"/>
      <sheetName val="1호맨홀가감수량"/>
      <sheetName val="ilch"/>
      <sheetName val="Table"/>
      <sheetName val="교통표지판수량집계표"/>
      <sheetName val="3차토목내역"/>
      <sheetName val="말뚝기초(안정검토)-외측"/>
      <sheetName val="배수장토목공사비"/>
      <sheetName val="소일위대가코드표"/>
      <sheetName val="대비표"/>
      <sheetName val="한성교회 신축공사(050713)_CheckList"/>
      <sheetName val="2.2_오피스텔(12~32F)"/>
      <sheetName val="기본일위"/>
      <sheetName val="일용직6월"/>
      <sheetName val="이형관중량"/>
      <sheetName val="일위대가(목록)"/>
      <sheetName val="산근(목록)"/>
      <sheetName val="월별손익"/>
      <sheetName val="양덕동"/>
      <sheetName val="추가일위대가"/>
      <sheetName val="COVER-P"/>
      <sheetName val="자동제어"/>
      <sheetName val="화전내"/>
      <sheetName val="일위총괄표"/>
      <sheetName val="252K444"/>
      <sheetName val="하중계산"/>
      <sheetName val="철근량"/>
      <sheetName val="일위대가 집계표"/>
      <sheetName val="일용직"/>
      <sheetName val="중기조종사_단위단가"/>
      <sheetName val="법면"/>
      <sheetName val="부대공"/>
      <sheetName val="배수공1"/>
      <sheetName val="원가계산서(변경)"/>
      <sheetName val="터널대가"/>
      <sheetName val="관개"/>
      <sheetName val="9.1지하2층하부보"/>
      <sheetName val="일대"/>
      <sheetName val="단계별내역 (2)"/>
      <sheetName val="계측기"/>
      <sheetName val="인천제철"/>
      <sheetName val="주요항목별"/>
      <sheetName val="골조"/>
      <sheetName val="퍼스트"/>
      <sheetName val="변경내역"/>
      <sheetName val="4.일위대가"/>
      <sheetName val="제수변수량"/>
      <sheetName val="ASALTOTA"/>
      <sheetName val="총수량집계표"/>
      <sheetName val="심사"/>
      <sheetName val="편성절차"/>
      <sheetName val="2002자금수지계획(진행+신규)"/>
      <sheetName val="2변경1"/>
      <sheetName val="수장"/>
      <sheetName val="철골공사"/>
      <sheetName val="맨홀되메우기"/>
      <sheetName val="당진1,2호기전선관설치및접지4차공사내역서-을지"/>
      <sheetName val="현금흐름표"/>
      <sheetName val="07제품별수익성"/>
      <sheetName val="교각별철근수량집계표"/>
      <sheetName val="출력X"/>
      <sheetName val="검토현황"/>
      <sheetName val="증감내역"/>
      <sheetName val="표층포설및다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-부대공(남사지구)"/>
      <sheetName val="DATA 입력란"/>
      <sheetName val="1. 설계조건 2.단면가정 3. 하중계산"/>
    </sheetNames>
    <sheetDataSet>
      <sheetData sheetId="0"/>
      <sheetData sheetId="1"/>
      <sheetData sheetId="2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s"/>
      <sheetName val="gp"/>
      <sheetName val="jb"/>
      <sheetName val="kjsd"/>
      <sheetName val="bdsd"/>
      <sheetName val="ksw"/>
      <sheetName val="lab"/>
      <sheetName val="통신"/>
      <sheetName val="청구서"/>
      <sheetName val="선금공제"/>
      <sheetName val="현황"/>
      <sheetName val="단가"/>
      <sheetName val="집계표"/>
      <sheetName val="SANTOGO"/>
      <sheetName val="하조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산출"/>
      <sheetName val="원가"/>
      <sheetName val="설비"/>
    </sheetNames>
    <sheetDataSet>
      <sheetData sheetId="0"/>
      <sheetData sheetId="1">
        <row r="58">
          <cell r="R58">
            <v>794992</v>
          </cell>
        </row>
      </sheetData>
      <sheetData sheetId="2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96보완계획7.12"/>
      <sheetName val="날개벽수량표"/>
      <sheetName val="범례표"/>
      <sheetName val="내역서"/>
      <sheetName val="기계경비"/>
      <sheetName val="지구단위계획"/>
      <sheetName val="자재단가"/>
      <sheetName val="신우"/>
      <sheetName val="설비"/>
      <sheetName val="지급자재"/>
      <sheetName val="용수간선"/>
      <sheetName val="조명시설"/>
      <sheetName val="내역서(전기)"/>
      <sheetName val="수자재단위당"/>
      <sheetName val="내역"/>
      <sheetName val="#REF"/>
      <sheetName val="3지구단위"/>
      <sheetName val="코드표"/>
      <sheetName val="관일"/>
      <sheetName val="대로근거"/>
      <sheetName val="용소리교"/>
      <sheetName val="원본(갑지)"/>
      <sheetName val="교각1"/>
      <sheetName val="일위대가(가설)"/>
      <sheetName val="일위"/>
      <sheetName val="ABUT수량-A1"/>
      <sheetName val="설계내역서(전체)"/>
      <sheetName val="주차구획선수량"/>
      <sheetName val="우배수"/>
      <sheetName val="적용토목"/>
      <sheetName val="지장물건일위대가"/>
      <sheetName val="라.공사비"/>
      <sheetName val="다.도서인쇄비"/>
      <sheetName val="6PILE  (돌출)"/>
      <sheetName val="인건비"/>
      <sheetName val="사각맨홀"/>
      <sheetName val="TYPE-A"/>
      <sheetName val="노임"/>
      <sheetName val="집계표"/>
      <sheetName val="BID"/>
      <sheetName val="자재단가비교표"/>
      <sheetName val="일위대가"/>
      <sheetName val="기초단가"/>
      <sheetName val="일위대가-택지부문(변경)"/>
      <sheetName val="건축도면 진행자료"/>
      <sheetName val="수량산출"/>
      <sheetName val="부하계산서"/>
      <sheetName val="부하(성남)"/>
      <sheetName val="현장조사"/>
      <sheetName val="MAIN"/>
      <sheetName val="DATE"/>
      <sheetName val="데리네이타현황"/>
      <sheetName val="상수도토공집계표"/>
      <sheetName val="직접경비산출근거"/>
      <sheetName val="직접인건비"/>
      <sheetName val="일반수량"/>
      <sheetName val="DAN"/>
      <sheetName val="접속도로1"/>
      <sheetName val="내역서 "/>
      <sheetName val="단가"/>
      <sheetName val="품셈TABLE"/>
      <sheetName val="각형맨홀"/>
      <sheetName val="날개벽"/>
      <sheetName val="96보완계획7_12"/>
      <sheetName val="하조서"/>
      <sheetName val="2.재료비"/>
      <sheetName val="1.인건비"/>
      <sheetName val="설계내역서"/>
      <sheetName val="guard(mac)"/>
      <sheetName val="환경인력"/>
      <sheetName val="재해-호표"/>
      <sheetName val="구조물토적"/>
      <sheetName val="2000년1차"/>
      <sheetName val="터파기및재료"/>
    </sheetNames>
    <sheetDataSet>
      <sheetData sheetId="0"/>
      <sheetData sheetId="1"/>
      <sheetData sheetId="2"/>
      <sheetData sheetId="3" refreshError="1">
        <row r="76">
          <cell r="L76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기리스트"/>
      <sheetName val="축산 기기리스트"/>
      <sheetName val="견적대비표"/>
      <sheetName val="GI-LIST"/>
      <sheetName val="타견적(을)"/>
      <sheetName val="tggwan(mac)"/>
      <sheetName val="가도공"/>
      <sheetName val="대치판정"/>
      <sheetName val="ANALYSER"/>
      <sheetName val="삼원"/>
      <sheetName val="그린"/>
      <sheetName val="한창-을"/>
      <sheetName val="내역"/>
      <sheetName val="품셈"/>
      <sheetName val="단가"/>
      <sheetName val="수량산출"/>
      <sheetName val="NOMUBI"/>
      <sheetName val="G.R300경비"/>
      <sheetName val="일위대가목차"/>
      <sheetName val="TARGET"/>
      <sheetName val="화재 탐지 설비"/>
      <sheetName val="BID"/>
      <sheetName val="S0"/>
      <sheetName val="산출근거"/>
      <sheetName val="SG"/>
      <sheetName val="Sheet1"/>
      <sheetName val="약품공급2"/>
      <sheetName val="노임"/>
      <sheetName val="Baby일위대가"/>
      <sheetName val="기계경비일람"/>
      <sheetName val="우수공"/>
      <sheetName val="HPMTRICO"/>
      <sheetName val="STEEL BOX 단면설계(SEC.8)"/>
      <sheetName val="수입"/>
      <sheetName val="산근1,2"/>
      <sheetName val="참조-(1)"/>
      <sheetName val="マージン"/>
      <sheetName val="ABUT수량-A1"/>
      <sheetName val="JUCKEYK"/>
      <sheetName val="하수급견적대비"/>
      <sheetName val="총괄"/>
      <sheetName val="ITEM"/>
      <sheetName val="전기일위대가"/>
      <sheetName val="자재단가"/>
      <sheetName val="종배수관"/>
      <sheetName val="노무비"/>
      <sheetName val="bm(CIcable)"/>
      <sheetName val="가공비"/>
      <sheetName val="Y-WORK"/>
      <sheetName val="우각부보강"/>
      <sheetName val="2000전체분"/>
      <sheetName val="2000년1차"/>
      <sheetName val="현장관리비 산출내역"/>
      <sheetName val="EQT-ESTN"/>
      <sheetName val="부하(성남)"/>
      <sheetName val="일위(PN)"/>
      <sheetName val="N賃率-職"/>
      <sheetName val="계수시트"/>
      <sheetName val="원가계산서"/>
      <sheetName val="static.cal"/>
      <sheetName val="시설일위"/>
      <sheetName val="견적대비"/>
      <sheetName val="인수공규격"/>
      <sheetName val="EP0618"/>
      <sheetName val="환율"/>
      <sheetName val="내역서"/>
      <sheetName val="공용정보"/>
      <sheetName val="2.대외공문"/>
      <sheetName val="SORCE1"/>
      <sheetName val="도로토적"/>
      <sheetName val="설비"/>
      <sheetName val="3BL공동구 수량"/>
      <sheetName val="노무비단가"/>
      <sheetName val="터파기및재료"/>
      <sheetName val="참조"/>
      <sheetName val="교대시점"/>
      <sheetName val="축산_기기리스트"/>
      <sheetName val="수량산출서"/>
      <sheetName val="RangeObject"/>
      <sheetName val="1.설계조건"/>
      <sheetName val="(전기)설계예산서"/>
      <sheetName val="대가수량"/>
      <sheetName val="교각(P1)수량"/>
      <sheetName val="집계표_식재"/>
      <sheetName val="장비종합부표"/>
      <sheetName val="부표"/>
      <sheetName val="제출내역 (2)"/>
      <sheetName val="집계표(육상)"/>
      <sheetName val="공사개요"/>
      <sheetName val="C3"/>
      <sheetName val="건축내역서"/>
      <sheetName val="집계표"/>
      <sheetName val="설비내역서"/>
      <sheetName val="전기내역서"/>
      <sheetName val="BID-도로"/>
      <sheetName val="우수"/>
      <sheetName val="8.PILE  (돌출)"/>
      <sheetName val="여과지동"/>
      <sheetName val="기초자료"/>
      <sheetName val="청하배수"/>
      <sheetName val="실행철강하도"/>
      <sheetName val="을"/>
      <sheetName val="1단계"/>
      <sheetName val="가설공사비"/>
      <sheetName val="남평내역"/>
      <sheetName val="가락화장을지"/>
      <sheetName val="동해title"/>
      <sheetName val="기자재비"/>
      <sheetName val="토적표(1)"/>
      <sheetName val="집수정(600-700)"/>
      <sheetName val="정부노임단가"/>
      <sheetName val="Pré-chiffrage bas"/>
      <sheetName val="본체"/>
      <sheetName val="연결관산출조서"/>
      <sheetName val="표지 (2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(가설)"/>
      <sheetName val="예산서"/>
      <sheetName val="노임단가"/>
      <sheetName val="EP0618"/>
    </sheetNames>
    <sheetDataSet>
      <sheetData sheetId="0"/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비교견적 (2)"/>
      <sheetName val="비교견적"/>
      <sheetName val="1단계"/>
      <sheetName val="2단계"/>
      <sheetName val="견적리스트"/>
      <sheetName val="견적가"/>
      <sheetName val="기본"/>
      <sheetName val="인건비"/>
      <sheetName val="일위대가(가설)"/>
      <sheetName val="예정(3)"/>
      <sheetName val="동원(3)"/>
      <sheetName val="일위대가표"/>
      <sheetName val="삼원"/>
      <sheetName val="그린"/>
      <sheetName val="한창-을"/>
      <sheetName val="내역"/>
      <sheetName val="품셈"/>
      <sheetName val="단가"/>
      <sheetName val="수량산출"/>
      <sheetName val="총괄내역서"/>
      <sheetName val="금액내역서"/>
      <sheetName val="설비"/>
      <sheetName val="9902"/>
      <sheetName val="집계표"/>
      <sheetName val="내역서"/>
      <sheetName val="기기"/>
      <sheetName val="일위대가"/>
      <sheetName val="갑지"/>
      <sheetName val="#REF"/>
      <sheetName val="단가1"/>
      <sheetName val="Y-WORK"/>
      <sheetName val="교각계산"/>
      <sheetName val="부하계산서"/>
      <sheetName val="부하(성남)"/>
      <sheetName val="청천내"/>
      <sheetName val="경산"/>
      <sheetName val="TYPE1"/>
      <sheetName val="적격분석"/>
      <sheetName val="토량산출서"/>
      <sheetName val="진주방향"/>
      <sheetName val="기계경비(시간당)"/>
      <sheetName val="램머"/>
      <sheetName val="Baby일위대가"/>
      <sheetName val="비교견적_(2)"/>
      <sheetName val="01"/>
      <sheetName val="주현(해보)"/>
      <sheetName val="주현(영광)"/>
      <sheetName val="기초일위"/>
      <sheetName val="날개벽"/>
      <sheetName val="일위대가_목록"/>
      <sheetName val="조명시설"/>
      <sheetName val="갑지(추정)"/>
      <sheetName val="노임단가"/>
      <sheetName val="자재단가"/>
      <sheetName val="단중표"/>
      <sheetName val="자재단가표"/>
      <sheetName val="밸브설치"/>
      <sheetName val="9GNG운반"/>
      <sheetName val="96보완계획7.12"/>
      <sheetName val="당초토량산출서"/>
      <sheetName val="변경토량산출서"/>
      <sheetName val="기자재비"/>
      <sheetName val="입출재고현황 (2)"/>
      <sheetName val="6PILE  (돌출)"/>
      <sheetName val="기기리스트"/>
      <sheetName val="개요입력"/>
      <sheetName val="단가기준"/>
      <sheetName val="수량기준"/>
      <sheetName val="대가수량"/>
      <sheetName val="수로단위수량"/>
      <sheetName val="용산3(영광)"/>
      <sheetName val="도급계약내역서"/>
      <sheetName val="실정보고 내역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증감"/>
      <sheetName val="표지"/>
      <sheetName val="TOTAL1"/>
      <sheetName val="TOTAL2"/>
      <sheetName val="TOTAL3 "/>
      <sheetName val="일위대가"/>
      <sheetName val="수량증감"/>
      <sheetName val="단가결정조서"/>
      <sheetName val="물량증감"/>
      <sheetName val="Sheet1"/>
      <sheetName val="Sheet9"/>
      <sheetName val="Sheet8"/>
      <sheetName val="Sheet7"/>
      <sheetName val="Sheet6"/>
      <sheetName val="Sheet5"/>
      <sheetName val="Sheet4"/>
      <sheetName val="Sheet3"/>
      <sheetName val="TOTAL3"/>
      <sheetName val="B부대공"/>
      <sheetName val="직접경비"/>
      <sheetName val="직접인건비"/>
      <sheetName val="교각1"/>
      <sheetName val="환경평가"/>
      <sheetName val="인구"/>
      <sheetName val="9GNG운반"/>
      <sheetName val="6PILE  (돌출)"/>
      <sheetName val="일위대가(가설)"/>
      <sheetName val="물가시세표지"/>
      <sheetName val="물가시세표"/>
      <sheetName val="노임단가표지"/>
      <sheetName val="노임단가"/>
      <sheetName val="일위대가조견표"/>
      <sheetName val="물가시세비교"/>
      <sheetName val="교각계산"/>
      <sheetName val="1단계"/>
      <sheetName val="N賃率-職"/>
      <sheetName val="SCHE"/>
      <sheetName val="하천제원"/>
      <sheetName val="내역서 "/>
      <sheetName val="견적대비표"/>
      <sheetName val="단면가정"/>
      <sheetName val="부재력정리"/>
      <sheetName val="표준계약서"/>
      <sheetName val="DATE"/>
      <sheetName val="예가표"/>
      <sheetName val="신표지1"/>
      <sheetName val="3.골재원검토의견서 갑지"/>
      <sheetName val="부안변전"/>
      <sheetName val="1. 설계조건 2.단면가정 3. 하중계산"/>
      <sheetName val="DATA 입력란"/>
      <sheetName val="설계조건"/>
      <sheetName val="계산서(곡선부)"/>
      <sheetName val="포장재료집계표"/>
      <sheetName val="날개벽"/>
      <sheetName val="간지"/>
      <sheetName val="공비대비"/>
      <sheetName val="기본"/>
      <sheetName val="8.PILE  (돌출)"/>
      <sheetName val="GI-LIST"/>
      <sheetName val="공내역"/>
      <sheetName val="설계내역"/>
      <sheetName val="터파기및재료"/>
      <sheetName val="가로등기초"/>
      <sheetName val="입찰안"/>
      <sheetName val="전기일위대가"/>
      <sheetName val="총괄"/>
      <sheetName val="교평단위개요-3"/>
      <sheetName val="교통영향-2"/>
      <sheetName val="갑지"/>
      <sheetName val="예정공정"/>
      <sheetName val="지구단위개요-2"/>
      <sheetName val="지구단위계획-1"/>
      <sheetName val="입력"/>
      <sheetName val="약품설비"/>
      <sheetName val="약품공급2"/>
      <sheetName val="산출근거"/>
      <sheetName val="차액보증"/>
      <sheetName val="대림경상68억"/>
      <sheetName val="공문"/>
      <sheetName val="덕소내역"/>
      <sheetName val="TOTAL3_"/>
      <sheetName val="입력시트"/>
      <sheetName val="#REF"/>
      <sheetName val="밸브설치"/>
      <sheetName val="전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침사지"/>
      <sheetName val="유입펌프"/>
      <sheetName val="조정조"/>
      <sheetName val="최초침전지"/>
      <sheetName val="포기조"/>
      <sheetName val="송풍기"/>
      <sheetName val="최종침전지"/>
      <sheetName val="UV소독"/>
      <sheetName val="용수공급"/>
      <sheetName val="농축조"/>
      <sheetName val="탈수기"/>
      <sheetName val="탈취설비"/>
      <sheetName val="약품설비"/>
      <sheetName val="기기리스트"/>
      <sheetName val="밸브설치"/>
      <sheetName val="샘플표지"/>
      <sheetName val="VXXXXX"/>
      <sheetName val="Legend"/>
      <sheetName val="1회기성갑"/>
      <sheetName val="1회기성을"/>
      <sheetName val="Sheet3"/>
      <sheetName val="을 (2)"/>
      <sheetName val="설계변경갑"/>
      <sheetName val="설계변경을"/>
      <sheetName val="Sheet1"/>
      <sheetName val="약품공급2"/>
      <sheetName val="대치판정"/>
      <sheetName val="1단계"/>
      <sheetName val="합의경상"/>
      <sheetName val="잡비"/>
      <sheetName val="공내역"/>
      <sheetName val="토량산출서"/>
      <sheetName val="AS-YONG"/>
      <sheetName val="집계표"/>
      <sheetName val="삼원"/>
      <sheetName val="그린"/>
      <sheetName val="한창-을"/>
      <sheetName val="내역"/>
      <sheetName val="품셈"/>
      <sheetName val="단가"/>
      <sheetName val="수량산출"/>
      <sheetName val="AS포장복구 "/>
      <sheetName val="자단"/>
      <sheetName val="인공산출"/>
      <sheetName val="노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약품공급2"/>
      <sheetName val="1단계"/>
      <sheetName val="철근단면적"/>
      <sheetName val="GODO"/>
      <sheetName val="약품설비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승달문예회관)"/>
      <sheetName val="변압기용량"/>
      <sheetName val="발전기"/>
      <sheetName val="발전기부하"/>
      <sheetName val="축전지"/>
      <sheetName val="전압조건"/>
      <sheetName val="전압강하계산서"/>
      <sheetName val="부하조건"/>
      <sheetName val="부하계산서"/>
      <sheetName val="부하(성남)"/>
      <sheetName val="내역서"/>
      <sheetName val="FORM-0"/>
      <sheetName val="중기사용료"/>
      <sheetName val="부하_성남_"/>
      <sheetName val="조도계산서 (도서)"/>
      <sheetName val="인건비"/>
      <sheetName val="가도공"/>
      <sheetName val="중기일위대가"/>
      <sheetName val="SD"/>
      <sheetName val="노임단가"/>
      <sheetName val="Sheet1"/>
      <sheetName val="LOPCALC"/>
      <sheetName val="공사비예산서(토목분)"/>
      <sheetName val="전차선로 물량표"/>
      <sheetName val="현장지지물물량"/>
      <sheetName val="설계조건"/>
      <sheetName val="정부노임단가"/>
      <sheetName val="제경비"/>
      <sheetName val="집수정(600-700)"/>
      <sheetName val="기기리스트"/>
      <sheetName val="Sheet17"/>
      <sheetName val="바닥판"/>
      <sheetName val="수질정화시설"/>
      <sheetName val="전기실및집수정"/>
      <sheetName val="Macro1"/>
      <sheetName val="대로근거"/>
      <sheetName val="중로근거"/>
      <sheetName val="금액내역서"/>
      <sheetName val="단면가정"/>
      <sheetName val="부재력정리"/>
      <sheetName val="MOTOR"/>
      <sheetName val="가설건물"/>
      <sheetName val="ITEM"/>
      <sheetName val="프랜트면허"/>
      <sheetName val="현황산출서"/>
      <sheetName val="Sheet3"/>
      <sheetName val="개소별수량산출"/>
      <sheetName val="INPUT"/>
      <sheetName val="ABUT수량-A1"/>
      <sheetName val="내역표지"/>
      <sheetName val="아파트 "/>
      <sheetName val="U-TYPE(1)"/>
      <sheetName val="내역"/>
      <sheetName val="목차"/>
      <sheetName val="2공구수량"/>
      <sheetName val="L-type"/>
      <sheetName val="UEC영화관본공사내역"/>
      <sheetName val="BOJUNGGM"/>
      <sheetName val="계약"/>
      <sheetName val="TRE TABLE"/>
      <sheetName val="DATA"/>
      <sheetName val="#REF"/>
      <sheetName val="사급자재"/>
      <sheetName val="집계표"/>
      <sheetName val="대전-교대(A1-A2)"/>
      <sheetName val="수량산출내역1115"/>
      <sheetName val="지급자재"/>
      <sheetName val="교각1"/>
      <sheetName val="타공종이기"/>
      <sheetName val="영창26"/>
      <sheetName val="단가비교"/>
      <sheetName val="다이꾸"/>
      <sheetName val="96작생능"/>
      <sheetName val="설직재-1"/>
      <sheetName val="Macro(전선)"/>
      <sheetName val="수량산출"/>
      <sheetName val="별표총괄"/>
      <sheetName val="방송(체육관)"/>
      <sheetName val="조도계산서_(도서)"/>
      <sheetName val="공통"/>
      <sheetName val="예가표"/>
      <sheetName val="토목주소"/>
      <sheetName val="PI"/>
      <sheetName val="부하LOAD"/>
      <sheetName val="7.1유효폭"/>
      <sheetName val="처리단락"/>
      <sheetName val="일위대가"/>
      <sheetName val="데이타"/>
      <sheetName val="부대내역"/>
      <sheetName val="터널조도"/>
      <sheetName val="식재인부"/>
      <sheetName val="제잡비집계"/>
      <sheetName val="1,2공구원가계산서"/>
      <sheetName val="2공구산출내역"/>
      <sheetName val="1공구산출내역서"/>
      <sheetName val="조명율표"/>
      <sheetName val="설계예산서"/>
      <sheetName val="총계"/>
      <sheetName val="예산내역서"/>
      <sheetName val="Sheet5"/>
      <sheetName val="연돌일위집계"/>
      <sheetName val="노임이"/>
      <sheetName val="99노임기준"/>
      <sheetName val="투찰"/>
      <sheetName val="역T형교대(말뚝기초)"/>
      <sheetName val="소비자가"/>
      <sheetName val="DATE"/>
      <sheetName val="골조시행"/>
      <sheetName val="EQUIP LIST"/>
      <sheetName val="BOM(Elec)"/>
      <sheetName val="기별"/>
      <sheetName val="설계명세서"/>
      <sheetName val="001"/>
      <sheetName val="자재단가"/>
      <sheetName val="ⴭⴭⴭⴭ"/>
      <sheetName val="tggwan(mac)"/>
      <sheetName val="김포IO"/>
      <sheetName val="일지-H"/>
      <sheetName val="약전닥트"/>
      <sheetName val="FD"/>
      <sheetName val="건축부하"/>
      <sheetName val="FA설치명세"/>
      <sheetName val="99관저"/>
      <sheetName val="LD"/>
      <sheetName val="주식"/>
      <sheetName val="Sheet1 (2)"/>
      <sheetName val="XXXXXX"/>
      <sheetName val="갑지"/>
      <sheetName val="총괄"/>
      <sheetName val="표지"/>
      <sheetName val="3"/>
      <sheetName val="적용단위길이"/>
      <sheetName val="철근단면적"/>
      <sheetName val="처리장"/>
      <sheetName val="하수관로"/>
      <sheetName val="TABLE"/>
      <sheetName val="FB25JN"/>
      <sheetName val="간선계산"/>
      <sheetName val="비용적자료"/>
      <sheetName val="CC16-내역서"/>
      <sheetName val="일위대가(가설)"/>
      <sheetName val="조건표"/>
      <sheetName val="정렬"/>
      <sheetName val="Ç¥Áö(½Â´Þ¹®¿¹È¸°ü)"/>
      <sheetName val="º¯¾Ð±â¿ë·®"/>
      <sheetName val="¹ßÀü±â"/>
      <sheetName val="¹ßÀü±âºÎÇÏ"/>
      <sheetName val="ÃàÀüÁö"/>
      <sheetName val="Àü¾ÐÁ¶°Ç"/>
      <sheetName val="Àü¾Ð°­ÇÏ°è»ê¼­"/>
      <sheetName val="ºÎÇÏÁ¶°Ç"/>
      <sheetName val="ºÎÇÏ°è»ê¼­"/>
      <sheetName val="ºÎÇÏ(¼º³²)"/>
      <sheetName val="ºÎÇÏ_¼º³²_"/>
      <sheetName val="교각계산"/>
      <sheetName val="대치판정"/>
      <sheetName val="내역대비표"/>
      <sheetName val="시중노임단가"/>
      <sheetName val="CALCULATION"/>
      <sheetName val="참조"/>
      <sheetName val="소요자재"/>
      <sheetName val="노무산출서"/>
      <sheetName val="시공여유율"/>
      <sheetName val="인사자료총집계"/>
      <sheetName val="설계개요"/>
      <sheetName val="입찰안"/>
      <sheetName val="전차선로_물량표"/>
      <sheetName val="TRE_TABLE"/>
      <sheetName val="공통(20-91)"/>
      <sheetName val="한강운반비"/>
      <sheetName val="노임"/>
      <sheetName val="자재"/>
      <sheetName val="BEND LOSS"/>
      <sheetName val="토사(PE)"/>
      <sheetName val="내역기준"/>
      <sheetName val="전기일위대가"/>
      <sheetName val="단가표"/>
      <sheetName val="설계내역서"/>
      <sheetName val="항목등록"/>
      <sheetName val="입력값"/>
      <sheetName val="조명시설"/>
      <sheetName val="포장직선구간"/>
      <sheetName val="SRC-B3U2"/>
      <sheetName val="법면"/>
      <sheetName val="부대공"/>
      <sheetName val="구조물공"/>
      <sheetName val="포장공"/>
      <sheetName val="토공"/>
      <sheetName val="배수공1"/>
      <sheetName val="Pack-3"/>
      <sheetName val="QUOTATION"/>
      <sheetName val="QUOTATION (2)"/>
      <sheetName val="뚝토공"/>
      <sheetName val="투자효율분석"/>
      <sheetName val="0124"/>
      <sheetName val="특수기호강도거푸집"/>
      <sheetName val="종배수관면벽신"/>
      <sheetName val="종배수관(신)"/>
      <sheetName val="수로단위수량"/>
      <sheetName val="우각부보강"/>
      <sheetName val="몰탈콘크리트"/>
      <sheetName val="차선도색현황"/>
      <sheetName val="과천MAIN"/>
      <sheetName val="신우"/>
      <sheetName val="Sheet6"/>
      <sheetName val="건축공사 내역"/>
      <sheetName val="배수공"/>
      <sheetName val="간지"/>
      <sheetName val="4-3 보온 기본물량집계"/>
      <sheetName val="단중표"/>
      <sheetName val="E01"/>
      <sheetName val="MVE02"/>
      <sheetName val="CTEMCOST"/>
      <sheetName val="설계예산내역서"/>
      <sheetName val="관리사무소"/>
      <sheetName val="중동공구"/>
      <sheetName val="Sheet2"/>
      <sheetName val="Total"/>
      <sheetName val="단가"/>
      <sheetName val="M1"/>
      <sheetName val="TYPE1"/>
      <sheetName val="철근량"/>
      <sheetName val="원가"/>
      <sheetName val="공종별집계표"/>
      <sheetName val="공종별내역서"/>
      <sheetName val="수량산출서"/>
      <sheetName val="일위대가목록"/>
      <sheetName val="단가대비표"/>
      <sheetName val="공사설정"/>
      <sheetName val="200"/>
      <sheetName val="화전내"/>
      <sheetName val="단면 (2)"/>
      <sheetName val="메서,변+증"/>
      <sheetName val="날개벽37.5。,82.5。"/>
      <sheetName val="말뚝지지력산정"/>
      <sheetName val="수량"/>
      <sheetName val="단가조사표"/>
      <sheetName val="수리결과"/>
      <sheetName val="cable산출"/>
      <sheetName val="?????"/>
      <sheetName val="상세내역총괄"/>
      <sheetName val="직노"/>
      <sheetName val="HX"/>
      <sheetName val="steam table"/>
      <sheetName val="표지 (2)"/>
      <sheetName val="입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내역"/>
      <sheetName val="재정비내역"/>
      <sheetName val="지적고시내역"/>
      <sheetName val="재정비직인"/>
      <sheetName val="지적고시직인"/>
      <sheetName val="Sheet2"/>
      <sheetName val="Sheet3"/>
      <sheetName val="표층포설및다짐"/>
      <sheetName val="1000 DB구축 부표"/>
      <sheetName val="암거날개벽재료집계"/>
      <sheetName val="고분전시관"/>
      <sheetName val="설비"/>
      <sheetName val="DB구축"/>
      <sheetName val="재정비2"/>
      <sheetName val="2.재료비"/>
    </sheetNames>
    <sheetDataSet>
      <sheetData sheetId="0"/>
      <sheetData sheetId="1">
        <row r="20">
          <cell r="F20">
            <v>295000000</v>
          </cell>
        </row>
      </sheetData>
      <sheetData sheetId="2">
        <row r="16">
          <cell r="F16">
            <v>613000000</v>
          </cell>
        </row>
      </sheetData>
      <sheetData sheetId="3">
        <row r="43">
          <cell r="J43">
            <v>33338598.799999997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-shore"/>
      <sheetName val="local"/>
      <sheetName val="labor"/>
      <sheetName val="equip-transp"/>
      <sheetName val="total"/>
      <sheetName val="Sheet1"/>
      <sheetName val="Sheet2"/>
      <sheetName val="Sheet3"/>
      <sheetName val="산출근거"/>
      <sheetName val="내역서 (2)"/>
      <sheetName val="반중력식옹벽"/>
      <sheetName val="건축내역"/>
      <sheetName val="6동"/>
      <sheetName val="건축토목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재총괄"/>
      <sheetName val="토공집계"/>
      <sheetName val="토공분배표"/>
      <sheetName val="구조물깨기"/>
      <sheetName val="가정분기토공집계"/>
      <sheetName val="가정분기포장집계"/>
      <sheetName val="가정분기토공"/>
      <sheetName val="가정분기포장단량"/>
      <sheetName val="가정분기포장-최종"/>
      <sheetName val="구조물깨기수량"/>
      <sheetName val="표지 (1)"/>
      <sheetName val="총괄자재"/>
      <sheetName val="표지(2)"/>
      <sheetName val="토공(집계)"/>
      <sheetName val="토공수량"/>
      <sheetName val="각공종토공"/>
      <sheetName val="깨기(집계)"/>
      <sheetName val="옹벽깨기"/>
      <sheetName val="측구깨기"/>
      <sheetName val="낙석기초"/>
      <sheetName val="도수로깨기"/>
      <sheetName val="포장깨기"/>
      <sheetName val="포장깨기수량"/>
      <sheetName val="사면부붕괴보강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간지"/>
      <sheetName val="집계"/>
      <sheetName val="관조서"/>
      <sheetName val="횡배(0+52)"/>
      <sheetName val="횡배(0+330)"/>
      <sheetName val="횡배(0+472)"/>
      <sheetName val="배수관"/>
      <sheetName val="면벽"/>
      <sheetName val="종배집계"/>
      <sheetName val="03-2-배수관"/>
      <sheetName val="DATA 입력란"/>
      <sheetName val="1. 설계조건 2.단면가정 3. 하중계산"/>
      <sheetName val="6-1. 관개량조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슬래브수량집계"/>
      <sheetName val="슬래브철근집계"/>
      <sheetName val="진주방향수량집계"/>
      <sheetName val="진주방향철근집계"/>
      <sheetName val="진주방향"/>
      <sheetName val="마산방향수량집계"/>
      <sheetName val="마산방향철근집계"/>
      <sheetName val="마산방향"/>
      <sheetName val="P.S.C.BEAM 자재산출조서"/>
      <sheetName val="일반도"/>
    </sheetNames>
    <sheetDataSet>
      <sheetData sheetId="0"/>
      <sheetData sheetId="1"/>
      <sheetData sheetId="2"/>
      <sheetData sheetId="3"/>
      <sheetData sheetId="4">
        <row r="348">
          <cell r="AS348">
            <v>715.44500000000005</v>
          </cell>
        </row>
      </sheetData>
      <sheetData sheetId="5"/>
      <sheetData sheetId="6"/>
      <sheetData sheetId="7">
        <row r="433">
          <cell r="AS433">
            <v>39.914000000000001</v>
          </cell>
        </row>
      </sheetData>
      <sheetData sheetId="8"/>
      <sheetData sheetId="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3"/>
      <sheetName val="#REF"/>
      <sheetName val="제출내역 (2)"/>
      <sheetName val="Sheet1"/>
      <sheetName val="Sheet2"/>
      <sheetName val="Sheet3"/>
      <sheetName val="토공가시 (2)"/>
      <sheetName val="배수자집계"/>
      <sheetName val="지급자재"/>
      <sheetName val="이월"/>
      <sheetName val="기타집계"/>
      <sheetName val="타이기"/>
      <sheetName val="토공가시"/>
      <sheetName val="이기공"/>
      <sheetName val="이기수량"/>
      <sheetName val="종현"/>
      <sheetName val="횡현황"/>
      <sheetName val="철근집계"/>
      <sheetName val="집계표"/>
      <sheetName val="설치현황"/>
      <sheetName val="측구수량집계"/>
      <sheetName val="전체수량집계"/>
      <sheetName val="6공구(당초)"/>
      <sheetName val="깨기집계"/>
      <sheetName val="내역서"/>
      <sheetName val="2.24"/>
      <sheetName val="2.11"/>
      <sheetName val="준검 내역서"/>
      <sheetName val="단가비교표"/>
      <sheetName val="주요자재"/>
      <sheetName val="부대내역"/>
      <sheetName val="타공정"/>
      <sheetName val="측구수량집계 변경"/>
      <sheetName val="2.05"/>
      <sheetName val="종현황"/>
      <sheetName val="포장주요자재"/>
      <sheetName val="2.14"/>
      <sheetName val="수량집계"/>
      <sheetName val="2.13"/>
      <sheetName val="토적표"/>
      <sheetName val="투찰"/>
      <sheetName val="식재인부"/>
      <sheetName val="데이타"/>
      <sheetName val="70%"/>
      <sheetName val="1공구산출내역서"/>
      <sheetName val="1,2공구원가계산서"/>
      <sheetName val="2공구산출내역"/>
      <sheetName val="공사비집계"/>
      <sheetName val="3차설계"/>
      <sheetName val="설계"/>
      <sheetName val="배수공 주요자재 집계표"/>
      <sheetName val="106C0300"/>
      <sheetName val="토공"/>
      <sheetName val="배수공"/>
      <sheetName val="구조물공"/>
      <sheetName val="포장공"/>
      <sheetName val="부대공"/>
      <sheetName val="배수이월"/>
      <sheetName val="교량접속2베"/>
      <sheetName val="상부공"/>
      <sheetName val="토적집"/>
      <sheetName val="전체설계서"/>
      <sheetName val="금액"/>
      <sheetName val="공사일지용"/>
      <sheetName val="Book1"/>
      <sheetName val="공제량"/>
      <sheetName val="전체"/>
      <sheetName val="전체철근임"/>
      <sheetName val="Macro1"/>
      <sheetName val="Macro2"/>
      <sheetName val="세골재  T2 변경 현황"/>
      <sheetName val="수량총집계"/>
      <sheetName val="r-d"/>
      <sheetName val="r-e"/>
      <sheetName val="철근"/>
      <sheetName val="줄파기집"/>
      <sheetName val="BOX별"/>
      <sheetName val="참고1.8"/>
      <sheetName val="건축설계서"/>
      <sheetName val="제잡비전체(건축)"/>
      <sheetName val="공사비집계 (2)"/>
      <sheetName val="제잡비전체(통신)"/>
      <sheetName val="통신설계서"/>
      <sheetName val="2.29당초"/>
      <sheetName val="당초"/>
      <sheetName val="2.10"/>
      <sheetName val="2.12"/>
      <sheetName val="종배수관별산"/>
      <sheetName val="가집계변경"/>
      <sheetName val="암거집계"/>
      <sheetName val="앞집계"/>
      <sheetName val="교각토공"/>
      <sheetName val="총괄표"/>
      <sheetName val="ABUT수량-A1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광명변전단락"/>
      <sheetName val="광명기지단락"/>
      <sheetName val="정거장단락"/>
      <sheetName val="소내케이블"/>
      <sheetName val="부하"/>
      <sheetName val="동력부하(정거장)"/>
      <sheetName val="간선조건"/>
      <sheetName val="간선계산"/>
      <sheetName val="TR 조건"/>
      <sheetName val="밧데리"/>
      <sheetName val="UPS밧데리"/>
      <sheetName val="터널전등"/>
      <sheetName val="터널간선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aroux"/>
      <sheetName val="도급예정1199"/>
      <sheetName val="외주대비"/>
      <sheetName val="수정실행"/>
      <sheetName val="단가산출근거"/>
      <sheetName val="현장인원투입"/>
      <sheetName val="장비투입계획"/>
      <sheetName val="현황사진"/>
      <sheetName val="옹벽"/>
      <sheetName val="외주대비-구조물"/>
      <sheetName val="외주대비 -석축"/>
      <sheetName val="외주대비-구조물 (2)"/>
      <sheetName val="견적표지 (3)"/>
      <sheetName val="정태현"/>
      <sheetName val="MOTOR"/>
      <sheetName val="입찰안"/>
      <sheetName val="Sheet1"/>
      <sheetName val="3"/>
      <sheetName val="총괄표"/>
      <sheetName val="진주방향"/>
      <sheetName val="마산방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INPUT"/>
      <sheetName val="A1(d)"/>
      <sheetName val="A2(d) "/>
      <sheetName val="수량"/>
      <sheetName val="manual"/>
    </sheetNames>
    <sheetDataSet>
      <sheetData sheetId="0"/>
      <sheetData sheetId="1">
        <row r="26">
          <cell r="F26">
            <v>10.881</v>
          </cell>
          <cell r="I26">
            <v>3.5</v>
          </cell>
          <cell r="L26">
            <v>5</v>
          </cell>
        </row>
        <row r="27">
          <cell r="C27">
            <v>1.639</v>
          </cell>
          <cell r="F27">
            <v>10.364000000000001</v>
          </cell>
        </row>
        <row r="28">
          <cell r="C28">
            <v>2.5110000000000001</v>
          </cell>
          <cell r="I28">
            <v>1.8</v>
          </cell>
        </row>
        <row r="30">
          <cell r="C30">
            <v>5.1369999999999996</v>
          </cell>
        </row>
        <row r="33">
          <cell r="C33">
            <v>2.302</v>
          </cell>
        </row>
        <row r="36">
          <cell r="C36">
            <v>3.9369999999999998</v>
          </cell>
          <cell r="I36">
            <v>1.0329999999999999</v>
          </cell>
        </row>
        <row r="37">
          <cell r="I37">
            <v>3.45</v>
          </cell>
        </row>
        <row r="43">
          <cell r="I43">
            <v>0</v>
          </cell>
        </row>
        <row r="44">
          <cell r="F44">
            <v>1.3</v>
          </cell>
          <cell r="I44">
            <v>1.2</v>
          </cell>
        </row>
        <row r="45">
          <cell r="F45">
            <v>1.35</v>
          </cell>
          <cell r="I45">
            <v>0.5</v>
          </cell>
        </row>
        <row r="46">
          <cell r="I46">
            <v>0.15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표지"/>
      <sheetName val="TOTAL1"/>
      <sheetName val="TOTAL2"/>
      <sheetName val="TOTAL3 "/>
      <sheetName val="증감대비"/>
      <sheetName val="증감대비1"/>
      <sheetName val="일위대가 (2)"/>
      <sheetName val="T토공"/>
      <sheetName val="구조물1"/>
      <sheetName val="B부대공"/>
      <sheetName val="수량증감"/>
      <sheetName val="단가결정조서"/>
      <sheetName val="물량증감"/>
      <sheetName val="Sheet1"/>
      <sheetName val="단가조사"/>
      <sheetName val="TOTAL3"/>
      <sheetName val="단면 (2)"/>
      <sheetName val="상수구조화편집부표"/>
      <sheetName val="지구단위계획"/>
      <sheetName val="교각1"/>
      <sheetName val="3지구단위"/>
      <sheetName val="노임단가"/>
      <sheetName val="버스운행안내"/>
      <sheetName val="예방접종계획"/>
      <sheetName val="근태계획서"/>
      <sheetName val="교각계산"/>
      <sheetName val="물가시세표지"/>
      <sheetName val="물가시세표"/>
      <sheetName val="물가시세비교"/>
      <sheetName val="노임단가표지"/>
      <sheetName val="일위대가조견표"/>
      <sheetName val="일위대가"/>
      <sheetName val="AS복구"/>
      <sheetName val="중기터파기"/>
      <sheetName val="변수값"/>
      <sheetName val="중기상차"/>
      <sheetName val="공사비예산서(토목분)"/>
      <sheetName val="INPUT"/>
      <sheetName val="상수도토공집계표"/>
      <sheetName val="직재"/>
      <sheetName val="진주방향"/>
      <sheetName val="마산방향"/>
      <sheetName val="1.설계조건"/>
      <sheetName val="부대내역"/>
      <sheetName val="#REF"/>
      <sheetName val="제수변수량"/>
      <sheetName val="공기변수량"/>
      <sheetName val="9GNG운반"/>
      <sheetName val="포장복구집계"/>
      <sheetName val="5지구단위"/>
      <sheetName val="ABUT수량-A1"/>
      <sheetName val="CABLE SIZE-3"/>
      <sheetName val="우배수"/>
      <sheetName val="날개벽(시점좌측)"/>
      <sheetName val="환경평가"/>
      <sheetName val="인구"/>
      <sheetName val="전체"/>
      <sheetName val="개발계획수립"/>
      <sheetName val="내역서"/>
      <sheetName val="수량산출"/>
      <sheetName val="재정비직인"/>
      <sheetName val="재정비내역"/>
      <sheetName val="지적고시내역"/>
      <sheetName val="수로교총재료집계"/>
      <sheetName val="용수개거 내역수량집계표"/>
      <sheetName val="간선계산"/>
      <sheetName val="내역"/>
      <sheetName val="세부내역(직접인건비)"/>
      <sheetName val="96보완계획7.12"/>
      <sheetName val="98수문일위"/>
      <sheetName val="수문일1"/>
      <sheetName val="일위대가(목록)"/>
      <sheetName val="산근(목록)"/>
      <sheetName val="재료비"/>
      <sheetName val="토공"/>
      <sheetName val="차선도색현황"/>
      <sheetName val="단가"/>
      <sheetName val="단가산출(T)"/>
      <sheetName val="단가 및 재료비"/>
      <sheetName val="역T형"/>
      <sheetName val="자재단가비교표"/>
      <sheetName val="B2BERP"/>
      <sheetName val="도장수량(하1)"/>
      <sheetName val="주형"/>
      <sheetName val="품셈TABLE"/>
      <sheetName val="일위대가(계측기설치)"/>
      <sheetName val="Sheet2"/>
      <sheetName val="이형관중량"/>
      <sheetName val="자(3.0m)"/>
      <sheetName val="계산서(곡선부)"/>
      <sheetName val="-치수표(곡선부)"/>
      <sheetName val="토사(PE)"/>
      <sheetName val="TOTAL3_"/>
      <sheetName val="일위대가_(2)"/>
      <sheetName val="단면_(2)"/>
      <sheetName val="말뚝물량"/>
      <sheetName val="200"/>
      <sheetName val="DATE"/>
      <sheetName val="맨홀수량"/>
      <sheetName val="토목주소"/>
      <sheetName val="프랜트면허"/>
      <sheetName val="평자재단가"/>
      <sheetName val="중기손료"/>
      <sheetName val="날개벽"/>
      <sheetName val="집계표(육상)"/>
      <sheetName val="BI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적계산토취장"/>
      <sheetName val="토적계산서보완"/>
      <sheetName val="용수지선토적"/>
      <sheetName val="용수지거토적"/>
      <sheetName val="배수간선토적"/>
      <sheetName val="배수지거토적"/>
      <sheetName val="중앙배수로토적"/>
      <sheetName val="도로토적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배수간선토적 "/>
      <sheetName val="배수간선종단사토"/>
      <sheetName val="승수로토적"/>
      <sheetName val="승수로종단,사토"/>
      <sheetName val="승수로(면고르기)"/>
      <sheetName val="배수장토적"/>
      <sheetName val="배수장종단,사토"/>
      <sheetName val="우회도로"/>
      <sheetName val="우회도로성토"/>
      <sheetName val="부하(성남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안내"/>
      <sheetName val="버스운행안내"/>
      <sheetName val="예방접종계획"/>
      <sheetName val="근태계획서"/>
      <sheetName val="B부대공"/>
      <sheetName val="중기비"/>
      <sheetName val="단면 (2)"/>
      <sheetName val="부대공"/>
      <sheetName val="방호벽"/>
      <sheetName val="낙석방지책"/>
      <sheetName val="상수도토공집계표"/>
      <sheetName val="100만평"/>
      <sheetName val="간선계산"/>
      <sheetName val="guard(mac)"/>
      <sheetName val="일반서식"/>
      <sheetName val="EQUIP-H"/>
      <sheetName val="교각1"/>
      <sheetName val="공사비예산서(토목분)"/>
    </sheetNames>
    <sheetDataSet>
      <sheetData sheetId="0" refreshError="1"/>
      <sheetData sheetId="1">
        <row r="6">
          <cell r="F6">
            <v>0.375</v>
          </cell>
          <cell r="H6">
            <v>0.8125</v>
          </cell>
        </row>
        <row r="8">
          <cell r="C8">
            <v>6.9444444444444441E-3</v>
          </cell>
          <cell r="D8">
            <v>1.0416666666666666E-2</v>
          </cell>
          <cell r="E8">
            <v>8.3333333333333332E-3</v>
          </cell>
          <cell r="F8">
            <v>6.9444444444444441E-3</v>
          </cell>
          <cell r="G8">
            <v>9.0277777777777787E-3</v>
          </cell>
          <cell r="H8">
            <v>5.5555555555555558E-3</v>
          </cell>
          <cell r="I8">
            <v>7.6388888888888886E-3</v>
          </cell>
          <cell r="J8">
            <v>1.0416666666666666E-2</v>
          </cell>
        </row>
      </sheetData>
      <sheetData sheetId="2">
        <row r="2">
          <cell r="H2">
            <v>36651</v>
          </cell>
        </row>
      </sheetData>
      <sheetData sheetId="3">
        <row r="3">
          <cell r="I3" t="str">
            <v>●</v>
          </cell>
          <cell r="J3" t="str">
            <v>▲</v>
          </cell>
          <cell r="K3" t="str">
            <v>⊙</v>
          </cell>
          <cell r="L3" t="str">
            <v>○</v>
          </cell>
          <cell r="M3" t="str">
            <v>◆</v>
          </cell>
          <cell r="N3" t="str">
            <v>★</v>
          </cell>
          <cell r="O3" t="str">
            <v>＃</v>
          </cell>
          <cell r="P3" t="str">
            <v>☆</v>
          </cell>
          <cell r="Q3" t="str">
            <v>♥</v>
          </cell>
        </row>
        <row r="5">
          <cell r="B5">
            <v>1999</v>
          </cell>
          <cell r="D5">
            <v>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공비"/>
      <sheetName val="설명서"/>
      <sheetName val="갑지"/>
      <sheetName val="내역갑지"/>
      <sheetName val="물가자료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(일위)"/>
      <sheetName val="DATA(창원)"/>
      <sheetName val="DATA(용인)"/>
      <sheetName val="DATA(건축)"/>
      <sheetName val="창원"/>
      <sheetName val="양산물금"/>
      <sheetName val="양산물금_부대입찰"/>
      <sheetName val="직공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L"/>
      <sheetName val="COL-T"/>
      <sheetName val="저판(버림100)"/>
      <sheetName val="기둥"/>
      <sheetName val="COPING"/>
      <sheetName val="토공 (1단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철근량"/>
      <sheetName val="SLAB&quot;1&quot;"/>
      <sheetName val="SLAB&quot;2&quot;"/>
      <sheetName val="SLAB&quot;3,4,5,6,7,8,9,10&quot;"/>
    </sheetNames>
    <sheetDataSet>
      <sheetData sheetId="0" refreshError="1"/>
      <sheetData sheetId="1"/>
      <sheetData sheetId="2" refreshError="1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YesNoImpact"/>
      <sheetName val="내역서"/>
      <sheetName val="국변도서작성"/>
      <sheetName val="도시기본계획"/>
      <sheetName val="도시계획"/>
      <sheetName val="토지구획정리"/>
      <sheetName val="토지구획조사"/>
      <sheetName val="취락지역개발"/>
      <sheetName val="지구단위계획"/>
      <sheetName val="주택단지"/>
      <sheetName val="산업단지"/>
      <sheetName val="관광지계획"/>
      <sheetName val="유통단지"/>
      <sheetName val="체육시설"/>
      <sheetName val="국립공원"/>
      <sheetName val="도립공원"/>
      <sheetName val="군립공원"/>
      <sheetName val="자전거도로"/>
      <sheetName val="도시공원"/>
      <sheetName val="어린이공원"/>
      <sheetName val="타당성(시가지개발)"/>
      <sheetName val="타당성(도시시설개발)"/>
      <sheetName val="타당성(지역개발)"/>
      <sheetName val="체육시설1"/>
      <sheetName val="교통영향평가"/>
      <sheetName val="교통직접경비"/>
      <sheetName val="인구영향평가"/>
      <sheetName val="환경영향평가"/>
      <sheetName val="측량"/>
      <sheetName val="재해영향평가"/>
      <sheetName val="에너지사용계획"/>
      <sheetName val="문화재지표조사"/>
      <sheetName val="Energy"/>
      <sheetName val="Hamvec"/>
      <sheetName val="건설공사감리"/>
      <sheetName val="설계감리"/>
      <sheetName val="기타"/>
      <sheetName val="Sheet13"/>
      <sheetName val="Sheet14"/>
      <sheetName val="VB_Code"/>
      <sheetName val="노임단가"/>
      <sheetName val="shn"/>
      <sheetName val="용역비산정2001"/>
      <sheetName val="내역"/>
      <sheetName val="INPUT(덕도방향-시점)"/>
      <sheetName val="별표"/>
      <sheetName val="Macro(전선)"/>
      <sheetName val="일위대가시트"/>
      <sheetName val="CODE"/>
      <sheetName val="원형1호맨홀토공수량"/>
      <sheetName val="계화배수"/>
      <sheetName val="중기사용료"/>
      <sheetName val="적용노임"/>
      <sheetName val="일반자재"/>
      <sheetName val="Sheet1"/>
      <sheetName val="SLAB&quot;1&quot;"/>
      <sheetName val="COPING"/>
      <sheetName val="암거공"/>
      <sheetName val="00하노임"/>
      <sheetName val="input"/>
      <sheetName val="B부대공"/>
      <sheetName val="각종양식"/>
      <sheetName val="11.우각부 보강"/>
      <sheetName val="단가조사"/>
      <sheetName val="교각1"/>
      <sheetName val="#REF"/>
      <sheetName val="입찰안"/>
      <sheetName val="자재단가비교표"/>
      <sheetName val="실행내역"/>
      <sheetName val="직노"/>
      <sheetName val="COST"/>
      <sheetName val="현장조사"/>
      <sheetName val="전기"/>
      <sheetName val="1.설계조건"/>
      <sheetName val="guard(mac)"/>
      <sheetName val="2지구단위"/>
      <sheetName val="기타경비"/>
      <sheetName val="공사비예산서(토목분)"/>
      <sheetName val="개발계획수립"/>
      <sheetName val="기계경비"/>
      <sheetName val="인건비(환율)"/>
      <sheetName val="EQUIP-H"/>
      <sheetName val="1호맨홀토공"/>
      <sheetName val="DATA"/>
      <sheetName val="setup"/>
      <sheetName val="단가"/>
      <sheetName val="증감대비"/>
      <sheetName val="공통가설"/>
      <sheetName val="1-1"/>
      <sheetName val="견적서"/>
      <sheetName val="LEGEND"/>
      <sheetName val="조건표"/>
      <sheetName val="4.장비손료"/>
      <sheetName val="일위대가(가설)"/>
      <sheetName val="1.설계기준"/>
      <sheetName val="직공비"/>
      <sheetName val="단면가정"/>
      <sheetName val="말뚝물량"/>
      <sheetName val="버스운행안내"/>
      <sheetName val="예방접종계획"/>
      <sheetName val="근태계획서"/>
      <sheetName val="평가내역"/>
      <sheetName val="원가입력"/>
      <sheetName val="일위대가"/>
      <sheetName val="기본일위"/>
      <sheetName val="내역서2안"/>
      <sheetName val="패널"/>
      <sheetName val="Sheet2"/>
      <sheetName val="송라터널총괄"/>
      <sheetName val="품셈"/>
      <sheetName val="통합"/>
      <sheetName val="시중노임단가"/>
      <sheetName val="포장복구집계"/>
      <sheetName val="2.가정단면"/>
      <sheetName val="98수문일위"/>
      <sheetName val="단면 (2)"/>
      <sheetName val="기둥"/>
      <sheetName val="저판(버림100)"/>
      <sheetName val="직접경비"/>
      <sheetName val="COMPAQ-LIST"/>
      <sheetName val="Care"/>
      <sheetName val="SV"/>
      <sheetName val="전신환매도율"/>
      <sheetName val="9GNG운반"/>
      <sheetName val="단위수량"/>
      <sheetName val="BOX 본체"/>
      <sheetName val="공사설명서"/>
      <sheetName val="공사계획서"/>
      <sheetName val="사급자재"/>
      <sheetName val="ABUT수량-A1"/>
      <sheetName val="노임단가_1"/>
      <sheetName val="기둥(하중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목"/>
      <sheetName val="1.설계조건~5.하중재하도"/>
      <sheetName val="6.하중조합"/>
      <sheetName val="8.OUTPUTDATA"/>
      <sheetName val="9.OUTPUT정리"/>
      <sheetName val="10.USD"/>
      <sheetName val="11.우각부 보강"/>
      <sheetName val="12사용성설계"/>
      <sheetName val="13.지지력검토"/>
      <sheetName val="ex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을"/>
      <sheetName val="원가계산"/>
      <sheetName val="갑"/>
      <sheetName val="재료비산출 (2)"/>
      <sheetName val="재료비산출"/>
      <sheetName val="공임산출"/>
      <sheetName val="표지"/>
      <sheetName val="일위대가"/>
      <sheetName val="수련원펌프"/>
      <sheetName val="Sheet2"/>
      <sheetName val="노임단가"/>
      <sheetName val="TOWER 12TON"/>
      <sheetName val="TOWER 10TON"/>
      <sheetName val="JIB CRANE,HOIST"/>
      <sheetName val="공통가설"/>
      <sheetName val=""/>
      <sheetName val="단면가정"/>
      <sheetName val="내역"/>
      <sheetName val="Baby일위대가"/>
      <sheetName val="산출내역서집계표"/>
      <sheetName val="단위가격"/>
      <sheetName val="단가보완"/>
      <sheetName val="단가"/>
      <sheetName val="물가자료"/>
      <sheetName val="정렬"/>
      <sheetName val="공사비집계"/>
      <sheetName val="일반공사"/>
      <sheetName val="DATA"/>
      <sheetName val="ITB COST"/>
      <sheetName val="관기성공.내"/>
      <sheetName val="전기일위대가"/>
      <sheetName val="직공비"/>
      <sheetName val="guard(mac)"/>
      <sheetName val="적격점수&lt;300억미만&gt;"/>
      <sheetName val="부하계산서"/>
      <sheetName val="방음벽기초(H=4m)"/>
      <sheetName val="2007년 발주처별 수주현황 (3)"/>
      <sheetName val="CODE"/>
      <sheetName val="BID"/>
      <sheetName val="날개벽(시점좌측)"/>
      <sheetName val="조작대(1연)"/>
      <sheetName val="전기품산출"/>
      <sheetName val="NAI"/>
      <sheetName val="손익분석"/>
      <sheetName val="목록"/>
      <sheetName val="1련,2련"/>
      <sheetName val="변품8-37"/>
      <sheetName val="직노"/>
      <sheetName val="내역서 제출"/>
      <sheetName val="EUPDAT2"/>
      <sheetName val="결재갑지"/>
      <sheetName val="교각1"/>
      <sheetName val="정보매체A동"/>
      <sheetName val="esc"/>
      <sheetName val="부대비율"/>
      <sheetName val="결재판"/>
      <sheetName val="Total"/>
      <sheetName val="북제주원가"/>
      <sheetName val="2000년1차"/>
      <sheetName val="토공총괄집계"/>
      <sheetName val="예산경비"/>
      <sheetName val="COPING"/>
      <sheetName val="준검 내역서"/>
      <sheetName val="전기"/>
      <sheetName val="조명시설"/>
      <sheetName val="원형1호맨홀토공수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슬래브수량집계"/>
      <sheetName val="슬래브철근집계"/>
      <sheetName val="진주방향수량집계"/>
      <sheetName val="진주방향철근집계"/>
      <sheetName val="진주방향"/>
      <sheetName val="마산방향수량집계"/>
      <sheetName val="마산방향철근집계"/>
      <sheetName val="마산방향"/>
      <sheetName val="P.S.C.BEAM 자재산출조서"/>
      <sheetName val="일반도"/>
    </sheetNames>
    <sheetDataSet>
      <sheetData sheetId="0"/>
      <sheetData sheetId="1"/>
      <sheetData sheetId="2"/>
      <sheetData sheetId="3"/>
      <sheetData sheetId="4">
        <row r="433">
          <cell r="AS433">
            <v>1</v>
          </cell>
        </row>
        <row r="440">
          <cell r="AS440">
            <v>91.92</v>
          </cell>
        </row>
      </sheetData>
      <sheetData sheetId="5"/>
      <sheetData sheetId="6">
        <row r="25">
          <cell r="AD25">
            <v>3.242</v>
          </cell>
        </row>
        <row r="26">
          <cell r="AD26">
            <v>1.085</v>
          </cell>
        </row>
      </sheetData>
      <sheetData sheetId="7">
        <row r="453">
          <cell r="AS453">
            <v>91.92</v>
          </cell>
        </row>
      </sheetData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설계조건"/>
      <sheetName val="단면가정"/>
      <sheetName val="하중계산"/>
      <sheetName val="입력자료"/>
      <sheetName val="지반반력계수"/>
      <sheetName val="Sheet1"/>
      <sheetName val="하중재하 "/>
      <sheetName val="안정검토-상시"/>
      <sheetName val="하중조합"/>
      <sheetName val="배근도"/>
      <sheetName val="거더기둥계산"/>
      <sheetName val="deep beam"/>
      <sheetName val="우각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안녕하세요"/>
      <sheetName val="예정공정표"/>
      <sheetName val="내역서 "/>
      <sheetName val="일위대가표"/>
      <sheetName val="단가산출근거"/>
      <sheetName val="공공측량심사비"/>
      <sheetName val="하천제원"/>
      <sheetName val="자재단가"/>
      <sheetName val="노임단가"/>
      <sheetName val="시험단가"/>
      <sheetName val="측량단가"/>
      <sheetName val="직접인건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D30">
            <v>8</v>
          </cell>
        </row>
        <row r="31">
          <cell r="D31">
            <v>50</v>
          </cell>
        </row>
        <row r="33">
          <cell r="D33">
            <v>400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laroux"/>
      <sheetName val="공장동집계"/>
      <sheetName val="공장동내역"/>
      <sheetName val="사무동집계 "/>
      <sheetName val="사무동내역 "/>
      <sheetName val="을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재(3공구)"/>
      <sheetName val="Sheet7"/>
      <sheetName val="재료(3공구)"/>
      <sheetName val="집수정수량"/>
      <sheetName val="포장자재"/>
      <sheetName val="포장재료"/>
      <sheetName val="포장수량"/>
      <sheetName val="BOX연장"/>
      <sheetName val="BOX단위수량"/>
      <sheetName val="구조물공자재"/>
      <sheetName val="구조물공재료"/>
      <sheetName val="표지"/>
      <sheetName val="교량공(자재집계)"/>
      <sheetName val="교량공"/>
      <sheetName val="BOX본체"/>
      <sheetName val="교량본체"/>
      <sheetName val="교량토공"/>
      <sheetName val="날개벽수량"/>
      <sheetName val="날개벽단위수량"/>
      <sheetName val="날개벽(토공)"/>
      <sheetName val="수량집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위대가"/>
      <sheetName val="#REF"/>
      <sheetName val="표지"/>
      <sheetName val="총괄표"/>
      <sheetName val="토질조사"/>
      <sheetName val="조성계획 및 지구단위계획"/>
      <sheetName val="교통영향평가"/>
      <sheetName val="환경영향평가"/>
      <sheetName val="수량산출(환경)"/>
      <sheetName val="에너지사용계획"/>
      <sheetName val="에너지일위대가"/>
      <sheetName val="에너지사용계획산근"/>
      <sheetName val="기본설계"/>
      <sheetName val="문화재지표조사"/>
      <sheetName val="관광수요예측"/>
      <sheetName val="자재단가"/>
      <sheetName val="1000 DB구축 부표"/>
      <sheetName val="심사물량"/>
      <sheetName val="심사계산"/>
      <sheetName val="Sheet3"/>
      <sheetName val="고시단가"/>
      <sheetName val="기초단가"/>
      <sheetName val="설계기준"/>
      <sheetName val="내역1"/>
      <sheetName val="산출근거"/>
      <sheetName val="각종단가"/>
      <sheetName val="직접인건비"/>
      <sheetName val="2공구산출내역"/>
      <sheetName val="도로정위치부표"/>
      <sheetName val="도로조사부표"/>
      <sheetName val="단가산출(T)"/>
      <sheetName val="쌍송교"/>
      <sheetName val="입력단가"/>
      <sheetName val="2003상반기노임기준"/>
      <sheetName val="노단"/>
      <sheetName val="제출내역 (2)"/>
      <sheetName val="기자재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賃率-職"/>
      <sheetName val="원가 (2)"/>
      <sheetName val="원가"/>
      <sheetName val="재집"/>
      <sheetName val="직재"/>
      <sheetName val="소요량"/>
      <sheetName val="간재"/>
      <sheetName val="용접재료"/>
      <sheetName val="간재비율"/>
      <sheetName val="작업설"/>
      <sheetName val="단가"/>
      <sheetName val="노집"/>
      <sheetName val="노무"/>
      <sheetName val="공수"/>
      <sheetName val="간노"/>
      <sheetName val="임금"/>
      <sheetName val="임율"/>
      <sheetName val="경비"/>
      <sheetName val="배부"/>
      <sheetName val="조정액"/>
      <sheetName val="일반"/>
      <sheetName val="일반관리비"/>
      <sheetName val="이윤"/>
      <sheetName val="이윤율"/>
      <sheetName val="손익"/>
      <sheetName val="제조"/>
      <sheetName val="기업"/>
      <sheetName val="운반비"/>
      <sheetName val="삭제소요량"/>
      <sheetName val="총괄"/>
      <sheetName val="I一般比"/>
      <sheetName val="20관리비율"/>
      <sheetName val="전선 및 전선관"/>
      <sheetName val="일위대가"/>
      <sheetName val="노무비단가"/>
      <sheetName val="내역1"/>
      <sheetName val="동원(3)"/>
      <sheetName val="옥외 전력간선공사"/>
      <sheetName val="순공사비"/>
      <sheetName val="#REF"/>
      <sheetName val="화해(함평)"/>
      <sheetName val="화해(장성)"/>
      <sheetName val="내역서"/>
      <sheetName val="N賃率_職"/>
    </sheetNames>
    <sheetDataSet>
      <sheetData sheetId="0" refreshError="1">
        <row r="5">
          <cell r="I5">
            <v>1</v>
          </cell>
        </row>
        <row r="6">
          <cell r="I6">
            <v>2</v>
          </cell>
        </row>
        <row r="7">
          <cell r="I7">
            <v>3</v>
          </cell>
        </row>
        <row r="8">
          <cell r="I8">
            <v>4</v>
          </cell>
        </row>
        <row r="9">
          <cell r="I9">
            <v>5</v>
          </cell>
        </row>
        <row r="10">
          <cell r="I10">
            <v>6</v>
          </cell>
        </row>
        <row r="11">
          <cell r="I11">
            <v>7</v>
          </cell>
        </row>
        <row r="12">
          <cell r="I12">
            <v>8</v>
          </cell>
        </row>
        <row r="13">
          <cell r="I13">
            <v>9</v>
          </cell>
        </row>
        <row r="14">
          <cell r="I14">
            <v>10</v>
          </cell>
        </row>
        <row r="15">
          <cell r="I15">
            <v>11</v>
          </cell>
        </row>
        <row r="16">
          <cell r="I16">
            <v>12</v>
          </cell>
        </row>
        <row r="17">
          <cell r="I17">
            <v>13</v>
          </cell>
        </row>
        <row r="18">
          <cell r="I18">
            <v>14</v>
          </cell>
        </row>
        <row r="19">
          <cell r="I19">
            <v>15</v>
          </cell>
        </row>
        <row r="20">
          <cell r="I20">
            <v>16</v>
          </cell>
        </row>
        <row r="21">
          <cell r="I21">
            <v>17</v>
          </cell>
        </row>
        <row r="22">
          <cell r="I22">
            <v>18</v>
          </cell>
        </row>
        <row r="23">
          <cell r="I23">
            <v>19</v>
          </cell>
        </row>
        <row r="24">
          <cell r="I24">
            <v>20</v>
          </cell>
        </row>
        <row r="25">
          <cell r="I25">
            <v>21</v>
          </cell>
        </row>
        <row r="26">
          <cell r="I26">
            <v>22</v>
          </cell>
        </row>
        <row r="27">
          <cell r="I27">
            <v>23</v>
          </cell>
        </row>
        <row r="28">
          <cell r="I28">
            <v>24</v>
          </cell>
        </row>
        <row r="29">
          <cell r="I29">
            <v>25</v>
          </cell>
        </row>
        <row r="30">
          <cell r="I30">
            <v>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내역서 총괄"/>
      <sheetName val="_산근1_"/>
      <sheetName val="_산근2_"/>
      <sheetName val="_산근3_"/>
      <sheetName val="_산근4_"/>
      <sheetName val="_산근5_"/>
      <sheetName val="단면가정"/>
      <sheetName val="전체"/>
      <sheetName val="내역서"/>
      <sheetName val="일위대가표"/>
      <sheetName val="일위대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슬래브수량집계"/>
      <sheetName val="슬래브철근집계"/>
      <sheetName val="강재집계"/>
      <sheetName val="진주방향수량집계"/>
      <sheetName val="진주방향철근집계"/>
      <sheetName val="진주방향"/>
      <sheetName val="마산방향수량집계"/>
      <sheetName val="마산방향철근집계"/>
      <sheetName val="마산방향"/>
    </sheetNames>
    <sheetDataSet>
      <sheetData sheetId="0"/>
      <sheetData sheetId="1"/>
      <sheetData sheetId="2"/>
      <sheetData sheetId="3"/>
      <sheetData sheetId="4"/>
      <sheetData sheetId="5">
        <row r="110">
          <cell r="AN110">
            <v>1.31</v>
          </cell>
        </row>
        <row r="295">
          <cell r="AN295" t="str">
            <v>m</v>
          </cell>
        </row>
        <row r="341">
          <cell r="AN341">
            <v>68.984999999999999</v>
          </cell>
        </row>
        <row r="348">
          <cell r="AN348">
            <v>4</v>
          </cell>
        </row>
        <row r="355">
          <cell r="AN355">
            <v>5</v>
          </cell>
        </row>
      </sheetData>
      <sheetData sheetId="6"/>
      <sheetData sheetId="7"/>
      <sheetData sheetId="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내역작성"/>
      <sheetName val="기본자료입력"/>
      <sheetName val="기성실행현황"/>
      <sheetName val="설계예산서"/>
      <sheetName val="도급내역서"/>
      <sheetName val="실행내역서"/>
      <sheetName val="도급실행대비표"/>
      <sheetName val="견적대비표"/>
      <sheetName val="견적품의서"/>
      <sheetName val="내역서표지"/>
      <sheetName val="원가계산서"/>
      <sheetName val="공사예정공정표"/>
      <sheetName val="변경내역서"/>
      <sheetName val="변경실행내역서"/>
      <sheetName val="공사원가계산서"/>
      <sheetName val="원도급자변경설계서"/>
      <sheetName val="하도급비교내역서"/>
      <sheetName val="하도급비교내역서표지"/>
      <sheetName val="하도급비교변경내역서"/>
      <sheetName val="변경설명서"/>
      <sheetName val="변경설계서갑지"/>
      <sheetName val="변경증감(물량)대비표"/>
      <sheetName val="변경증감(금액)대비표"/>
      <sheetName val="변경설계서표지"/>
      <sheetName val="변경내역서간지"/>
      <sheetName val="기성내역서표지"/>
      <sheetName val="기성부분내역서1"/>
      <sheetName val="기성부분내역서2"/>
      <sheetName val="기성부분내역서3"/>
      <sheetName val="기성부분내역서4"/>
      <sheetName val="기성부분내역서5"/>
      <sheetName val="실행기성내역서1"/>
      <sheetName val="실행기성내역서2"/>
      <sheetName val="실행기성내역서3"/>
      <sheetName val="실행기성내역서4"/>
      <sheetName val="실행기성내역서5"/>
      <sheetName val="실행률기성내역서1"/>
      <sheetName val="실행률기성내역서2"/>
      <sheetName val="실행률기성내역서3"/>
      <sheetName val="실행률기성내역서4"/>
      <sheetName val="실행률기성내역서5"/>
      <sheetName val="파일의이용"/>
      <sheetName val="설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단가"/>
      <sheetName val="내역(잔여전체)"/>
      <sheetName val="내역(2000년)"/>
      <sheetName val="2000년계획"/>
      <sheetName val="건설공사실행 계획서"/>
      <sheetName val="도급대실행대비(kcc분)"/>
      <sheetName val="도급대실행대비(총제분)"/>
      <sheetName val="2000년(변경전)"/>
      <sheetName val="2000년이후(변경전)"/>
      <sheetName val="노무비 현황"/>
      <sheetName val="단가산출(2000년 공정 실행) PAGE 1∼34"/>
      <sheetName val="단가산출(2000년 공정 실행) PAGE 35∼41"/>
      <sheetName val="단가산출(2000년 공정 실행) PAGE 42∼54"/>
      <sheetName val="단가산출(2000년 공정 실행) PAGE 55∼71"/>
      <sheetName val="단가산출(2000년 공정 실행) PAGE 72∼76"/>
      <sheetName val="골재(보조기층 및 동방층) final 집계표 "/>
      <sheetName val="단가산출(부대비) PAGE 1∼11"/>
      <sheetName val="단가산출(관리비) PAGE 1∼7 "/>
      <sheetName val="부대비집계"/>
      <sheetName val="관리비집계"/>
      <sheetName val="2000년자재집계표(1)"/>
      <sheetName val="2000년자재집계표(2)"/>
      <sheetName val="교통비 산출 내역"/>
      <sheetName val="00년 관리비 예산 작성 기준표 갑지"/>
      <sheetName val="2000년 직종별 실행노임 조견표"/>
      <sheetName val="급료"/>
      <sheetName val="직원급료산출내역1"/>
      <sheetName val="직원급료산출내역2"/>
      <sheetName val="상여산출내역"/>
      <sheetName val="초과사유"/>
      <sheetName val="각종표지(가로)"/>
      <sheetName val="각종표지(세로)"/>
      <sheetName val="전체(변경전)"/>
      <sheetName val="Sheet1"/>
      <sheetName val="Sheet2"/>
      <sheetName val="단가산출1∼34"/>
      <sheetName val="단가산출35∼41"/>
      <sheetName val="단가42∼52"/>
      <sheetName val="단가산출53∼68"/>
      <sheetName val="단가산출69∼73"/>
      <sheetName val="Sheet3"/>
      <sheetName val="공문"/>
      <sheetName val="변경현황"/>
      <sheetName val="사유서"/>
      <sheetName val="사유서 (2)"/>
      <sheetName val="계약내역서(갑)"/>
      <sheetName val="계약내역서(을)"/>
      <sheetName val="공사대비증감표"/>
      <sheetName val=" 상수설계변경 내역)"/>
      <sheetName val="내역서"/>
      <sheetName val="일반공사"/>
      <sheetName val="#REF"/>
      <sheetName val="직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2"/>
      <sheetName val="#REF"/>
      <sheetName val="6공구(당초)"/>
      <sheetName val="전체수량집계"/>
      <sheetName val="앞집계"/>
      <sheetName val="제출내역 (2)"/>
      <sheetName val="투찰"/>
      <sheetName val="식재인부"/>
      <sheetName val="데이타"/>
      <sheetName val="70%"/>
      <sheetName val="1공구산출내역서"/>
      <sheetName val="1,2공구원가계산서"/>
      <sheetName val="2공구산출내역"/>
      <sheetName val="공사비집계"/>
      <sheetName val="부대내역"/>
      <sheetName val="준검 내역서"/>
      <sheetName val="집계표"/>
      <sheetName val="지급자재"/>
      <sheetName val="이월"/>
      <sheetName val="단가비교표"/>
      <sheetName val="Macro1"/>
      <sheetName val="Macro2"/>
      <sheetName val="세골재  T2 변경 현황"/>
      <sheetName val="내역서"/>
      <sheetName val="수량명세서"/>
      <sheetName val="종현황"/>
      <sheetName val="106C0300"/>
      <sheetName val="수량집계"/>
      <sheetName val="토공"/>
      <sheetName val="배수공"/>
      <sheetName val="구조물공"/>
      <sheetName val="포장공"/>
      <sheetName val="부대공"/>
      <sheetName val="측구수량집계"/>
      <sheetName val="배수A터파기"/>
      <sheetName val="종현"/>
      <sheetName val="배수자집계"/>
      <sheetName val="횡현황"/>
      <sheetName val="전체철근임"/>
      <sheetName val="설치현황"/>
      <sheetName val="기초변"/>
      <sheetName val="부대공주요자재집계표"/>
      <sheetName val="3차설계"/>
      <sheetName val="Book3"/>
      <sheetName val="토적표"/>
      <sheetName val="제잡비현황"/>
      <sheetName val="수량(당초)"/>
      <sheetName val="수량(변경) "/>
      <sheetName val="교각철근"/>
      <sheetName val="교대철근"/>
      <sheetName val="철근"/>
      <sheetName val="공정코드"/>
      <sheetName val="단가"/>
      <sheetName val="설계조건"/>
      <sheetName val="전선 및 전선관"/>
      <sheetName val="정렬"/>
      <sheetName val="154TW"/>
      <sheetName val="1.설계조건"/>
      <sheetName val="일위대가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토공(원형)"/>
      <sheetName val="기초공"/>
      <sheetName val="기둥(원형)"/>
      <sheetName val="COPIN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내역"/>
      <sheetName val="사유서(출)"/>
      <sheetName val="한전납입금"/>
      <sheetName val="품셈(기초)"/>
      <sheetName val="내역서"/>
      <sheetName val="도로구조공사비"/>
      <sheetName val="도로토공공사비"/>
      <sheetName val="여수토공사비"/>
      <sheetName val="총괄표"/>
      <sheetName val="약품설비"/>
      <sheetName val="ABUT수량-A1"/>
      <sheetName val="산출근거"/>
      <sheetName val="공사비"/>
      <sheetName val="부안일위"/>
      <sheetName val="예가표"/>
      <sheetName val="1.동력공사"/>
      <sheetName val="결과조달"/>
      <sheetName val="구조물철거타공정이월"/>
      <sheetName val="실행철강하도"/>
      <sheetName val="재료값"/>
      <sheetName val="사리부설"/>
      <sheetName val="자재견적 (대왕) (2)"/>
      <sheetName val="일위대가(가설)"/>
      <sheetName val="계약일반사항"/>
      <sheetName val="산수배수"/>
      <sheetName val="1,2공구원가계산서"/>
      <sheetName val="2공구산출내역"/>
      <sheetName val="1공구산출내역서"/>
      <sheetName val="투찰내역"/>
      <sheetName val="집계표"/>
      <sheetName val="제경비요율"/>
      <sheetName val="노무비"/>
      <sheetName val="전차선로 물량표"/>
      <sheetName val="총괄내역서"/>
      <sheetName val="매립"/>
      <sheetName val="철집"/>
      <sheetName val="CCTV내역서"/>
      <sheetName val="98수문일위"/>
      <sheetName val="일위대가목차"/>
      <sheetName val="1호맨홀토공"/>
      <sheetName val="수토공단위당"/>
      <sheetName val="조경일람"/>
      <sheetName val="unit"/>
      <sheetName val="조명시설"/>
      <sheetName val="제출내역 (2)"/>
      <sheetName val="밸브설치"/>
      <sheetName val="금액내역서"/>
      <sheetName val="98NS-N"/>
      <sheetName val="일위대가표"/>
      <sheetName val="설명"/>
      <sheetName val="시공여유율"/>
      <sheetName val="#REF"/>
      <sheetName val="현장관리비 산출내역"/>
      <sheetName val="공사비집계"/>
      <sheetName val="COPING"/>
      <sheetName val="전기"/>
      <sheetName val="단위가격 "/>
      <sheetName val="DATE"/>
      <sheetName val="수량산출"/>
      <sheetName val="DATA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날개벽"/>
      <sheetName val="계수시트"/>
      <sheetName val="원가계산서"/>
      <sheetName val="재료비"/>
      <sheetName val="작업일보"/>
      <sheetName val="표준계약서"/>
      <sheetName val="본선 토공 분배표"/>
      <sheetName val="1.토공"/>
      <sheetName val="장비"/>
      <sheetName val="BID"/>
      <sheetName val="부하계산서"/>
      <sheetName val="부하(성남)"/>
      <sheetName val="하수급견적대비"/>
      <sheetName val="요율"/>
      <sheetName val="터파기및재료"/>
      <sheetName val="산근1"/>
      <sheetName val="설계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대비"/>
      <sheetName val="A-4"/>
      <sheetName val="노무"/>
      <sheetName val="자압"/>
      <sheetName val="주형"/>
      <sheetName val="자재"/>
      <sheetName val="공사비예산서(토목분)"/>
      <sheetName val="1단계"/>
      <sheetName val="단면가정"/>
      <sheetName val="부대내역"/>
      <sheetName val="PIPE내역_FCN_"/>
      <sheetName val="교각계산"/>
      <sheetName val="Sheet1"/>
      <sheetName val="일위대가"/>
      <sheetName val="Sheet1 (2)"/>
      <sheetName val="VXXXXX"/>
      <sheetName val="기자재비"/>
      <sheetName val="내역표지"/>
      <sheetName val="EP0618"/>
      <sheetName val="정공공사"/>
      <sheetName val="기계경비(시간당)"/>
      <sheetName val="전선 및 전선관"/>
      <sheetName val="램머"/>
      <sheetName val="단가조사"/>
      <sheetName val="Baby일위대가"/>
      <sheetName val="조건"/>
      <sheetName val="단가산출"/>
      <sheetName val="전체도급"/>
      <sheetName val="부대대비"/>
      <sheetName val="냉연집계"/>
      <sheetName val="아파트 "/>
      <sheetName val="8.PILE  (돌출)"/>
      <sheetName val="입찰안"/>
      <sheetName val="찍기"/>
      <sheetName val="P-산#1-1(WOWA1)"/>
      <sheetName val="단면 (2)"/>
      <sheetName val="교각1"/>
      <sheetName val="CODE"/>
      <sheetName val="기초공"/>
      <sheetName val="기둥(원형)"/>
      <sheetName val="유림골조"/>
      <sheetName val="가설공사비"/>
      <sheetName val="고창방향"/>
      <sheetName val="별첨1-임식"/>
      <sheetName val="기본자료"/>
      <sheetName val="일위대가(목록)"/>
      <sheetName val="자원리스트"/>
      <sheetName val="전기혼잡제경비(45)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가로등기초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원가계산서 "/>
      <sheetName val="고용보험료"/>
      <sheetName val="예산내역서"/>
      <sheetName val="9509"/>
      <sheetName val="배수내역"/>
      <sheetName val="공내역"/>
      <sheetName val="일위_파일"/>
      <sheetName val="본지점중"/>
      <sheetName val="일위집계표"/>
      <sheetName val="참조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남양내역"/>
      <sheetName val="횡배수관집현황(2공구)"/>
      <sheetName val="년도별"/>
      <sheetName val="PAD TR보호대기초"/>
      <sheetName val="HANDHOLE(2)"/>
      <sheetName val="일위대가(계측기설치)"/>
      <sheetName val="공사비총괄표"/>
      <sheetName val="96보완계획7.12"/>
      <sheetName val="업무처리전"/>
      <sheetName val="1-1"/>
      <sheetName val="갑지"/>
      <sheetName val="건              축"/>
      <sheetName val="문학간접"/>
      <sheetName val="토공총괄표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TYPE-A"/>
      <sheetName val="토적"/>
      <sheetName val="NYS"/>
      <sheetName val="Sheet2"/>
      <sheetName val="천방교접속"/>
      <sheetName val="양수장내역"/>
      <sheetName val="양수장"/>
      <sheetName val="견적대비"/>
      <sheetName val="날개벽(시점좌측)"/>
      <sheetName val="중기비"/>
      <sheetName val="일위"/>
      <sheetName val="가공비"/>
      <sheetName val="대치판정"/>
      <sheetName val="원가계산서(집계)"/>
      <sheetName val="관급수량총"/>
      <sheetName val="설계조건"/>
      <sheetName val="안정계산"/>
      <sheetName val="단면검토"/>
      <sheetName val="공장유"/>
      <sheetName val="장문교(대전)"/>
      <sheetName val="주재료비"/>
      <sheetName val="입상내역"/>
      <sheetName val="COPING-1"/>
      <sheetName val="역T형교대-2수량"/>
      <sheetName val="자재단가비교표"/>
      <sheetName val="CAT_5"/>
      <sheetName val="내역서1"/>
      <sheetName val="계화총괄"/>
      <sheetName val="계화배수(3대)"/>
      <sheetName val="조건표"/>
      <sheetName val="수지예산서(세부) (2)"/>
      <sheetName val="변경집계표"/>
      <sheetName val="공통"/>
      <sheetName val="여과지동"/>
      <sheetName val="현산지구200420"/>
      <sheetName val="약품공급2"/>
      <sheetName val="MACRO(MCC)"/>
      <sheetName val="계산근거"/>
      <sheetName val="_x0000__x000c__x0000__x000c__x0000__x0000_耀僵䅛_x0000__x0000__x0000__x0000__x0001__x0000__x0000__x0000_‎ӥ_x001b__x0000__x000c__x0000__x000c__x0000__x0000_"/>
      <sheetName val="설치중량_"/>
      <sheetName val="수문일위_"/>
      <sheetName val="_x0000__x000c__x0000__x000c__x0000__x0000_렀హ䆍_x0000__x0000__x0000__x0000__x0001__x0000__x0000__x0000_2_x0000__x0000__x0000__x0000__x0000__x001c__x0000__x000c__x0000_"/>
      <sheetName val="청하배수"/>
      <sheetName val="상 부"/>
      <sheetName val="유입량"/>
      <sheetName val=" 냉각수펌프"/>
      <sheetName val="샌딩 에폭시 도장"/>
      <sheetName val="스텐문틀설치"/>
      <sheetName val="일반문틀 설치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참조자료"/>
      <sheetName val="설계내역서"/>
      <sheetName val="INPUT"/>
      <sheetName val="SG"/>
      <sheetName val="가도공"/>
      <sheetName val="분전함신설"/>
      <sheetName val="접지1종"/>
      <sheetName val="기존구조물철거집계계표"/>
      <sheetName val="INPUT(덕도방향-시점)"/>
      <sheetName val="석탄2.3물량"/>
      <sheetName val="수문일위(2012)"/>
      <sheetName val="단가일람"/>
      <sheetName val="공문"/>
      <sheetName val="6PILE  (돌출)"/>
      <sheetName val="지장물C"/>
      <sheetName val="단가산출내역(노임부분수정)"/>
      <sheetName val="공통비총괄표"/>
      <sheetName val="재개발"/>
      <sheetName val="토총괄 (2)"/>
      <sheetName val="음봉방향"/>
      <sheetName val="원형1호맨홀토공수량"/>
      <sheetName val="차액보증"/>
      <sheetName val="자재견적_(대왕)_(2)"/>
      <sheetName val="D-623D"/>
      <sheetName val="새공통"/>
      <sheetName val="화해(함평)"/>
      <sheetName val="화해(장성)"/>
      <sheetName val="반중력식옹벽"/>
      <sheetName val="당초명세(평)"/>
      <sheetName val="기계경비일람"/>
      <sheetName val="계화배수"/>
      <sheetName val="기기리스트"/>
      <sheetName val="연돌일위집계"/>
      <sheetName val="A(Rev.3)"/>
      <sheetName val="Macro"/>
      <sheetName val="Taux"/>
      <sheetName val="1NYS(당)"/>
      <sheetName val="부표총괄"/>
      <sheetName val="수량이동"/>
      <sheetName val="충돌 내용"/>
      <sheetName val="신표지1"/>
      <sheetName val="1.설계기준"/>
      <sheetName val="케이슨Type-A(제원)"/>
      <sheetName val="호안블럭단가"/>
      <sheetName val="건축"/>
      <sheetName val="건축-물가변동"/>
      <sheetName val="주beam"/>
      <sheetName val="1.설계조건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증감내역서"/>
      <sheetName val="M-EQPT-Z"/>
      <sheetName val="경비2내역"/>
      <sheetName val="간접비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MOTOR"/>
      <sheetName val="준검 내역서"/>
      <sheetName val="strut type"/>
      <sheetName val="DATA1"/>
      <sheetName val="설계명세서"/>
      <sheetName val="예산명세서"/>
      <sheetName val="자료입력"/>
      <sheetName val="200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빗물받이(910-510-410)"/>
      <sheetName val="날개벽(TYPE1)"/>
      <sheetName val="집수정(600-700)"/>
      <sheetName val="국내"/>
      <sheetName val="3.하중산정4.지지력"/>
      <sheetName val="입력시트"/>
      <sheetName val="도급"/>
      <sheetName val="NAI"/>
      <sheetName val="대림경상68억"/>
      <sheetName val="CTEMCOST"/>
      <sheetName val="BSD (2)"/>
      <sheetName val="안정검토"/>
      <sheetName val="Y-WORK"/>
      <sheetName val="공사비증감"/>
      <sheetName val="포장물량집계"/>
      <sheetName val="플랜트 설치"/>
      <sheetName val="교량하부공"/>
      <sheetName val="A1"/>
      <sheetName val="수로단위수량"/>
      <sheetName val="총집계표"/>
      <sheetName val="S.중기사용료"/>
      <sheetName val="입력란"/>
      <sheetName val="97노임단가"/>
      <sheetName val="b_balju_cho"/>
      <sheetName val="자재일위(경)"/>
      <sheetName val="3.공통공사대비"/>
      <sheetName val="견적"/>
      <sheetName val="Electricity"/>
      <sheetName val="도근좌표"/>
      <sheetName val="각형맨홀"/>
      <sheetName val="단위가격"/>
      <sheetName val="단가보완"/>
      <sheetName val="실행예산(97.12.17)"/>
      <sheetName val="집계표(육상)"/>
      <sheetName val="TOWER 12TON"/>
      <sheetName val="TOWER 10TON"/>
      <sheetName val="Macro2"/>
      <sheetName val=""/>
      <sheetName val="제진기"/>
      <sheetName val="인부신상자료"/>
      <sheetName val="BLOCK(1)"/>
      <sheetName val="위치조서"/>
      <sheetName val="이설도로유용토"/>
      <sheetName val="공통부대비"/>
      <sheetName val="총괄내역"/>
      <sheetName val="Sheet4"/>
      <sheetName val="골조시행"/>
      <sheetName val="Total"/>
      <sheetName val="소산진입"/>
      <sheetName val="토사(PE)"/>
      <sheetName val="공사비내역서"/>
      <sheetName val="산근터빈"/>
      <sheetName val="직원유류수불현황"/>
      <sheetName val="PIPE내역(FCN)"/>
      <sheetName val="Sheet3"/>
      <sheetName val="진로도급"/>
      <sheetName val="백호우계수"/>
      <sheetName val="Macro1"/>
      <sheetName val="단면설계"/>
      <sheetName val="설계기준 및 하중계산"/>
      <sheetName val="견적대비표"/>
      <sheetName val="입출재고현황 (2)"/>
      <sheetName val="경상비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2000전체분"/>
      <sheetName val="최적단면"/>
      <sheetName val="cal"/>
      <sheetName val="바닥판"/>
      <sheetName val="다곡2교"/>
      <sheetName val="입력단가"/>
      <sheetName val="자료"/>
      <sheetName val="착공내역서"/>
      <sheetName val="000000"/>
      <sheetName val="관로조서"/>
      <sheetName val="TOTAL3"/>
      <sheetName val="시행후면적"/>
      <sheetName val="일반부표"/>
      <sheetName val="용소리교"/>
      <sheetName val="CC16-내역서"/>
      <sheetName val="인건비"/>
      <sheetName val="ESC(K치)"/>
      <sheetName val="Eq. Mobilization"/>
      <sheetName val="입력값"/>
      <sheetName val="PI"/>
      <sheetName val="용수간선"/>
      <sheetName val="DHEQSUPT"/>
      <sheetName val="MODELING"/>
      <sheetName val="9GNG운반"/>
      <sheetName val="U-TYPE(1)"/>
      <sheetName val="깨기"/>
      <sheetName val="공종단가"/>
      <sheetName val="왕십리방향"/>
      <sheetName val="연면적(평)단가"/>
      <sheetName val="간접비총계"/>
      <sheetName val="부안변전"/>
      <sheetName val="시설물일위"/>
      <sheetName val="예정(3)"/>
      <sheetName val="동원(3)"/>
      <sheetName val="갑지(추정)"/>
      <sheetName val="주행"/>
      <sheetName val="산출내역서"/>
      <sheetName val="간접재료비산출표-27-30"/>
      <sheetName val="IW-LIST"/>
      <sheetName val="대부예산서"/>
      <sheetName val="차집관로, 중계펌프장"/>
      <sheetName val="중계펌프장-건축"/>
      <sheetName val="중계펌프장-사급자재대"/>
      <sheetName val="JUCK"/>
      <sheetName val="연결관암거"/>
      <sheetName val="구의33고"/>
      <sheetName val="B.O.M"/>
      <sheetName val="손익분석"/>
      <sheetName val="tggwan(mac)"/>
      <sheetName val="국공유지및사유지"/>
      <sheetName val="수문보고"/>
      <sheetName val="DT"/>
      <sheetName val="롤러"/>
      <sheetName val="BH"/>
      <sheetName val="펌프차타설"/>
      <sheetName val="맨홀수량산출"/>
      <sheetName val="S0"/>
      <sheetName val="대로근거"/>
      <sheetName val="중로근거"/>
      <sheetName val="N賃率-職"/>
      <sheetName val="아울렛박스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집계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수지예산"/>
      <sheetName val="LRT Style BOQ"/>
      <sheetName val="3.바닥판설계"/>
      <sheetName val="세골재  T2 변경 현황"/>
      <sheetName val="수량산출서 갑지"/>
      <sheetName val="데리네이타현황"/>
      <sheetName val="96노임기준"/>
      <sheetName val="Macro(전선)"/>
      <sheetName val="보온 회사분"/>
      <sheetName val="RING WALL"/>
      <sheetName val="DATA-UPS"/>
      <sheetName val="옹벽수량집계"/>
      <sheetName val="토적계산서(전체)"/>
      <sheetName val="종단유용(전체)"/>
      <sheetName val="내역적용"/>
      <sheetName val="포장공위치조서"/>
      <sheetName val="data2"/>
      <sheetName val="환경기계공정표 (3)"/>
      <sheetName val="내역서적용집계표"/>
      <sheetName val="용역비내역-진짜"/>
      <sheetName val="기계경비"/>
      <sheetName val="1062-X방향 "/>
      <sheetName val="화설내"/>
      <sheetName val="정부노임단가"/>
      <sheetName val="DANGA"/>
      <sheetName val="정_x0000__x0000__x0005_"/>
      <sheetName val="산근(PE,300)"/>
      <sheetName val="특2호부관하천산근"/>
      <sheetName val="1.레미콘집계"/>
      <sheetName val="2.아스콘집계"/>
      <sheetName val="3.보도집계"/>
      <sheetName val="4.보차도경계석및 도로경계블럭"/>
      <sheetName val="Ⅰ.골재집계 "/>
      <sheetName val="투찰"/>
      <sheetName val="3.공통공사_x0000__x0000_"/>
      <sheetName val="청구서 (별지)(3차분)"/>
      <sheetName val="기성내역서(전체,3차)"/>
      <sheetName val="3도로"/>
      <sheetName val="송라터널총괄"/>
      <sheetName val="COVER"/>
      <sheetName val="P.M 별"/>
      <sheetName val="48일위(기존)"/>
      <sheetName val="총괄집계표"/>
      <sheetName val="list"/>
      <sheetName val="자재일람"/>
      <sheetName val="1차네트공정"/>
      <sheetName val="전력"/>
      <sheetName val="woo(mac)"/>
      <sheetName val="설계예시"/>
      <sheetName val="우수공"/>
      <sheetName val="사업수지"/>
      <sheetName val="PKG"/>
      <sheetName val="본부소개"/>
      <sheetName val="배관배선 단가조사"/>
      <sheetName val="일위대가집계"/>
      <sheetName val="교대(A1)"/>
      <sheetName val="GI-LIST"/>
      <sheetName val="사  업  비  수  지  예  산  서"/>
      <sheetName val="기계원가계_xd800_"/>
      <sheetName val="무근깨기"/>
      <sheetName val="공사총원가계多⾊"/>
      <sheetName val="지선량"/>
      <sheetName val="공구원가계산"/>
      <sheetName val="순공사비"/>
      <sheetName val="일_방수"/>
      <sheetName val="대상1"/>
      <sheetName val="FOOTING단면력"/>
      <sheetName val="노무비계"/>
      <sheetName val="TARGET"/>
      <sheetName val="다곡땭⾘"/>
      <sheetName val="제수변수량"/>
      <sheetName val="건축내역서"/>
      <sheetName val="설비내역서"/>
      <sheetName val="전기내역서"/>
      <sheetName val="범례"/>
      <sheetName val="데이타"/>
      <sheetName val="식재인부"/>
      <sheetName val="우수"/>
      <sheetName val="(A)내역서"/>
      <sheetName val="가격조사서"/>
      <sheetName val="견"/>
      <sheetName val="요약서"/>
      <sheetName val="단"/>
      <sheetName val="4.포장집계"/>
      <sheetName val="연결관산출조서"/>
      <sheetName val="집계표(OPTION)"/>
      <sheetName val="평균H"/>
      <sheetName val="SLAB"/>
      <sheetName val="공종"/>
      <sheetName val="외주비"/>
      <sheetName val="Requirement(Work Crew)"/>
      <sheetName val="목표세부명세"/>
      <sheetName val="말뚝지지력산정"/>
      <sheetName val="I一般比"/>
      <sheetName val="평가데이터"/>
      <sheetName val="전체내역서"/>
      <sheetName val="6.7.8.우물통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내역서01"/>
      <sheetName val="YES-T"/>
      <sheetName val="관리비"/>
      <sheetName val="3BL공동구 수량"/>
      <sheetName val="견적조건"/>
      <sheetName val="외주내역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현금"/>
      <sheetName val="30신설일위대가"/>
      <sheetName val="30집계표"/>
      <sheetName val="B"/>
      <sheetName val="2.단면가정"/>
      <sheetName val="1.설_x0000__x0000_Ā"/>
      <sheetName val="1.설_x0000__x0000__x0005_"/>
      <sheetName val="비탈면보호공수량산출"/>
      <sheetName val="1.설壆⿜_x0000_"/>
      <sheetName val="1공구원가계산서"/>
      <sheetName val="AHU집계"/>
      <sheetName val="공조기휀"/>
      <sheetName val="공조기"/>
      <sheetName val="포장복구집계"/>
      <sheetName val="C3"/>
      <sheetName val="옵션"/>
      <sheetName val="합산자재"/>
      <sheetName val="노임근거"/>
      <sheetName val="옵션1"/>
      <sheetName val="합산자재1"/>
      <sheetName val="3. GROUNDING SYSTEM"/>
      <sheetName val="1.경관조명산출"/>
      <sheetName val="1.경관조명산출집계"/>
      <sheetName val="저리조양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수량산출표"/>
      <sheetName val="신당동집계표"/>
      <sheetName val="신규일위대가"/>
      <sheetName val="Baby일_x0000__x0000__x0005_"/>
      <sheetName val="Baby일鄀谏Û"/>
      <sheetName val="산업_x0000__x0000__x0005_"/>
      <sheetName val="시운전연료"/>
      <sheetName val="1TL종점(1)"/>
      <sheetName val="신고분기설정참고"/>
      <sheetName val="01"/>
      <sheetName val="マージン"/>
      <sheetName val="설명(1~8) 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날개벽수량표"/>
      <sheetName val="견적의뢰"/>
      <sheetName val="EACT10"/>
      <sheetName val="EKOG10 (2)"/>
      <sheetName val="EKOG10건축"/>
      <sheetName val="노원열병합  건축공사기성내역서"/>
      <sheetName val="전기일위대가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type-F"/>
      <sheetName val="금액집계"/>
      <sheetName val="내역서(총)"/>
      <sheetName val="ENE-CAL 1"/>
      <sheetName val="제직재"/>
      <sheetName val="설직재-1"/>
      <sheetName val="제-노임"/>
      <sheetName val="철근단면적"/>
      <sheetName val="노견단위수량"/>
      <sheetName val="설치중량_1"/>
      <sheetName val="수문일위_1"/>
      <sheetName val="1_동력공사"/>
      <sheetName val="전차선로_물량표"/>
      <sheetName val="현장관리비_산출내역"/>
      <sheetName val="단위가격_"/>
      <sheetName val="내역서_(변경)"/>
      <sheetName val="_U형배수관"/>
      <sheetName val="집수정_(우오수)"/>
      <sheetName val="제출내역_(2)"/>
      <sheetName val="PAD_TR보호대기초"/>
      <sheetName val="건______________축"/>
      <sheetName val="Sheet1_(2)"/>
      <sheetName val="단면_(2)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1_토공"/>
      <sheetName val="전선_및_전선관"/>
      <sheetName val="원가계산서_"/>
      <sheetName val="96보완계획7_12"/>
      <sheetName val="수지예산서(세부)_(2)"/>
      <sheetName val="일반문틀_설치"/>
      <sheetName val="샌딩_에폭시_도장"/>
      <sheetName val="1_설계조건"/>
      <sheetName val="상_부"/>
      <sheetName val="8_PILE__(돌출)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설계서을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유천배수장"/>
      <sheetName val="건축집계"/>
      <sheetName val="기성내역"/>
      <sheetName val="1을"/>
      <sheetName val="유동표"/>
      <sheetName val="토공,철콘"/>
      <sheetName val="소운반"/>
      <sheetName val="자재견적_(대왕)_(2)1"/>
      <sheetName val="석탄2_3물량"/>
      <sheetName val="아파트_"/>
      <sheetName val="1공구_건정토건_철콘"/>
      <sheetName val="충돌_내용"/>
      <sheetName val="6PILE__(돌출)"/>
      <sheetName val="토총괄_(2)"/>
      <sheetName val="1공구8_개소"/>
      <sheetName val="조립식_가설건물"/>
      <sheetName val="설치중량_2"/>
      <sheetName val="수문일위_2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아파트_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1_설계기준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아파트_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곡관산근원본"/>
      <sheetName val="40총괄"/>
      <sheetName val="40집계"/>
      <sheetName val="가시설(TYPE-A)"/>
      <sheetName val="1호맨홀가감수량"/>
      <sheetName val="1호맨홀수량산출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철골"/>
      <sheetName val="마감산출"/>
      <sheetName val="L형옹벽(key)"/>
      <sheetName val="_x005f_x0000__x005f_x000c__x005f_x0000__x005f_x000c__x0"/>
      <sheetName val="펌프장토공수량산출"/>
      <sheetName val="woo_mac_"/>
      <sheetName val="예정_3_"/>
      <sheetName val="동원_3_"/>
      <sheetName val="자재 집계표"/>
      <sheetName val="I.설계조건"/>
      <sheetName val="EQT-ESTN"/>
      <sheetName val="와동수량"/>
      <sheetName val="입력정보"/>
      <sheetName val="진주방향"/>
      <sheetName val="2"/>
      <sheetName val="세목전체"/>
      <sheetName val="대운산출"/>
      <sheetName val="산출내역_x0000__x0000_Ԁ_x0000_"/>
      <sheetName val="전정1"/>
      <sheetName val="이토변실(A3-LINE)"/>
      <sheetName val="수량"/>
      <sheetName val="건축(공종별내역서)"/>
      <sheetName val="Summary"/>
      <sheetName val="DG3285"/>
      <sheetName val="PTVT (MAU)"/>
      <sheetName val="MTP"/>
      <sheetName val="FAB별"/>
      <sheetName val="RAB AR&amp;STR"/>
      <sheetName val="P"/>
      <sheetName val="BG"/>
      <sheetName val="BTT (CAT COC)"/>
      <sheetName val="tifico"/>
      <sheetName val="4-Lane bridge"/>
      <sheetName val="6MONTHS"/>
      <sheetName val="Tongke"/>
      <sheetName val="escon"/>
      <sheetName val="침하계"/>
      <sheetName val="F4-F7"/>
      <sheetName val="FitOutConfCentre"/>
      <sheetName val="Main"/>
      <sheetName val="Eng"/>
      <sheetName val="XL4Poppy"/>
      <sheetName val="M 67"/>
      <sheetName val="NNgung"/>
      <sheetName val="dongia (2)"/>
      <sheetName val="264"/>
      <sheetName val="Column"/>
      <sheetName val="Schedule S-Curve Revision#3"/>
      <sheetName val="Quantity"/>
      <sheetName val="unitmass"/>
      <sheetName val="HD-XUAT"/>
      <sheetName val="KET CAU CT5"/>
      <sheetName val="ERECIN"/>
      <sheetName val="Notes"/>
      <sheetName val="기안"/>
      <sheetName val="Doors(C)"/>
      <sheetName val="125x125"/>
      <sheetName val="개산공사비"/>
      <sheetName val="PTVT_(MAU)"/>
      <sheetName val="BTT_(CAT_COC)"/>
      <sheetName val="RAB_AR&amp;STR"/>
      <sheetName val="4-Lane_bridge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M_67"/>
      <sheetName val="dongia_(2)"/>
      <sheetName val="Schedule_S-Curve_Revision#3"/>
      <sheetName val="DI-ESTI"/>
      <sheetName val="THÔNG TIN"/>
      <sheetName val="Steel"/>
      <sheetName val="VL"/>
      <sheetName val="ND"/>
      <sheetName val="Bangia"/>
      <sheetName val="tra-vat-lieu"/>
      <sheetName val="dtct cong"/>
      <sheetName val="DTCT"/>
      <sheetName val="PTVT_(MAU)1"/>
      <sheetName val="BTT_(CAT_COC)1"/>
      <sheetName val="RAB_AR&amp;STR1"/>
      <sheetName val="4-Lane_bridge1"/>
      <sheetName val="KET_CAU_CT5"/>
      <sheetName val="PNT_QUOT__3"/>
      <sheetName val="COAT_WRAP_QIOT__3"/>
      <sheetName val="149-2"/>
      <sheetName val="electrical"/>
      <sheetName val="Competitors"/>
      <sheetName val="Driver"/>
      <sheetName val="ocean voyage"/>
      <sheetName val="NVN Hotel"/>
      <sheetName val="5.모델링"/>
      <sheetName val="마-2.전화"/>
      <sheetName val="구천"/>
      <sheetName val="산출2-기기동력"/>
      <sheetName val="용산1(해보)"/>
      <sheetName val="조도계산"/>
      <sheetName val="공사비명세서"/>
      <sheetName val="변경내역대비표(2)"/>
      <sheetName val="경산"/>
      <sheetName val="실행"/>
      <sheetName val="간접"/>
      <sheetName val="일위대가(건축)"/>
      <sheetName val="공사총원가계_x0000__x0000_"/>
      <sheetName val="공사총원가계芨-"/>
      <sheetName val="예산총괄표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 refreshError="1"/>
      <sheetData sheetId="881" refreshError="1"/>
      <sheetData sheetId="882" refreshError="1"/>
      <sheetData sheetId="883" refreshError="1"/>
      <sheetData sheetId="884">
        <row r="1">
          <cell r="C1" t="str">
            <v>F_CODE</v>
          </cell>
        </row>
      </sheetData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>
        <row r="1">
          <cell r="C1" t="str">
            <v>F_CODE</v>
          </cell>
        </row>
      </sheetData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>
        <row r="1">
          <cell r="C1" t="str">
            <v>F_CODE</v>
          </cell>
        </row>
      </sheetData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/>
      <sheetData sheetId="1344" refreshError="1"/>
      <sheetData sheetId="1345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/>
      <sheetData sheetId="1408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/>
      <sheetData sheetId="1419"/>
      <sheetData sheetId="1420"/>
      <sheetData sheetId="1421"/>
      <sheetData sheetId="1422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설공통공사"/>
      <sheetName val="기구조직"/>
      <sheetName val="기본입력"/>
      <sheetName val="경비2내역"/>
      <sheetName val="기준단가"/>
      <sheetName val="접대비"/>
      <sheetName val="선급금"/>
      <sheetName val="하자수수료"/>
      <sheetName val="수량집계"/>
      <sheetName val="공사비집계"/>
      <sheetName val="BID"/>
      <sheetName val="TEL"/>
      <sheetName val="#REF"/>
      <sheetName val="입찰안"/>
      <sheetName val="예산변경사항"/>
      <sheetName val="부대대비"/>
      <sheetName val="냉연집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토공"/>
      <sheetName val="철콘"/>
      <sheetName val="성보g"/>
      <sheetName val="성보(토공)"/>
      <sheetName val="성보(철콘)"/>
      <sheetName val="각서"/>
      <sheetName val="하도급사항"/>
      <sheetName val="Sheet1"/>
      <sheetName val="Sheet2"/>
      <sheetName val="Sheet3"/>
      <sheetName val="경비2내역"/>
      <sheetName val="공사비집계"/>
      <sheetName val="BID"/>
      <sheetName val="기초공"/>
      <sheetName val="기둥(원형)"/>
      <sheetName val="예산변경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차액보증"/>
      <sheetName val="VXXXXX"/>
      <sheetName val="하도급대비"/>
      <sheetName val="하도급기성"/>
      <sheetName val="하도급단가산출"/>
      <sheetName val="토공집계표"/>
      <sheetName val="유토계획및집계"/>
      <sheetName val="유용토모식도"/>
      <sheetName val="토량산출(다짐)"/>
      <sheetName val="토공총괄"/>
      <sheetName val="직영단가"/>
      <sheetName val="하도급기성 (2)"/>
      <sheetName val="하도급단가산출 (2)"/>
      <sheetName val="BID"/>
      <sheetName val="기초공"/>
      <sheetName val="기둥(원형)"/>
      <sheetName val="내역서"/>
      <sheetName val="입출재고현황 (2)"/>
      <sheetName val="TEL"/>
      <sheetName val="공사개요"/>
      <sheetName val="RAHMEN"/>
      <sheetName val="design criteria"/>
      <sheetName val="working load at the btm ft."/>
      <sheetName val="plan&amp;section of foundation"/>
      <sheetName val="member design"/>
      <sheetName val="대비"/>
      <sheetName val="견적서"/>
      <sheetName val="공사비집계"/>
      <sheetName val="일위대가"/>
      <sheetName val="DATA"/>
      <sheetName val="8공구투찰내역서"/>
      <sheetName val="Sheet2"/>
      <sheetName val="type-F"/>
      <sheetName val="데이타"/>
      <sheetName val="#REF"/>
      <sheetName val="내역"/>
      <sheetName val="경비2내역"/>
      <sheetName val="DATE"/>
      <sheetName val="1.설계조건"/>
      <sheetName val="6.OUTPUT"/>
      <sheetName val="설계조건"/>
      <sheetName val="단면검토"/>
      <sheetName val="단위중기"/>
      <sheetName val="조명시설"/>
      <sheetName val="지급자재"/>
      <sheetName val="98지급계획"/>
      <sheetName val="부대대비"/>
      <sheetName val="냉연집계"/>
      <sheetName val="영업.일"/>
      <sheetName val="hvac내역서(제어동)"/>
      <sheetName val="단가조건"/>
      <sheetName val="전기일위대가"/>
      <sheetName val="말뚝지지력산정"/>
      <sheetName val="계약내역서"/>
      <sheetName val="코드표"/>
      <sheetName val="출력표"/>
      <sheetName val="공사내역"/>
      <sheetName val="터파기및재료"/>
      <sheetName val="단면가정"/>
      <sheetName val="Total"/>
      <sheetName val="산출기준(파견전산실)"/>
      <sheetName val="본부소개"/>
      <sheetName val="M1"/>
      <sheetName val="설 계"/>
      <sheetName val="2.대외공문"/>
      <sheetName val="예산변경사항"/>
      <sheetName val="청천내"/>
      <sheetName val="일위대가목차"/>
      <sheetName val="설계명세서"/>
      <sheetName val="1단계"/>
      <sheetName val="내역서(총)"/>
      <sheetName val="구미4단2"/>
      <sheetName val="EACT10"/>
      <sheetName val="실행철강하도"/>
      <sheetName val="2000.05"/>
      <sheetName val="Customer Databas"/>
      <sheetName val="인사자료총집계"/>
      <sheetName val="물가"/>
      <sheetName val="BOQ건축"/>
      <sheetName val="BSD (2)"/>
      <sheetName val="BSD _2_"/>
      <sheetName val="soil bearing check"/>
      <sheetName val="Sheet3"/>
      <sheetName val="토목주소"/>
      <sheetName val="프랜트면허"/>
      <sheetName val="Sheet1"/>
      <sheetName val="품종별-이름"/>
      <sheetName val="기계내역"/>
      <sheetName val="Budget 2004(DW)"/>
      <sheetName val="첨"/>
      <sheetName val="9-1차이내역"/>
      <sheetName val="표지"/>
      <sheetName val="예산M12A"/>
      <sheetName val="보도경계블럭"/>
      <sheetName val="2002상반기노임기준"/>
      <sheetName val="토사(PE)"/>
      <sheetName val="첨부파일"/>
      <sheetName val="수량산출서"/>
      <sheetName val="가격조사서"/>
      <sheetName val="Macro1"/>
      <sheetName val="집계표"/>
      <sheetName val="설비내역서"/>
      <sheetName val="건축내역서"/>
      <sheetName val="전기내역서"/>
      <sheetName val="공사비예산서(토목분)"/>
      <sheetName val="PROJECT BRIEF(EX.NEW)"/>
      <sheetName val="수량산출"/>
      <sheetName val="음료실행"/>
      <sheetName val="가정급수관"/>
      <sheetName val="담장산출"/>
      <sheetName val="재무가정"/>
      <sheetName val="을"/>
      <sheetName val="말뚝물량"/>
      <sheetName val="협조전"/>
      <sheetName val="1.우편집중내역서"/>
      <sheetName val="정보매체A동"/>
      <sheetName val="ITB COST"/>
      <sheetName val="노임이"/>
      <sheetName val="Sheet4"/>
      <sheetName val="hvac(제어동)"/>
      <sheetName val="정부노임단가"/>
      <sheetName val="총괄"/>
      <sheetName val="EKOG10건축"/>
      <sheetName val="전체"/>
      <sheetName val="노원열병합  건축공사기성내역서"/>
      <sheetName val="현장"/>
      <sheetName val="시멘트"/>
      <sheetName val="조명율표"/>
      <sheetName val="FRT_O"/>
      <sheetName val="FAB_I"/>
      <sheetName val="보일러"/>
      <sheetName val="결과조달"/>
      <sheetName val="배수통관(좌)"/>
      <sheetName val="Proposal"/>
      <sheetName val="11"/>
      <sheetName val="포장복구집계"/>
      <sheetName val="적용환율"/>
      <sheetName val="PUMP"/>
      <sheetName val="접속 SLAB,BRACKET 설계"/>
      <sheetName val="안정검토"/>
      <sheetName val="전기"/>
      <sheetName val="ABUT수량-A1"/>
      <sheetName val="1련박스"/>
      <sheetName val="견적조건"/>
      <sheetName val="단가조사"/>
      <sheetName val="기성내역서표지"/>
      <sheetName val="6호기"/>
      <sheetName val="12용지"/>
      <sheetName val="Main"/>
      <sheetName val="토적"/>
      <sheetName val="날개벽(좌,우=45도,75도)"/>
      <sheetName val="건축원가계산서"/>
      <sheetName val="날개벽"/>
      <sheetName val="통합"/>
      <sheetName val="간접재료비산출표-27-30"/>
      <sheetName val="Budget 2005(DW)"/>
      <sheetName val="Y-WORK"/>
      <sheetName val="사용성검토"/>
      <sheetName val="숙소"/>
      <sheetName val="CAPVC"/>
      <sheetName val="2000년1차"/>
      <sheetName val="간접경상비"/>
      <sheetName val="MOTOR"/>
      <sheetName val="일위목록"/>
      <sheetName val="공통가설"/>
      <sheetName val="TB-내역서"/>
      <sheetName val="교각1"/>
      <sheetName val="포장공"/>
      <sheetName val="토공"/>
      <sheetName val="기계"/>
      <sheetName val="토공(완충)"/>
      <sheetName val="UNIT"/>
      <sheetName val="6PILE  (돌출)"/>
      <sheetName val="깨기"/>
      <sheetName val="COVER"/>
      <sheetName val="대대터널 설계서"/>
      <sheetName val="I.설계조건"/>
      <sheetName val="연결임시"/>
      <sheetName val="일위대가(계측기설치)"/>
      <sheetName val="계산근거"/>
      <sheetName val="5지구단위"/>
      <sheetName val="INPUT"/>
      <sheetName val="부표총괄"/>
      <sheetName val="토공계산서(부체도로)"/>
      <sheetName val="부대내역"/>
      <sheetName val="공사개요설명서"/>
      <sheetName val="건축공사"/>
      <sheetName val="CODE"/>
      <sheetName val="노임단가"/>
      <sheetName val="토목내역"/>
      <sheetName val="골조시행"/>
      <sheetName val="현금"/>
      <sheetName val="공통(20-91)"/>
      <sheetName val="실행"/>
      <sheetName val="일위대가표"/>
      <sheetName val="하도급기성_(2)"/>
      <sheetName val="하도급단가산출_(2)"/>
      <sheetName val="입출재고현황_(2)"/>
      <sheetName val="design_criteria"/>
      <sheetName val="working_load_at_the_btm_ft_"/>
      <sheetName val="plan&amp;section_of_foundation"/>
      <sheetName val="member_design"/>
      <sheetName val="1_설계조건"/>
      <sheetName val="6_OUTPUT"/>
      <sheetName val="설_계"/>
      <sheetName val="영업_일"/>
      <sheetName val="1_우편집중내역서"/>
      <sheetName val="BSD_(2)"/>
      <sheetName val="ITB_COST"/>
      <sheetName val="Customer_Databas"/>
      <sheetName val="2000_05"/>
      <sheetName val="2_대외공문"/>
      <sheetName val="BSD__2_"/>
      <sheetName val="대로근거"/>
      <sheetName val="중로근거"/>
      <sheetName val="토목"/>
      <sheetName val="부재예실"/>
      <sheetName val="SUMMARY(S)"/>
      <sheetName val="내역표지"/>
      <sheetName val="공틀공사"/>
      <sheetName val="퇴비산출근거"/>
      <sheetName val="99노임기준"/>
      <sheetName val="분석"/>
      <sheetName val="세부내역"/>
      <sheetName val="첨부1"/>
      <sheetName val="소업1교"/>
      <sheetName val="자재단가비교표"/>
      <sheetName val="교량전기"/>
      <sheetName val="토적1"/>
      <sheetName val="인건비 "/>
      <sheetName val="마산월령동골조물량변경"/>
      <sheetName val="근고 블록 유형별 수량"/>
      <sheetName val="당진생산팀"/>
      <sheetName val="대차대조표"/>
      <sheetName val="내역(입찰)"/>
      <sheetName val="danga"/>
      <sheetName val="ilch"/>
      <sheetName val="1호맨홀토공"/>
      <sheetName val="관리비"/>
      <sheetName val="옹벽"/>
      <sheetName val="8.PILE  (돌출)"/>
      <sheetName val="입력값"/>
      <sheetName val="간선계산"/>
      <sheetName val="갑지"/>
      <sheetName val="갑지(추정)"/>
      <sheetName val="설계예산"/>
      <sheetName val="건축"/>
      <sheetName val="공문"/>
      <sheetName val="단면 (2)"/>
      <sheetName val="산출근거"/>
      <sheetName val="REINF."/>
      <sheetName val="LOADS"/>
      <sheetName val="guard(mac)"/>
      <sheetName val="Discount Group"/>
      <sheetName val="Macro(전선)"/>
      <sheetName val="진주방향"/>
      <sheetName val="투찰금액"/>
      <sheetName val="분류작업"/>
      <sheetName val="Sheet5"/>
      <sheetName val="1.설계기준"/>
      <sheetName val="1-1"/>
      <sheetName val="전체도급"/>
      <sheetName val="AP1"/>
      <sheetName val="96수출"/>
      <sheetName val="BREAKDOWN(철거설치)"/>
      <sheetName val="FAB별"/>
      <sheetName val="조경"/>
      <sheetName val="정렬"/>
      <sheetName val="J直材4"/>
      <sheetName val="2000전체분"/>
      <sheetName val=" 견적서"/>
      <sheetName val="계약내력"/>
      <sheetName val="Sheet1 (2)"/>
      <sheetName val="삼성전기"/>
      <sheetName val="CTEMCOST"/>
      <sheetName val="재집"/>
      <sheetName val="직재"/>
      <sheetName val="토공집계"/>
      <sheetName val="직접비"/>
      <sheetName val="1"/>
      <sheetName val="부대공자재집계표"/>
      <sheetName val="unitpric"/>
      <sheetName val="소운반"/>
      <sheetName val="영업소실적"/>
      <sheetName val="eq_data"/>
      <sheetName val="가시설단위수량"/>
      <sheetName val="역T형교대-2수량"/>
      <sheetName val="날개벽수량표"/>
      <sheetName val="1. 설계조건 2.단면가정 3. 하중계산"/>
      <sheetName val="DATA 입력란"/>
      <sheetName val="건축내역"/>
      <sheetName val="도"/>
      <sheetName val="토적계산"/>
      <sheetName val="목차"/>
      <sheetName val="흄관기초"/>
      <sheetName val="재1"/>
      <sheetName val="3련 BOX"/>
      <sheetName val="_산근2_"/>
      <sheetName val="_산근4_"/>
      <sheetName val="_산근5_"/>
      <sheetName val="현황산출서"/>
      <sheetName val="기본입력표"/>
      <sheetName val="전신환매도율"/>
      <sheetName val="경비_원본"/>
      <sheetName val="증감대비"/>
      <sheetName val="단면치수"/>
      <sheetName val="갑지1"/>
      <sheetName val="요율"/>
      <sheetName val="소방"/>
      <sheetName val="산출"/>
      <sheetName val="내역서 "/>
      <sheetName val="보온자재단가표"/>
      <sheetName val="Front"/>
      <sheetName val="wall"/>
      <sheetName val="DESCRIPTION"/>
      <sheetName val="예산M5A"/>
      <sheetName val="VENDOR LIST"/>
      <sheetName val="공통비"/>
      <sheetName val="TYPE-A"/>
      <sheetName val="3차토목내역"/>
      <sheetName val="소비자가"/>
      <sheetName val="인건비"/>
      <sheetName val="96까지"/>
      <sheetName val="97년"/>
      <sheetName val="98이후"/>
      <sheetName val="woo(mac)"/>
      <sheetName val="6-2차"/>
      <sheetName val="PO-BOQ"/>
      <sheetName val="WORK"/>
      <sheetName val="123"/>
      <sheetName val="TEST1"/>
      <sheetName val="기기리스트"/>
      <sheetName val="안정계산"/>
      <sheetName val="crude.SLAB RE-bar"/>
      <sheetName val="000000"/>
      <sheetName val="방식총괄"/>
      <sheetName val="Ⅴ-2.공종별내역"/>
      <sheetName val="기본DATA"/>
      <sheetName val="ITEM"/>
      <sheetName val="CAL"/>
      <sheetName val="바닥판"/>
      <sheetName val="입력DATA"/>
      <sheetName val="공종별 집계"/>
      <sheetName val="기초일위"/>
      <sheetName val="시설일위"/>
      <sheetName val="조명일위"/>
      <sheetName val="통계연보"/>
      <sheetName val="UR2-Calculation"/>
      <sheetName val="FB25JN"/>
      <sheetName val="변경내역대비표(2)"/>
      <sheetName val="개요"/>
      <sheetName val="직노"/>
      <sheetName val="설계"/>
      <sheetName val="공내역"/>
      <sheetName val="설비원가"/>
      <sheetName val="5사남"/>
      <sheetName val="6공구(당초)"/>
      <sheetName val="산출내역서집계표"/>
      <sheetName val="방송(체육관)"/>
      <sheetName val="3본사"/>
      <sheetName val="추가예산"/>
      <sheetName val="DATA1"/>
      <sheetName val="단가표"/>
      <sheetName val="SG"/>
      <sheetName val="맨홀수량산출"/>
      <sheetName val="가감수량"/>
      <sheetName val="가로등기초"/>
      <sheetName val="전기BOX내역서"/>
      <sheetName val="금액내역서"/>
      <sheetName val="기본"/>
      <sheetName val="물가자료"/>
      <sheetName val="MAT_N048"/>
      <sheetName val="F4-F7"/>
      <sheetName val="직접기초설계"/>
      <sheetName val="모델링"/>
      <sheetName val="자재단가"/>
      <sheetName val="유출부"/>
      <sheetName val="A"/>
      <sheetName val="노무비단가"/>
      <sheetName val="SLAB&quot;1&quot;"/>
      <sheetName val="COPING"/>
      <sheetName val="단가조사서"/>
      <sheetName val="변화치수"/>
      <sheetName val="바.한일양산"/>
      <sheetName val="케이블및전선관규격표"/>
      <sheetName val="설계내역서"/>
      <sheetName val="OD"/>
      <sheetName val="상가지급현황"/>
      <sheetName val="유림골조"/>
      <sheetName val="4)유동표"/>
      <sheetName val="노임"/>
      <sheetName val="총괄표"/>
      <sheetName val="Ext. Stone-P"/>
      <sheetName val="수목데이타 "/>
      <sheetName val="예가표"/>
      <sheetName val="한강운반비"/>
      <sheetName val="품종코드"/>
      <sheetName val="기초자료"/>
      <sheetName val="견적집계표"/>
      <sheetName val="손익(10월)"/>
      <sheetName val="항목"/>
      <sheetName val="노무단가"/>
      <sheetName val="변경비교-을"/>
      <sheetName val="J"/>
      <sheetName val="진행 DATA (2)"/>
      <sheetName val="3BL공동구 수량"/>
      <sheetName val="Breakdown"/>
      <sheetName val="Piping(Methanol)"/>
      <sheetName val="견적가 검토"/>
      <sheetName val="FUND"/>
      <sheetName val="combi(wall)"/>
      <sheetName val="예산내역서"/>
      <sheetName val="설계예산서"/>
      <sheetName val="총계"/>
      <sheetName val="수문일1"/>
      <sheetName val="하중계산"/>
      <sheetName val="간접비"/>
      <sheetName val="역T형"/>
      <sheetName val="내역(전체)"/>
      <sheetName val="ERECTION"/>
      <sheetName val="POL설치공정"/>
      <sheetName val="공정양식"/>
      <sheetName val="오억미만"/>
      <sheetName val="수량산출서 갑지"/>
      <sheetName val="A-4"/>
      <sheetName val="SLAB근거-1"/>
      <sheetName val="3.공통공사대비"/>
      <sheetName val="Material Specification"/>
      <sheetName val="예산서"/>
      <sheetName val="AABS내역"/>
      <sheetName val="CAT_5"/>
      <sheetName val="SIL98"/>
      <sheetName val="건축(충일분)"/>
      <sheetName val="조도계산서 (도서)"/>
      <sheetName val="수로교총재료집계"/>
      <sheetName val="중기(목록)"/>
      <sheetName val="일위대가(목록)"/>
      <sheetName val="산근(목록)"/>
      <sheetName val="노무비"/>
      <sheetName val="재료비"/>
      <sheetName val="경비"/>
      <sheetName val="차수"/>
      <sheetName val="대전21토목내역서"/>
      <sheetName val="페이징 배관배선"/>
      <sheetName val="일위대가표 (2)"/>
      <sheetName val="신우"/>
      <sheetName val="설계개요"/>
      <sheetName val="과거교육훈련비"/>
      <sheetName val="2F 회의실견적(5_14 일대)"/>
      <sheetName val="손익분석"/>
      <sheetName val="TABLE"/>
      <sheetName val="soil_bearing_check"/>
      <sheetName val="노원열병합__건축공사기성내역서"/>
      <sheetName val="#34 CIVL_Original"/>
      <sheetName val="TOEC"/>
      <sheetName val="INDIRECT"/>
      <sheetName val="calculation-1"/>
      <sheetName val="MCC제원"/>
      <sheetName val="c_balju"/>
      <sheetName val="일위(설)"/>
      <sheetName val="dtxl"/>
      <sheetName val="지주목시비량산출서"/>
      <sheetName val="외자배분"/>
      <sheetName val="수목표준대가"/>
      <sheetName val="물량표"/>
      <sheetName val="투자양식"/>
      <sheetName val="TAIHAN"/>
      <sheetName val="AILC004"/>
      <sheetName val="원형1호맨홀토공수량"/>
      <sheetName val="좌측"/>
      <sheetName val="45,46"/>
      <sheetName val="3차준공"/>
      <sheetName val="KMT물량"/>
      <sheetName val="하조서"/>
      <sheetName val="수량명세서"/>
      <sheetName val="중기사용료"/>
      <sheetName val="도대하도변경최종정산조경"/>
      <sheetName val="플랜트 설치"/>
      <sheetName val="토 적 표"/>
      <sheetName val="투찰"/>
      <sheetName val="참조"/>
      <sheetName val="P&amp;L01-02GR"/>
      <sheetName val="일위_파일"/>
      <sheetName val="여과지동"/>
      <sheetName val="정읍농소"/>
      <sheetName val="횡날개수집"/>
      <sheetName val="당진1,2호기전선관설치및접지4차공사내역서-을지"/>
      <sheetName val="교각계산"/>
      <sheetName val="자재표"/>
      <sheetName val="가공비"/>
      <sheetName val="자판실행"/>
      <sheetName val="자료"/>
      <sheetName val="대림경상68억"/>
      <sheetName val="전기공사"/>
      <sheetName val="내역서2안"/>
      <sheetName val="건축공사 집계표"/>
      <sheetName val="골조"/>
      <sheetName val="배수공 시멘트 및 골재량 산출"/>
      <sheetName val="sheets"/>
      <sheetName val="설계서"/>
      <sheetName val="9811"/>
      <sheetName val="9509"/>
      <sheetName val="품셈1-17"/>
      <sheetName val="일위대가표(DEEP)"/>
      <sheetName val="본장"/>
      <sheetName val="설산1.나"/>
      <sheetName val="본사S"/>
      <sheetName val="빈"/>
      <sheetName val="기초목"/>
      <sheetName val="비용"/>
      <sheetName val="1월"/>
      <sheetName val="VXXXXXXX"/>
      <sheetName val="#3E1_GCR"/>
      <sheetName val="서울산업대(토)"/>
      <sheetName val="토공정보"/>
      <sheetName val="기성내역서"/>
      <sheetName val="수량 산출서(당초)"/>
      <sheetName val="INPUT(덕도방향-시점)"/>
      <sheetName val="일집"/>
      <sheetName val="일위"/>
      <sheetName val="냉천부속동"/>
      <sheetName val="총 원가계산"/>
      <sheetName val="원가계산서구조조정"/>
      <sheetName val="입력"/>
      <sheetName val="견적내역서"/>
      <sheetName val="시설물"/>
      <sheetName val="산출내역서"/>
      <sheetName val="환률"/>
      <sheetName val="FOB발"/>
      <sheetName val="98수문일위"/>
      <sheetName val="횡배수관토공수량"/>
      <sheetName val="2000년 임금추정"/>
      <sheetName val="별표집계"/>
      <sheetName val="GAEYO"/>
      <sheetName val="실행견적"/>
      <sheetName val="2.하자처리현황(CS)"/>
      <sheetName val="설계예시"/>
      <sheetName val="총집계표"/>
      <sheetName val="물량표S"/>
      <sheetName val="저판(버림100)"/>
      <sheetName val="CHECK1"/>
      <sheetName val="약품설비"/>
      <sheetName val="견적대비표"/>
      <sheetName val="단가비교"/>
      <sheetName val="Sheet14"/>
      <sheetName val="Sheet13"/>
      <sheetName val="T13(P68~72,78)"/>
      <sheetName val="실행내역"/>
      <sheetName val="NS"/>
      <sheetName val="1근거"/>
      <sheetName val="TYPE별집계"/>
      <sheetName val="960318-1"/>
      <sheetName val="APT내역"/>
      <sheetName val="신규일위대가"/>
      <sheetName val="MM"/>
      <sheetName val="실정보고내역서"/>
      <sheetName val="계수시트"/>
      <sheetName val="원가계산서"/>
      <sheetName val="36+45-113-18+19+20I"/>
      <sheetName val="내역서(당초변경)"/>
      <sheetName val="건축집계표"/>
      <sheetName val="평가데이터"/>
      <sheetName val="외주비"/>
      <sheetName val="준검 내역서"/>
      <sheetName val="토공(우물통,기타) "/>
      <sheetName val="금액집계"/>
      <sheetName val="unit 4"/>
      <sheetName val="주식"/>
      <sheetName val="예정공정표(도급)"/>
      <sheetName val="CAUDIT"/>
      <sheetName val="품의"/>
      <sheetName val="LinerWt"/>
      <sheetName val="일위대가(1)"/>
      <sheetName val="h-013211-2"/>
      <sheetName val="깨기집계"/>
      <sheetName val="3.하중산정4.지지력"/>
      <sheetName val="간지"/>
      <sheetName val="초기화면"/>
      <sheetName val="이름정의"/>
      <sheetName val="원가계산서(건축)"/>
      <sheetName val="경산"/>
      <sheetName val="배수내역 (2)"/>
      <sheetName val="견적의뢰"/>
      <sheetName val="업무분장"/>
      <sheetName val="자단"/>
      <sheetName val="인공산출"/>
      <sheetName val="가로등내역서"/>
      <sheetName val="보고서"/>
      <sheetName val="주관사업"/>
      <sheetName val="20관리비율"/>
      <sheetName val="1.관로"/>
      <sheetName val="공조기휀"/>
      <sheetName val="AHU집계"/>
      <sheetName val="공조기"/>
      <sheetName val="일위대가목록"/>
      <sheetName val="내역을"/>
      <sheetName val="재료집계"/>
      <sheetName val="갑지(비계타입)"/>
      <sheetName val="구성비"/>
      <sheetName val="적용기준"/>
      <sheetName val="물량"/>
      <sheetName val="측구터파기공수량집계"/>
      <sheetName val="구조물터파기수량집계"/>
      <sheetName val="구분자"/>
      <sheetName val="도급정산"/>
      <sheetName val="ins"/>
      <sheetName val="5호광장(낙찰)"/>
      <sheetName val="5호광장"/>
      <sheetName val="5호광장 (만점)"/>
      <sheetName val="인천국제 (만점) (2)"/>
      <sheetName val="선거교가설공사"/>
      <sheetName val="선거교가설공사(만점)"/>
      <sheetName val="낙동강하구둑"/>
      <sheetName val="낙동강하구둑(만점)"/>
      <sheetName val="공원로-우남로"/>
      <sheetName val="공원로-우남로(만점)"/>
      <sheetName val="보림사우회도로"/>
      <sheetName val="보림사우회도로(만점)"/>
      <sheetName val="일위대가(가설)"/>
      <sheetName val="Pengalaman Per"/>
      <sheetName val="정산입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원가"/>
      <sheetName val="내역서집계표"/>
      <sheetName val="내역서99-4"/>
      <sheetName val="일위대가집계표"/>
      <sheetName val="정부노임단가"/>
      <sheetName val="단가조사서"/>
      <sheetName val="중기산출근거"/>
      <sheetName val="중기집계표"/>
      <sheetName val="중기계산"/>
      <sheetName val="주입율"/>
      <sheetName val="토공일위"/>
      <sheetName val="공통일위"/>
      <sheetName val="LW일위"/>
      <sheetName val="토공-토사"/>
      <sheetName val="풍화암굴착및상차"/>
      <sheetName val="토사운반및사토장정리"/>
      <sheetName val="풍화암운반및사토장정리"/>
      <sheetName val="가시-토사천공"/>
      <sheetName val="가시-풍화암천공"/>
      <sheetName val="가시-연암천공"/>
      <sheetName val="가시-파일박기(디젤햄머)"/>
      <sheetName val="가시-파일뽑기(진동햄머)"/>
      <sheetName val="가시-띠장설치및철거"/>
      <sheetName val="케이싱설치"/>
      <sheetName val="가시-토류판설치-버팀보"/>
      <sheetName val="가시-버팀보3"/>
      <sheetName val="가시-버팀보9"/>
      <sheetName val="어스앵카-천공(토사)"/>
      <sheetName val="어스앵카-천공(풍화암)"/>
      <sheetName val="어스앵카-천공(연암)"/>
      <sheetName val="어스앵커-pc강선"/>
      <sheetName val="어스앵커-그라우팅"/>
      <sheetName val="어스앵커-pc콘"/>
      <sheetName val="이토상차및운반"/>
      <sheetName val="SCW-파일건입(디젤햄머)"/>
      <sheetName val="RCD-STRAND PILE 압입및굴착"/>
      <sheetName val="부대공-강재운반1"/>
      <sheetName val="철근운반"/>
      <sheetName val="부대공-시멘트운반"/>
      <sheetName val="혼합골재포설및다짐"/>
      <sheetName val="노체다짐"/>
      <sheetName val="노상다짐"/>
      <sheetName val="보조기층포설"/>
      <sheetName val="아스콘기층포장"/>
      <sheetName val="아스콘표층포장"/>
      <sheetName val="프라임코팅포설"/>
      <sheetName val="텍코팅포설"/>
      <sheetName val="24"/>
      <sheetName val="☞개인진도및전화부및견적조건"/>
      <sheetName val="      ★개인별현황표(김종우기사)"/>
      <sheetName val="      주소록"/>
      <sheetName val="☞골조,철골,조적분석표"/>
      <sheetName val="      ★골조분석표(서태용대리)"/>
      <sheetName val="      골조부재별비율"/>
      <sheetName val="☞마감분석표"/>
      <sheetName val="    (주)경원건축공사비분석표"/>
      <sheetName val="    (주)경원건축공사비분석표(공)"/>
      <sheetName val="99-04-19-서울대관련(수정중)"/>
      <sheetName val="A-4"/>
      <sheetName val="WORK"/>
      <sheetName val="ITEM"/>
      <sheetName val="연수동"/>
      <sheetName val="ilch"/>
      <sheetName val="P.M 별"/>
      <sheetName val="1월"/>
      <sheetName val="VXXXXXXX"/>
      <sheetName val="오산갈곳"/>
      <sheetName val="Y-WORK"/>
      <sheetName val="토공사"/>
      <sheetName val="ABUT수량-A1"/>
      <sheetName val="산업개발안내서"/>
      <sheetName val="단가"/>
      <sheetName val="시설물일위"/>
      <sheetName val="TEL"/>
      <sheetName val="을"/>
      <sheetName val="Sheet5"/>
      <sheetName val="Sheet4"/>
      <sheetName val="BSD (2)"/>
      <sheetName val="BQ"/>
      <sheetName val="투찰"/>
      <sheetName val="건축내역"/>
      <sheetName val="도급"/>
      <sheetName val="c_balju"/>
      <sheetName val="영업2"/>
      <sheetName val="전기일위대가"/>
      <sheetName val="Sheet1"/>
      <sheetName val="일위대가표(DEEP)"/>
      <sheetName val="공통부대비"/>
      <sheetName val="CONCRETE"/>
      <sheetName val="일반공사"/>
      <sheetName val="전기공사"/>
      <sheetName val="부대내역"/>
      <sheetName val="장비당단가 (1)"/>
      <sheetName val="맨홀수량집계"/>
      <sheetName val="토목내역"/>
      <sheetName val="경비2내역"/>
      <sheetName val="교각1"/>
      <sheetName val="가시설수량"/>
      <sheetName val="단위수량"/>
      <sheetName val="TABLE"/>
      <sheetName val="공통가설공사"/>
      <sheetName val="20관리비율"/>
      <sheetName val="3련 BOX"/>
      <sheetName val="단면(RW1)"/>
      <sheetName val="TYPE-A"/>
      <sheetName val="내역1"/>
      <sheetName val="내역서(총)"/>
      <sheetName val="집계표"/>
      <sheetName val="일위대가목차"/>
      <sheetName val="EUPDAT2"/>
      <sheetName val="DATA1"/>
      <sheetName val="공사원가계산서"/>
      <sheetName val="보합"/>
      <sheetName val="차액보증"/>
      <sheetName val="토&amp;흙"/>
      <sheetName val="계산근거"/>
      <sheetName val="물량산출근거"/>
      <sheetName val="기별(종합)"/>
      <sheetName val="DATA(BAC)"/>
      <sheetName val="list price"/>
      <sheetName val="INST_DCI"/>
      <sheetName val="HVAC_DCI"/>
      <sheetName val="PIPE_DCI"/>
      <sheetName val="PRO_DCI"/>
      <sheetName val="실행내역"/>
      <sheetName val="Testing"/>
      <sheetName val="세부내역"/>
      <sheetName val="TOTAL"/>
      <sheetName val="D-3503"/>
      <sheetName val="Site Expenses"/>
      <sheetName val="2F 회의실견적(5_14 일대)"/>
      <sheetName val="을지"/>
      <sheetName val="입찰안"/>
      <sheetName val="3BL공동구 수량"/>
      <sheetName val="일위대가목록(1)"/>
      <sheetName val="단가대비표(1)"/>
      <sheetName val="장비집계"/>
      <sheetName val="설산1.나"/>
      <sheetName val="본사S"/>
      <sheetName val="BSD _2_"/>
      <sheetName val="건축원가계산서"/>
      <sheetName val="聒CD-STRAND PILE 압입및굴착"/>
      <sheetName val="원형맨홀수량"/>
      <sheetName val="갑지(추정)"/>
      <sheetName val="설계조건"/>
      <sheetName val="안정계산"/>
      <sheetName val="단면검토"/>
      <sheetName val="Dae_Jiju"/>
      <sheetName val="Sikje_ingun"/>
      <sheetName val="TREE_D"/>
      <sheetName val="SLAB"/>
      <sheetName val="대비"/>
      <sheetName val="청산공사"/>
      <sheetName val="기계내역"/>
      <sheetName val="산거각호표"/>
      <sheetName val="L형옹벽(key)"/>
      <sheetName val="내역서"/>
      <sheetName val="ELECTRIC"/>
      <sheetName val="CTEMCOST"/>
      <sheetName val="SCHEDULE"/>
      <sheetName val="96수출"/>
      <sheetName val="일위대가목록"/>
      <sheetName val="원가"/>
      <sheetName val="PUMP"/>
      <sheetName val="gyun"/>
      <sheetName val="Customer Databas"/>
      <sheetName val="공사비 내역 (가)"/>
      <sheetName val="MOTOR"/>
      <sheetName val="DATA_BAC_"/>
      <sheetName val="감가상각"/>
      <sheetName val="INSTR"/>
      <sheetName val="투자효율분석"/>
      <sheetName val="설계명세서"/>
      <sheetName val="Base_Data"/>
      <sheetName val="J直材4"/>
      <sheetName val="IMP(MAIN)"/>
      <sheetName val="IMP (REACTOR)"/>
      <sheetName val="INPUT"/>
      <sheetName val="단면가정"/>
      <sheetName val="공사비산출내역"/>
      <sheetName val="가시설단위수량"/>
      <sheetName val="BQ-Offsite"/>
      <sheetName val="Cover"/>
      <sheetName val="물량표"/>
      <sheetName val="단위중량"/>
      <sheetName val="내역서 "/>
      <sheetName val="일위대가"/>
      <sheetName val="단가표 "/>
      <sheetName val="전신환매도율"/>
      <sheetName val="양식"/>
      <sheetName val="단중표"/>
      <sheetName val=" 견적서"/>
      <sheetName val="수량산출서"/>
      <sheetName val="BQLIST"/>
      <sheetName val="TABLE2-1 ISBL-(SlTE PREP)"/>
      <sheetName val="TABLE2.1 ISBL (Soil Invest)"/>
      <sheetName val="TABLE2-2 OSBL(GENERAL-CIVIL)"/>
      <sheetName val="Projekt4"/>
      <sheetName val="토사(PE)"/>
      <sheetName val="별표 "/>
      <sheetName val="수량산출"/>
      <sheetName val="SE-611"/>
      <sheetName val="조경"/>
      <sheetName val="Indirect Cost"/>
      <sheetName val="1"/>
      <sheetName val="unit"/>
      <sheetName val="인건비"/>
      <sheetName val=" "/>
      <sheetName val="연습"/>
      <sheetName val="FAB별"/>
      <sheetName val="차량구입"/>
      <sheetName val="중기사용료"/>
      <sheetName val="Studio"/>
      <sheetName val="방송노임"/>
      <sheetName val="AH-1 "/>
      <sheetName val="배수관공"/>
      <sheetName val="원가계산서"/>
      <sheetName val="식재품셈"/>
      <sheetName val="우각부보강"/>
      <sheetName val="(C)원내역"/>
      <sheetName val="wblff(before omi pc&amp;stump)"/>
      <sheetName val="Proposal"/>
      <sheetName val="영동(D)"/>
      <sheetName val="방배동내역(리라)"/>
      <sheetName val="단가대비표"/>
      <sheetName val="RCD-STRAND_PILE_압입및굴착"/>
      <sheetName val="______★개인별현황표(김종우기사)"/>
      <sheetName val="______주소록"/>
      <sheetName val="______★골조분석표(서태용대리)"/>
      <sheetName val="______골조부재별비율"/>
      <sheetName val="____(주)경원건축공사비분석표"/>
      <sheetName val="____(주)경원건축공사비분석표(공)"/>
      <sheetName val="장비당단가_(1)"/>
      <sheetName val="BSD_(2)"/>
      <sheetName val="실행예산"/>
      <sheetName val="환률"/>
      <sheetName val="FRT_O"/>
      <sheetName val="FAB_I"/>
      <sheetName val="밸브설치"/>
      <sheetName val="금액집계"/>
      <sheetName val="dg"/>
      <sheetName val="단면치수"/>
      <sheetName val="변화치수"/>
      <sheetName val="단가비교표"/>
      <sheetName val="DRAIN DRUM PIT D-301"/>
      <sheetName val="관람석제출"/>
      <sheetName val="Macro1"/>
      <sheetName val="노원열병합  건축공사기성내역서"/>
      <sheetName val="HRSG SMALL07220"/>
      <sheetName val="Harga material "/>
      <sheetName val="IPL_SCHEDULE"/>
      <sheetName val="남양시작동자105노65기1.3화1.2"/>
      <sheetName val="자재단가비교표"/>
      <sheetName val="내역"/>
      <sheetName val="Y_WORK"/>
      <sheetName val="DATA"/>
      <sheetName val="날개벽(좌,우=45도,75도)"/>
      <sheetName val="kimre scrubber"/>
      <sheetName val="말뚝물량"/>
      <sheetName val="분류기준"/>
      <sheetName val="현황산출서"/>
      <sheetName val="sum1 (2)"/>
      <sheetName val="7내역"/>
      <sheetName val="터파기및재료"/>
      <sheetName val="품셈TABLE"/>
      <sheetName val="현장"/>
      <sheetName val="Sheet13"/>
      <sheetName val="발전기"/>
      <sheetName val="#REF"/>
      <sheetName val="Sheet14"/>
      <sheetName val="공사개요"/>
      <sheetName val="N賃率-職"/>
      <sheetName val="실행"/>
      <sheetName val="7.5.2 BOQ Summary "/>
      <sheetName val="통신집계표1"/>
      <sheetName val="산출근거"/>
      <sheetName val="wall"/>
      <sheetName val="06-BATCH "/>
      <sheetName val="가시설(TYPE-A)"/>
      <sheetName val="1-1평균터파기고(1)"/>
      <sheetName val="단가대비"/>
      <sheetName val="부하(성남)"/>
      <sheetName val="b_balju_cho"/>
      <sheetName val="소비자가"/>
      <sheetName val="대치판정"/>
      <sheetName val="P_M_별"/>
      <sheetName val="3련_BOX"/>
      <sheetName val="EACT10"/>
      <sheetName val="금액"/>
      <sheetName val="총괄표"/>
      <sheetName val="공통가설"/>
      <sheetName val="전사계"/>
      <sheetName val="I.설계조건"/>
      <sheetName val="1.설계기준"/>
      <sheetName val="COPING"/>
      <sheetName val="8월현금흐름표"/>
      <sheetName val="RAHMEN"/>
      <sheetName val="개요"/>
      <sheetName val="플랜트 설치"/>
      <sheetName val="DOGI"/>
      <sheetName val="가공비"/>
      <sheetName val="예산서"/>
      <sheetName val="날개벽"/>
      <sheetName val="CALCULATION"/>
      <sheetName val="DESIGN_CRETERIA"/>
      <sheetName val="설계명세서(선로)"/>
      <sheetName val="full (2)"/>
      <sheetName val="토공계산서(부체도로)"/>
      <sheetName val="I一般比"/>
      <sheetName val="MAT"/>
      <sheetName val="2075-Q011"/>
      <sheetName val="3F"/>
      <sheetName val="토목"/>
      <sheetName val="본장"/>
      <sheetName val="GRDBS"/>
      <sheetName val="말뚝지지력산정"/>
      <sheetName val="직접인건비"/>
      <sheetName val="공문"/>
      <sheetName val="BID9697"/>
      <sheetName val="교통시설 표지판"/>
      <sheetName val="KP1590_E"/>
      <sheetName val="예산"/>
      <sheetName val="단가표"/>
      <sheetName val="공사비PK5월"/>
      <sheetName val="BD集計用"/>
      <sheetName val="General Data"/>
      <sheetName val="인강기성"/>
      <sheetName val="SG"/>
      <sheetName val="자료(통합)"/>
      <sheetName val="대상공사(조달청)"/>
      <sheetName val="BID"/>
      <sheetName val="옹벽"/>
      <sheetName val="공사입력"/>
      <sheetName val="SRC-B3U2"/>
      <sheetName val="RING WALL"/>
      <sheetName val="cable"/>
      <sheetName val="설계서"/>
      <sheetName val="환율"/>
      <sheetName val="전체"/>
      <sheetName val="DATE"/>
      <sheetName val="비교표"/>
      <sheetName val="1을"/>
      <sheetName val="06_BATCH "/>
      <sheetName val="총내역서"/>
      <sheetName val="입찰견적보고서"/>
      <sheetName val="주경기-오배수"/>
      <sheetName val="업무처리전"/>
      <sheetName val="TT35"/>
      <sheetName val="TTTram"/>
      <sheetName val="SL dau tien"/>
      <sheetName val="직노"/>
      <sheetName val="교각계산"/>
      <sheetName val="표지판현황"/>
      <sheetName val="부재력정리"/>
      <sheetName val="일반맨홀수량집계"/>
      <sheetName val="도급양식"/>
      <sheetName val="국별인원"/>
      <sheetName val="FACTOR"/>
      <sheetName val="plan&amp;section of foundation"/>
      <sheetName val="손익분석"/>
      <sheetName val="견적집계표"/>
      <sheetName val="지급자재"/>
      <sheetName val="신규단가내역"/>
      <sheetName val="수선비분석"/>
      <sheetName val="2F_회의실견적(5_14_일대)"/>
      <sheetName val="설계서을"/>
      <sheetName val="6월실적"/>
      <sheetName val="CAPVC"/>
      <sheetName val="Bdown_ISBL"/>
      <sheetName val="ISBL (검증)"/>
      <sheetName val="TABLE2-2 OSBL-(SITE PREP)"/>
      <sheetName val="CONTENTS"/>
      <sheetName val="BM"/>
      <sheetName val="사업계획"/>
      <sheetName val="lookup"/>
      <sheetName val="BOQ0822"/>
      <sheetName val="INDIRECT MOBILIZATION PLAN"/>
      <sheetName val="MANPOWER MOBILIZATION"/>
      <sheetName val="LABOR MOBILIZATION PLAN"/>
      <sheetName val="STAFF MOBILIZATION PLAN"/>
      <sheetName val="LIST OF OFFICE EQUIPMENT"/>
      <sheetName val="BREAKDOWN"/>
      <sheetName val="PERSONNEL SETUP"/>
      <sheetName val="KOREAN STAFF SALARY - SITE"/>
      <sheetName val="TEMPORARY FACILITIES"/>
      <sheetName val="WATER SUPPLY"/>
      <sheetName val="ISBL"/>
      <sheetName val="OSBL"/>
      <sheetName val="TABLE2-1 ISBL(GENEAL-CIVIL)"/>
      <sheetName val="준검 내역서"/>
      <sheetName val="UOP 508 PG 5-12"/>
      <sheetName val="Site_Expenses"/>
      <sheetName val="Customer_Databas"/>
      <sheetName val="공사비_내역_(가)"/>
      <sheetName val="3BL공동구_수량"/>
      <sheetName val="聒CD-STRAND_PILE_압입및굴착"/>
      <sheetName val="BSD__2_"/>
      <sheetName val="설산1_나"/>
      <sheetName val="IMP_(REACTOR)"/>
      <sheetName val="효성CB 1P기초"/>
      <sheetName val="갑지_추정_"/>
      <sheetName val="UR2-Calculation"/>
      <sheetName val="가도공"/>
      <sheetName val="소방"/>
      <sheetName val="개산공사비"/>
      <sheetName val="1F"/>
      <sheetName val="XL4Poppy"/>
      <sheetName val="단가디비"/>
      <sheetName val="물량표S"/>
      <sheetName val="계수시트"/>
      <sheetName val="C &amp; G RHS"/>
      <sheetName val="보차도경계석"/>
      <sheetName val="PumpSpec"/>
      <sheetName val="정렬"/>
      <sheetName val="간선계산"/>
      <sheetName val="단가사정"/>
      <sheetName val="Inputs"/>
      <sheetName val="Timing&amp;Esc"/>
      <sheetName val="I-O(번호별)"/>
      <sheetName val="NSMA-status"/>
      <sheetName val="일위대가표"/>
      <sheetName val="인부신상자료"/>
      <sheetName val="기초공"/>
      <sheetName val="기둥(원형)"/>
      <sheetName val="첨부파일"/>
      <sheetName val="Sheet1 (2)"/>
      <sheetName val="FRP내역서"/>
      <sheetName val="DS"/>
      <sheetName val="CAL"/>
      <sheetName val="화산경계"/>
      <sheetName val="경비"/>
      <sheetName val="BOM-Form A.1.III"/>
      <sheetName val="자재집계표"/>
      <sheetName val="단가조사표"/>
      <sheetName val="1호맨홀가감수량"/>
      <sheetName val="1호맨홀수량산출"/>
      <sheetName val="SORCE1"/>
      <sheetName val="SALES&amp;COGS"/>
      <sheetName val="설변물량"/>
      <sheetName val="APT내역"/>
      <sheetName val="비대칭계수"/>
      <sheetName val="전동기 SPEC"/>
      <sheetName val="노임단가"/>
      <sheetName val=""/>
      <sheetName val="전체실적"/>
      <sheetName val="Requirement(Work Crew)"/>
      <sheetName val="1.설계조건"/>
      <sheetName val="예방접종계획"/>
      <sheetName val="근태계획서"/>
      <sheetName val="설직재-1"/>
      <sheetName val="코드"/>
      <sheetName val="시설물기초"/>
      <sheetName val="HWSET"/>
      <sheetName val="산출내역서집계표"/>
      <sheetName val="전압강하계산"/>
      <sheetName val="Mp-team 1"/>
      <sheetName val="송라터널총괄"/>
      <sheetName val="재무가정"/>
      <sheetName val="woo(mac)"/>
      <sheetName val="일위대가-1"/>
      <sheetName val="물가자료"/>
      <sheetName val="적용기준"/>
      <sheetName val="TTL"/>
      <sheetName val="1-1"/>
      <sheetName val="데이타"/>
      <sheetName val="설계산출기초"/>
      <sheetName val="을부담운반비"/>
      <sheetName val="운반비산출"/>
      <sheetName val="설계산출표지"/>
      <sheetName val="도급예산내역서총괄표"/>
      <sheetName val="조명시설"/>
      <sheetName val="을 2"/>
      <sheetName val="통합"/>
      <sheetName val="자재"/>
      <sheetName val="적용환율"/>
      <sheetName val="FANDBS"/>
      <sheetName val="GRDATA"/>
      <sheetName val="SHAFTDBSE"/>
      <sheetName val="연결임시"/>
      <sheetName val="건축내역서"/>
      <sheetName val="90.03실행 "/>
      <sheetName val="인건-측정"/>
      <sheetName val="여과지동"/>
      <sheetName val="기초자료"/>
      <sheetName val="부대대비"/>
      <sheetName val="냉연집계"/>
      <sheetName val="신우"/>
      <sheetName val="CODE"/>
      <sheetName val="2000년1차"/>
      <sheetName val="시멘트"/>
      <sheetName val="01"/>
      <sheetName val="오억미만"/>
      <sheetName val="Recording,Phone,Headset,PC"/>
      <sheetName val="RCD-STRAND_PILE_압입및굴착4"/>
      <sheetName val="______★개인별현황표(김종우기사)4"/>
      <sheetName val="______주소록4"/>
      <sheetName val="______★골조분석표(서태용대리)4"/>
      <sheetName val="______골조부재별비율4"/>
      <sheetName val="____(주)경원건축공사비분석표4"/>
      <sheetName val="____(주)경원건축공사비분석표(공)4"/>
      <sheetName val="RCD-STRAND_PILE_압입및굴착1"/>
      <sheetName val="______★개인별현황표(김종우기사)1"/>
      <sheetName val="______주소록1"/>
      <sheetName val="______★골조분석표(서태용대리)1"/>
      <sheetName val="______골조부재별비율1"/>
      <sheetName val="____(주)경원건축공사비분석표1"/>
      <sheetName val="____(주)경원건축공사비분석표(공)1"/>
      <sheetName val="RCD-STRAND_PILE_압입및굴착2"/>
      <sheetName val="______★개인별현황표(김종우기사)2"/>
      <sheetName val="______주소록2"/>
      <sheetName val="______★골조분석표(서태용대리)2"/>
      <sheetName val="______골조부재별비율2"/>
      <sheetName val="____(주)경원건축공사비분석표2"/>
      <sheetName val="____(주)경원건축공사비분석표(공)2"/>
      <sheetName val="RCD-STRAND_PILE_압입및굴착3"/>
      <sheetName val="______★개인별현황표(김종우기사)3"/>
      <sheetName val="______주소록3"/>
      <sheetName val="______★골조분석표(서태용대리)3"/>
      <sheetName val="______골조부재별비율3"/>
      <sheetName val="____(주)경원건축공사비분석표3"/>
      <sheetName val="____(주)경원건축공사비분석표(공)3"/>
      <sheetName val="hvac(제어동)"/>
      <sheetName val="목록"/>
      <sheetName val="중기"/>
      <sheetName val="Change rate"/>
      <sheetName val="b_gunmul"/>
      <sheetName val="direct"/>
      <sheetName val="wage"/>
      <sheetName val="1.우편집중내역서"/>
      <sheetName val="검색"/>
      <sheetName val="Constant"/>
      <sheetName val="실행품의서"/>
      <sheetName val="11.자재단가"/>
      <sheetName val="보도경계블럭"/>
      <sheetName val="원가계산"/>
      <sheetName val="자판실행"/>
      <sheetName val="Front"/>
      <sheetName val="현장관리비"/>
      <sheetName val="강관 및 부속"/>
      <sheetName val="유림콘도"/>
      <sheetName val="일위_파일"/>
      <sheetName val="재집"/>
      <sheetName val="직재"/>
      <sheetName val="견적내용입력"/>
      <sheetName val="견적서세부내용"/>
      <sheetName val="발신정보"/>
      <sheetName val="토공"/>
      <sheetName val="예산내역서"/>
      <sheetName val="설계예산서"/>
      <sheetName val="총계"/>
      <sheetName val="부대"/>
      <sheetName val="archi(본사)"/>
      <sheetName val="시행예산"/>
      <sheetName val="산출금액내역"/>
      <sheetName val="계약서"/>
      <sheetName val="재료집계"/>
      <sheetName val="퇴비산출근거"/>
      <sheetName val="6호기"/>
      <sheetName val="교통표지"/>
      <sheetName val="공사비예산서(토목분)"/>
      <sheetName val="danga"/>
      <sheetName val="월선수금"/>
      <sheetName val="공사비내역서"/>
      <sheetName val="MATRLDATA"/>
      <sheetName val="CP-E2 (품셈표)"/>
      <sheetName val="프랜트면허"/>
      <sheetName val="음료실행"/>
      <sheetName val="4 LINE"/>
      <sheetName val="7 th"/>
      <sheetName val="배명(단가)"/>
      <sheetName val="분석"/>
      <sheetName val="ACCESS FLOOR"/>
      <sheetName val="토목주소"/>
      <sheetName val="갑지1"/>
      <sheetName val="견적을지"/>
      <sheetName val="EJ"/>
      <sheetName val="시중노임DATA"/>
      <sheetName val="예산명세서"/>
      <sheetName val="원하대비"/>
      <sheetName val="원도급"/>
      <sheetName val="자료입력"/>
      <sheetName val="하도급"/>
      <sheetName val="2.내역서"/>
      <sheetName val="TEST1"/>
      <sheetName val="2002상반기노임기준"/>
      <sheetName val="난방열교"/>
      <sheetName val="급탕열교"/>
      <sheetName val="기계"/>
      <sheetName val="단면 (2)"/>
      <sheetName val="세부내역서(전기)"/>
      <sheetName val="BLOCK(1)"/>
      <sheetName val="FCU (2)"/>
      <sheetName val="조도계산서 (도서)"/>
      <sheetName val="업무"/>
      <sheetName val="단가산출서"/>
      <sheetName val="단가산출서 (2)"/>
      <sheetName val="ETC"/>
      <sheetName val="식재인부"/>
      <sheetName val="동해title"/>
      <sheetName val="종합"/>
      <sheetName val="덕전리"/>
      <sheetName val="인건비 "/>
      <sheetName val="일반수량집계"/>
      <sheetName val="일반맨홀수량집계(A-7 LINE)"/>
      <sheetName val="일반부표"/>
      <sheetName val="효율계획(당월)"/>
      <sheetName val="도급내역서"/>
      <sheetName val="목동세대 산출근거"/>
      <sheetName val="Earthwork"/>
      <sheetName val="CAB_OD"/>
      <sheetName val="사용자정의"/>
      <sheetName val="제품표준규격"/>
      <sheetName val="PROCURE"/>
      <sheetName val="특수선일위대가"/>
      <sheetName val="OCT.FDN"/>
      <sheetName val="현금"/>
      <sheetName val="공주-교대(A1)"/>
      <sheetName val="March"/>
      <sheetName val="자재단가"/>
      <sheetName val="cost"/>
      <sheetName val="IMPEADENCE MAP 취수장"/>
      <sheetName val="Sheet2"/>
      <sheetName val="기자재비"/>
      <sheetName val="건축(충일분)"/>
      <sheetName val="단가비교"/>
      <sheetName val="전 기"/>
      <sheetName val="NAI"/>
      <sheetName val="수량산출기초(케블등)"/>
      <sheetName val="Assumptions"/>
      <sheetName val="Data Vol"/>
      <sheetName val="정산내역서"/>
      <sheetName val="소요자재"/>
      <sheetName val="조작대(1연)"/>
      <sheetName val="S0"/>
      <sheetName val="Sheet3"/>
      <sheetName val="케이블및전선관규격표"/>
      <sheetName val="표지"/>
      <sheetName val="001"/>
      <sheetName val="CJE"/>
      <sheetName val="가설공사비"/>
      <sheetName val="도로구조공사비"/>
      <sheetName val="도로토공공사비"/>
      <sheetName val="여수토공사비"/>
      <sheetName val="경산"/>
      <sheetName val="재1"/>
      <sheetName val="견적의뢰"/>
      <sheetName val="전기"/>
      <sheetName val="토공(완충)"/>
      <sheetName val="과천MAIN"/>
      <sheetName val="단"/>
      <sheetName val="예산M12A"/>
      <sheetName val="수입"/>
      <sheetName val="채권(하반기)"/>
      <sheetName val="SUMMARY(S)"/>
      <sheetName val="CAUDIT"/>
      <sheetName val="type-F"/>
      <sheetName val="토공(우물통,기타) "/>
      <sheetName val="2-3.V.D일위"/>
      <sheetName val="실행철강하도"/>
      <sheetName val="Baby일위대가"/>
      <sheetName val="견적대비표"/>
      <sheetName val="수량산출서 갑지"/>
      <sheetName val="견적대비 견적서"/>
      <sheetName val="수량집계"/>
      <sheetName val="견적서"/>
      <sheetName val="순환펌프"/>
      <sheetName val="저수조"/>
      <sheetName val="급,배기팬"/>
      <sheetName val="급탕순환펌프"/>
      <sheetName val="견"/>
      <sheetName val="하중계산"/>
      <sheetName val="WAGE RATE BACK-UP DATA"/>
      <sheetName val="COVERSHEET PAGE"/>
      <sheetName val="eq_data"/>
      <sheetName val="PipWT"/>
      <sheetName val="품셈표"/>
      <sheetName val="TABLE2-1 ISBL(HDEC단가)"/>
      <sheetName val="TABLE2-2 OSBL(HDEC단가)"/>
      <sheetName val="유화"/>
      <sheetName val="DESIGN CRITERIA"/>
      <sheetName val="h-013211-2"/>
      <sheetName val="CAT_5"/>
      <sheetName val="4안전율"/>
      <sheetName val="기안"/>
      <sheetName val="1995년 섹터별 매출"/>
      <sheetName val="간접"/>
      <sheetName val="주방"/>
      <sheetName val="단가조사"/>
      <sheetName val="1.물가시세표"/>
      <sheetName val="12.부대공"/>
      <sheetName val="5.노임단가"/>
      <sheetName val="4.중기단가산출"/>
      <sheetName val="6.단가목록"/>
      <sheetName val="8.배수공"/>
      <sheetName val="8"/>
      <sheetName val="10"/>
      <sheetName val="12"/>
      <sheetName val="9"/>
      <sheetName val="11"/>
      <sheetName val="갑지"/>
      <sheetName val="6동"/>
      <sheetName val="설 계"/>
      <sheetName val="인사자료총집계"/>
      <sheetName val="금융비용"/>
      <sheetName val="건축집계표"/>
      <sheetName val="NPV"/>
      <sheetName val="inter"/>
      <sheetName val="1. Design Change"/>
      <sheetName val="일반설비내역서"/>
      <sheetName val="깨기"/>
      <sheetName val="협조전"/>
      <sheetName val="품목"/>
      <sheetName val="현장코드"/>
      <sheetName val="해외코드"/>
      <sheetName val="내부부하"/>
      <sheetName val="CRUDE RE-bar"/>
      <sheetName val="전선 및 전선관"/>
      <sheetName val="주공 갑지"/>
      <sheetName val="EXPENSE"/>
      <sheetName val="원본"/>
      <sheetName val="D040416"/>
      <sheetName val="한일양산"/>
      <sheetName val="기성집계"/>
      <sheetName val="금액내역서"/>
      <sheetName val="수문보고"/>
      <sheetName val="Basic"/>
      <sheetName val="본지점중"/>
      <sheetName val="건축2"/>
      <sheetName val="2.대외공문"/>
      <sheetName val="경비산출"/>
      <sheetName val="DS-최종"/>
      <sheetName val="기계설비"/>
      <sheetName val="DIAPHRAGM"/>
      <sheetName val="간접총괄"/>
      <sheetName val="Cash2"/>
      <sheetName val="Z"/>
      <sheetName val="기준자료"/>
      <sheetName val="NOMUBI"/>
      <sheetName val="sw1"/>
    </sheetNames>
    <sheetDataSet>
      <sheetData sheetId="0">
        <row r="5">
          <cell r="D5" t="str">
            <v>(발표일:99.1.1)</v>
          </cell>
        </row>
      </sheetData>
      <sheetData sheetId="1">
        <row r="5">
          <cell r="D5" t="str">
            <v>(발표일:99.1.1)</v>
          </cell>
        </row>
      </sheetData>
      <sheetData sheetId="2"/>
      <sheetData sheetId="3">
        <row r="5">
          <cell r="D5" t="str">
            <v>(발표일:99.1.1)</v>
          </cell>
        </row>
      </sheetData>
      <sheetData sheetId="4">
        <row r="5">
          <cell r="D5" t="str">
            <v>(발표일:99.1.1)</v>
          </cell>
          <cell r="E5" t="str">
            <v>(발표일:98.9.1)</v>
          </cell>
          <cell r="F5" t="str">
            <v>(발표일:98.1.1)</v>
          </cell>
        </row>
        <row r="6">
          <cell r="A6" t="str">
            <v>L001</v>
          </cell>
          <cell r="B6" t="str">
            <v>갱    부</v>
          </cell>
          <cell r="C6" t="str">
            <v>인</v>
          </cell>
          <cell r="D6">
            <v>46995</v>
          </cell>
          <cell r="E6">
            <v>50308</v>
          </cell>
          <cell r="F6">
            <v>56352</v>
          </cell>
        </row>
        <row r="7">
          <cell r="A7" t="str">
            <v>L002</v>
          </cell>
          <cell r="B7" t="str">
            <v>도 목 수</v>
          </cell>
          <cell r="C7" t="str">
            <v>인</v>
          </cell>
          <cell r="D7">
            <v>0</v>
          </cell>
          <cell r="E7">
            <v>0</v>
          </cell>
          <cell r="F7">
            <v>81068</v>
          </cell>
        </row>
        <row r="8">
          <cell r="A8" t="str">
            <v>L003</v>
          </cell>
          <cell r="B8" t="str">
            <v>건축목공</v>
          </cell>
          <cell r="C8" t="str">
            <v>인</v>
          </cell>
          <cell r="D8">
            <v>62310</v>
          </cell>
          <cell r="E8">
            <v>65713</v>
          </cell>
          <cell r="F8">
            <v>71803</v>
          </cell>
        </row>
        <row r="9">
          <cell r="A9" t="str">
            <v>L004</v>
          </cell>
          <cell r="B9" t="str">
            <v>형틀목공</v>
          </cell>
          <cell r="C9" t="str">
            <v>인</v>
          </cell>
          <cell r="D9">
            <v>62603</v>
          </cell>
          <cell r="E9">
            <v>65381</v>
          </cell>
          <cell r="F9">
            <v>75306</v>
          </cell>
        </row>
        <row r="10">
          <cell r="A10" t="str">
            <v>L005</v>
          </cell>
          <cell r="B10" t="str">
            <v>창호목공</v>
          </cell>
          <cell r="C10" t="str">
            <v>인</v>
          </cell>
          <cell r="D10">
            <v>56563</v>
          </cell>
          <cell r="E10">
            <v>61043</v>
          </cell>
          <cell r="F10">
            <v>66162</v>
          </cell>
        </row>
        <row r="11">
          <cell r="A11" t="str">
            <v>L006</v>
          </cell>
          <cell r="B11" t="str">
            <v>철 골 공</v>
          </cell>
          <cell r="C11" t="str">
            <v>인</v>
          </cell>
          <cell r="D11">
            <v>60500</v>
          </cell>
          <cell r="E11">
            <v>64796</v>
          </cell>
          <cell r="F11">
            <v>73514</v>
          </cell>
        </row>
        <row r="12">
          <cell r="A12" t="str">
            <v>L007</v>
          </cell>
          <cell r="B12" t="str">
            <v>철    공</v>
          </cell>
          <cell r="C12" t="str">
            <v>인</v>
          </cell>
          <cell r="D12">
            <v>59797</v>
          </cell>
          <cell r="E12">
            <v>59917</v>
          </cell>
          <cell r="F12">
            <v>72430</v>
          </cell>
        </row>
        <row r="13">
          <cell r="A13" t="str">
            <v>L008</v>
          </cell>
          <cell r="B13" t="str">
            <v>철 근 공</v>
          </cell>
          <cell r="C13" t="str">
            <v>인</v>
          </cell>
          <cell r="D13">
            <v>65147</v>
          </cell>
          <cell r="E13">
            <v>66944</v>
          </cell>
          <cell r="F13">
            <v>77839</v>
          </cell>
        </row>
        <row r="14">
          <cell r="A14" t="str">
            <v>L009</v>
          </cell>
          <cell r="B14" t="str">
            <v>철 판 공</v>
          </cell>
          <cell r="C14" t="str">
            <v>인</v>
          </cell>
          <cell r="D14">
            <v>61774</v>
          </cell>
          <cell r="E14">
            <v>68465</v>
          </cell>
          <cell r="F14">
            <v>73217</v>
          </cell>
        </row>
        <row r="15">
          <cell r="A15" t="str">
            <v>L010</v>
          </cell>
          <cell r="B15" t="str">
            <v>셧 터 공</v>
          </cell>
          <cell r="C15" t="str">
            <v>인</v>
          </cell>
          <cell r="D15">
            <v>55318</v>
          </cell>
          <cell r="E15">
            <v>58035</v>
          </cell>
          <cell r="F15">
            <v>64659</v>
          </cell>
        </row>
        <row r="16">
          <cell r="A16" t="str">
            <v>L011</v>
          </cell>
          <cell r="B16" t="str">
            <v>샷 시 공</v>
          </cell>
          <cell r="C16" t="str">
            <v>인</v>
          </cell>
          <cell r="D16">
            <v>55318</v>
          </cell>
          <cell r="E16">
            <v>58035</v>
          </cell>
          <cell r="F16">
            <v>65647</v>
          </cell>
        </row>
        <row r="17">
          <cell r="A17" t="str">
            <v>L012</v>
          </cell>
          <cell r="B17" t="str">
            <v>절 단 공</v>
          </cell>
          <cell r="C17" t="str">
            <v>인</v>
          </cell>
          <cell r="D17">
            <v>59642</v>
          </cell>
          <cell r="E17">
            <v>67321</v>
          </cell>
          <cell r="F17">
            <v>65881</v>
          </cell>
        </row>
        <row r="18">
          <cell r="A18" t="str">
            <v>L013</v>
          </cell>
          <cell r="B18" t="str">
            <v>석    공</v>
          </cell>
          <cell r="C18" t="str">
            <v>인</v>
          </cell>
          <cell r="D18">
            <v>69257</v>
          </cell>
          <cell r="E18">
            <v>67292</v>
          </cell>
          <cell r="F18">
            <v>77005</v>
          </cell>
        </row>
        <row r="19">
          <cell r="A19" t="str">
            <v>L014</v>
          </cell>
          <cell r="B19" t="str">
            <v>특수비계공(15M이상)</v>
          </cell>
          <cell r="C19" t="str">
            <v>인</v>
          </cell>
          <cell r="D19">
            <v>78766</v>
          </cell>
          <cell r="E19">
            <v>75380</v>
          </cell>
          <cell r="F19">
            <v>85884</v>
          </cell>
        </row>
        <row r="20">
          <cell r="A20" t="str">
            <v>L015</v>
          </cell>
          <cell r="B20" t="str">
            <v>비 계 공</v>
          </cell>
          <cell r="C20" t="str">
            <v>인</v>
          </cell>
          <cell r="D20">
            <v>66531</v>
          </cell>
          <cell r="E20">
            <v>69324</v>
          </cell>
          <cell r="F20">
            <v>79467</v>
          </cell>
        </row>
        <row r="21">
          <cell r="A21" t="str">
            <v>L016</v>
          </cell>
          <cell r="B21" t="str">
            <v>동 발 공(터 널)</v>
          </cell>
          <cell r="C21" t="str">
            <v>인</v>
          </cell>
          <cell r="D21">
            <v>61285</v>
          </cell>
          <cell r="E21">
            <v>59691</v>
          </cell>
          <cell r="F21">
            <v>65485</v>
          </cell>
        </row>
        <row r="22">
          <cell r="A22" t="str">
            <v>L017</v>
          </cell>
          <cell r="B22" t="str">
            <v>조 적 공</v>
          </cell>
          <cell r="C22" t="str">
            <v>인</v>
          </cell>
          <cell r="D22">
            <v>58512</v>
          </cell>
          <cell r="E22">
            <v>58379</v>
          </cell>
          <cell r="F22">
            <v>67986</v>
          </cell>
        </row>
        <row r="23">
          <cell r="A23" t="str">
            <v>L018</v>
          </cell>
          <cell r="B23" t="str">
            <v>벽돌(블럭)제작공</v>
          </cell>
          <cell r="C23" t="str">
            <v>인</v>
          </cell>
          <cell r="D23">
            <v>56942</v>
          </cell>
          <cell r="E23">
            <v>57334</v>
          </cell>
          <cell r="F23">
            <v>61291</v>
          </cell>
        </row>
        <row r="24">
          <cell r="A24" t="str">
            <v>L019</v>
          </cell>
          <cell r="B24" t="str">
            <v>연 돌 공</v>
          </cell>
          <cell r="C24" t="str">
            <v>인</v>
          </cell>
          <cell r="D24">
            <v>58512</v>
          </cell>
          <cell r="E24">
            <v>58379</v>
          </cell>
          <cell r="F24">
            <v>72745</v>
          </cell>
        </row>
        <row r="25">
          <cell r="A25" t="str">
            <v>L020</v>
          </cell>
          <cell r="B25" t="str">
            <v>미 장 공</v>
          </cell>
          <cell r="C25" t="str">
            <v>인</v>
          </cell>
          <cell r="D25">
            <v>59451</v>
          </cell>
          <cell r="E25">
            <v>61569</v>
          </cell>
          <cell r="F25">
            <v>71283</v>
          </cell>
        </row>
        <row r="26">
          <cell r="A26" t="str">
            <v>L021</v>
          </cell>
          <cell r="B26" t="str">
            <v>방 수 공</v>
          </cell>
          <cell r="C26" t="str">
            <v>인</v>
          </cell>
          <cell r="D26">
            <v>50866</v>
          </cell>
          <cell r="E26">
            <v>51640</v>
          </cell>
          <cell r="F26">
            <v>57701</v>
          </cell>
        </row>
        <row r="27">
          <cell r="A27" t="str">
            <v>L022</v>
          </cell>
          <cell r="B27" t="str">
            <v>타 일 공</v>
          </cell>
          <cell r="C27" t="str">
            <v>인</v>
          </cell>
          <cell r="D27">
            <v>58994</v>
          </cell>
          <cell r="E27">
            <v>60706</v>
          </cell>
          <cell r="F27">
            <v>68147</v>
          </cell>
        </row>
        <row r="28">
          <cell r="A28" t="str">
            <v>L023</v>
          </cell>
          <cell r="B28" t="str">
            <v>줄 눈 공</v>
          </cell>
          <cell r="C28" t="str">
            <v>인</v>
          </cell>
          <cell r="D28">
            <v>58172</v>
          </cell>
          <cell r="E28">
            <v>55387</v>
          </cell>
          <cell r="F28">
            <v>63589</v>
          </cell>
        </row>
        <row r="29">
          <cell r="A29" t="str">
            <v>L024</v>
          </cell>
          <cell r="B29" t="str">
            <v>연 마 공</v>
          </cell>
          <cell r="C29" t="str">
            <v>인</v>
          </cell>
          <cell r="D29">
            <v>56709</v>
          </cell>
          <cell r="E29">
            <v>54957</v>
          </cell>
          <cell r="F29">
            <v>67289</v>
          </cell>
        </row>
        <row r="30">
          <cell r="A30" t="str">
            <v>L025</v>
          </cell>
          <cell r="B30" t="str">
            <v>콘크리트공</v>
          </cell>
          <cell r="C30" t="str">
            <v>인</v>
          </cell>
          <cell r="D30">
            <v>60596</v>
          </cell>
          <cell r="E30">
            <v>63605</v>
          </cell>
          <cell r="F30">
            <v>71184</v>
          </cell>
        </row>
        <row r="31">
          <cell r="A31" t="str">
            <v>L026</v>
          </cell>
          <cell r="B31" t="str">
            <v>바이브레타공</v>
          </cell>
          <cell r="C31" t="str">
            <v>인</v>
          </cell>
          <cell r="D31">
            <v>60596</v>
          </cell>
          <cell r="E31">
            <v>63605</v>
          </cell>
          <cell r="F31">
            <v>69081</v>
          </cell>
        </row>
        <row r="32">
          <cell r="A32" t="str">
            <v>L027</v>
          </cell>
          <cell r="B32" t="str">
            <v>보일러공</v>
          </cell>
          <cell r="C32" t="str">
            <v>인</v>
          </cell>
          <cell r="D32">
            <v>48190</v>
          </cell>
          <cell r="E32">
            <v>52463</v>
          </cell>
          <cell r="F32">
            <v>56787</v>
          </cell>
        </row>
        <row r="33">
          <cell r="A33" t="str">
            <v>L028</v>
          </cell>
          <cell r="B33" t="str">
            <v>배 관 공</v>
          </cell>
          <cell r="C33" t="str">
            <v>인</v>
          </cell>
          <cell r="D33">
            <v>48833</v>
          </cell>
          <cell r="E33">
            <v>52004</v>
          </cell>
          <cell r="F33">
            <v>58907</v>
          </cell>
        </row>
        <row r="34">
          <cell r="A34" t="str">
            <v>L029</v>
          </cell>
          <cell r="B34" t="str">
            <v>온 돌 공</v>
          </cell>
          <cell r="C34" t="str">
            <v>인</v>
          </cell>
          <cell r="D34">
            <v>59451</v>
          </cell>
          <cell r="E34">
            <v>61569</v>
          </cell>
          <cell r="F34">
            <v>54720</v>
          </cell>
        </row>
        <row r="35">
          <cell r="A35" t="str">
            <v>L030</v>
          </cell>
          <cell r="B35" t="str">
            <v>위 생 공</v>
          </cell>
          <cell r="C35" t="str">
            <v>인</v>
          </cell>
          <cell r="D35">
            <v>48855</v>
          </cell>
          <cell r="E35">
            <v>51145</v>
          </cell>
          <cell r="F35">
            <v>59212</v>
          </cell>
        </row>
        <row r="36">
          <cell r="A36" t="str">
            <v>L031</v>
          </cell>
          <cell r="B36" t="str">
            <v>보 온 공</v>
          </cell>
          <cell r="C36" t="str">
            <v>인</v>
          </cell>
          <cell r="D36">
            <v>49987</v>
          </cell>
          <cell r="E36">
            <v>54125</v>
          </cell>
          <cell r="F36">
            <v>63143</v>
          </cell>
        </row>
        <row r="37">
          <cell r="A37" t="str">
            <v>L032</v>
          </cell>
          <cell r="B37" t="str">
            <v>도 장 공</v>
          </cell>
          <cell r="C37" t="str">
            <v>인</v>
          </cell>
          <cell r="D37">
            <v>52915</v>
          </cell>
          <cell r="E37">
            <v>55640</v>
          </cell>
          <cell r="F37">
            <v>63038</v>
          </cell>
        </row>
        <row r="38">
          <cell r="A38" t="str">
            <v>L033</v>
          </cell>
          <cell r="B38" t="str">
            <v>내 장 공</v>
          </cell>
          <cell r="C38" t="str">
            <v>인</v>
          </cell>
          <cell r="D38">
            <v>58768</v>
          </cell>
          <cell r="E38">
            <v>59767</v>
          </cell>
          <cell r="F38">
            <v>72244</v>
          </cell>
        </row>
        <row r="39">
          <cell r="A39" t="str">
            <v>L034</v>
          </cell>
          <cell r="B39" t="str">
            <v>도 배 공</v>
          </cell>
          <cell r="C39" t="str">
            <v>인</v>
          </cell>
          <cell r="D39">
            <v>51632</v>
          </cell>
          <cell r="E39">
            <v>51201</v>
          </cell>
          <cell r="F39">
            <v>58443</v>
          </cell>
        </row>
        <row r="40">
          <cell r="A40" t="str">
            <v>L035</v>
          </cell>
          <cell r="B40" t="str">
            <v>아스타일공</v>
          </cell>
          <cell r="C40" t="str">
            <v>인</v>
          </cell>
          <cell r="D40">
            <v>58994</v>
          </cell>
          <cell r="E40">
            <v>60706</v>
          </cell>
          <cell r="F40">
            <v>71686</v>
          </cell>
        </row>
        <row r="41">
          <cell r="A41" t="str">
            <v>L036</v>
          </cell>
          <cell r="B41" t="str">
            <v>기 와 공</v>
          </cell>
          <cell r="C41" t="str">
            <v>인</v>
          </cell>
          <cell r="D41">
            <v>68363</v>
          </cell>
          <cell r="E41">
            <v>64891</v>
          </cell>
          <cell r="F41">
            <v>69476</v>
          </cell>
        </row>
        <row r="42">
          <cell r="A42" t="str">
            <v>L037</v>
          </cell>
          <cell r="B42" t="str">
            <v>슬레이트공</v>
          </cell>
          <cell r="C42" t="str">
            <v>인</v>
          </cell>
          <cell r="D42">
            <v>68363</v>
          </cell>
          <cell r="E42">
            <v>64891</v>
          </cell>
          <cell r="F42">
            <v>72727</v>
          </cell>
        </row>
        <row r="43">
          <cell r="A43" t="str">
            <v>L038</v>
          </cell>
          <cell r="B43" t="str">
            <v>화약취급공</v>
          </cell>
          <cell r="C43" t="str">
            <v>인</v>
          </cell>
          <cell r="D43">
            <v>67520</v>
          </cell>
          <cell r="E43">
            <v>60578</v>
          </cell>
          <cell r="F43">
            <v>69595</v>
          </cell>
        </row>
        <row r="44">
          <cell r="A44" t="str">
            <v>L039</v>
          </cell>
          <cell r="B44" t="str">
            <v>착 암 공</v>
          </cell>
          <cell r="C44" t="str">
            <v>인</v>
          </cell>
          <cell r="D44">
            <v>50107</v>
          </cell>
          <cell r="E44">
            <v>54279</v>
          </cell>
          <cell r="F44">
            <v>57292</v>
          </cell>
        </row>
        <row r="45">
          <cell r="A45" t="str">
            <v>L040</v>
          </cell>
          <cell r="B45" t="str">
            <v>보 안 공</v>
          </cell>
          <cell r="C45" t="str">
            <v>인</v>
          </cell>
          <cell r="D45">
            <v>41224</v>
          </cell>
          <cell r="E45">
            <v>44036</v>
          </cell>
          <cell r="F45">
            <v>41290</v>
          </cell>
        </row>
        <row r="46">
          <cell r="A46" t="str">
            <v>L041</v>
          </cell>
          <cell r="B46" t="str">
            <v>포 장 공</v>
          </cell>
          <cell r="C46" t="str">
            <v>인</v>
          </cell>
          <cell r="D46">
            <v>59695</v>
          </cell>
          <cell r="E46">
            <v>56237</v>
          </cell>
          <cell r="F46">
            <v>65494</v>
          </cell>
        </row>
        <row r="47">
          <cell r="A47" t="str">
            <v>L042</v>
          </cell>
          <cell r="B47" t="str">
            <v>포 설 공</v>
          </cell>
          <cell r="C47" t="str">
            <v>인</v>
          </cell>
          <cell r="D47">
            <v>53731</v>
          </cell>
          <cell r="E47">
            <v>54013</v>
          </cell>
          <cell r="F47">
            <v>65082</v>
          </cell>
        </row>
        <row r="48">
          <cell r="A48" t="str">
            <v>L043</v>
          </cell>
          <cell r="B48" t="str">
            <v>궤 도 공</v>
          </cell>
          <cell r="C48" t="str">
            <v>인</v>
          </cell>
          <cell r="D48">
            <v>53629</v>
          </cell>
          <cell r="E48">
            <v>62818</v>
          </cell>
          <cell r="F48">
            <v>60000</v>
          </cell>
        </row>
        <row r="49">
          <cell r="A49" t="str">
            <v>L044</v>
          </cell>
          <cell r="B49" t="str">
            <v>용 접 공(철 도)</v>
          </cell>
          <cell r="C49" t="str">
            <v>인</v>
          </cell>
          <cell r="D49">
            <v>58661</v>
          </cell>
          <cell r="E49">
            <v>55736</v>
          </cell>
          <cell r="F49">
            <v>67201</v>
          </cell>
        </row>
        <row r="50">
          <cell r="A50" t="str">
            <v>L045</v>
          </cell>
          <cell r="B50" t="str">
            <v>잠 수 부</v>
          </cell>
          <cell r="C50" t="str">
            <v>인</v>
          </cell>
          <cell r="D50">
            <v>87712</v>
          </cell>
          <cell r="E50">
            <v>73901</v>
          </cell>
          <cell r="F50">
            <v>81832</v>
          </cell>
        </row>
        <row r="51">
          <cell r="A51" t="str">
            <v>L046</v>
          </cell>
          <cell r="B51" t="str">
            <v>잠 함 공</v>
          </cell>
          <cell r="C51" t="str">
            <v>인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L047</v>
          </cell>
          <cell r="B52" t="str">
            <v>보 링 공</v>
          </cell>
          <cell r="C52" t="str">
            <v>인</v>
          </cell>
          <cell r="D52">
            <v>50288</v>
          </cell>
          <cell r="E52">
            <v>53721</v>
          </cell>
          <cell r="F52">
            <v>58626</v>
          </cell>
        </row>
        <row r="53">
          <cell r="A53" t="str">
            <v>L049</v>
          </cell>
          <cell r="B53" t="str">
            <v>영림기사</v>
          </cell>
          <cell r="C53" t="str">
            <v>인</v>
          </cell>
          <cell r="D53">
            <v>0</v>
          </cell>
          <cell r="E53">
            <v>0</v>
          </cell>
          <cell r="F53">
            <v>72675</v>
          </cell>
        </row>
        <row r="54">
          <cell r="A54" t="str">
            <v>L050</v>
          </cell>
          <cell r="B54" t="str">
            <v>조 경 공</v>
          </cell>
          <cell r="C54" t="str">
            <v>인</v>
          </cell>
          <cell r="D54">
            <v>50250</v>
          </cell>
          <cell r="E54">
            <v>50321</v>
          </cell>
          <cell r="F54">
            <v>60207</v>
          </cell>
        </row>
        <row r="55">
          <cell r="A55" t="str">
            <v>L051</v>
          </cell>
          <cell r="B55" t="str">
            <v>벌 목 부</v>
          </cell>
          <cell r="C55" t="str">
            <v>인</v>
          </cell>
          <cell r="D55">
            <v>57718</v>
          </cell>
          <cell r="E55">
            <v>64902</v>
          </cell>
          <cell r="F55">
            <v>66433</v>
          </cell>
        </row>
        <row r="56">
          <cell r="A56" t="str">
            <v>L052</v>
          </cell>
          <cell r="B56" t="str">
            <v>조림인부</v>
          </cell>
          <cell r="C56" t="str">
            <v>인</v>
          </cell>
          <cell r="D56">
            <v>43854</v>
          </cell>
          <cell r="E56">
            <v>32014</v>
          </cell>
          <cell r="F56">
            <v>53688</v>
          </cell>
        </row>
        <row r="57">
          <cell r="A57" t="str">
            <v>L053</v>
          </cell>
          <cell r="B57" t="str">
            <v>플랜트 기계설치공</v>
          </cell>
          <cell r="C57" t="str">
            <v>인</v>
          </cell>
          <cell r="D57">
            <v>59903</v>
          </cell>
          <cell r="E57">
            <v>61521</v>
          </cell>
          <cell r="F57">
            <v>80805</v>
          </cell>
        </row>
        <row r="58">
          <cell r="A58" t="str">
            <v>L054</v>
          </cell>
          <cell r="B58" t="str">
            <v>플랜트 용접공</v>
          </cell>
          <cell r="C58" t="str">
            <v>인</v>
          </cell>
          <cell r="D58">
            <v>63349</v>
          </cell>
          <cell r="E58">
            <v>69101</v>
          </cell>
          <cell r="F58">
            <v>95379</v>
          </cell>
        </row>
        <row r="59">
          <cell r="A59" t="str">
            <v>L055</v>
          </cell>
          <cell r="B59" t="str">
            <v>플랜트 배관공</v>
          </cell>
          <cell r="C59" t="str">
            <v>인</v>
          </cell>
          <cell r="D59">
            <v>66377</v>
          </cell>
          <cell r="E59">
            <v>76135</v>
          </cell>
          <cell r="F59">
            <v>97219</v>
          </cell>
        </row>
        <row r="60">
          <cell r="A60" t="str">
            <v>L056</v>
          </cell>
          <cell r="B60" t="str">
            <v>플랜트 제관공</v>
          </cell>
          <cell r="C60" t="str">
            <v>인</v>
          </cell>
          <cell r="D60">
            <v>54813</v>
          </cell>
          <cell r="E60">
            <v>60834</v>
          </cell>
          <cell r="F60">
            <v>81966</v>
          </cell>
        </row>
        <row r="61">
          <cell r="A61" t="str">
            <v>L057</v>
          </cell>
          <cell r="B61" t="str">
            <v>시공측량사</v>
          </cell>
          <cell r="C61" t="str">
            <v>인</v>
          </cell>
          <cell r="D61">
            <v>44848</v>
          </cell>
          <cell r="E61">
            <v>47571</v>
          </cell>
          <cell r="F61">
            <v>58506</v>
          </cell>
        </row>
        <row r="62">
          <cell r="A62" t="str">
            <v>L058</v>
          </cell>
          <cell r="B62" t="str">
            <v>시공측량사조수</v>
          </cell>
          <cell r="C62" t="str">
            <v>인</v>
          </cell>
          <cell r="D62">
            <v>33985</v>
          </cell>
          <cell r="E62">
            <v>32619</v>
          </cell>
          <cell r="F62">
            <v>38777</v>
          </cell>
        </row>
        <row r="63">
          <cell r="A63" t="str">
            <v>L059</v>
          </cell>
          <cell r="B63" t="str">
            <v>측    부</v>
          </cell>
          <cell r="C63" t="str">
            <v>인</v>
          </cell>
          <cell r="D63">
            <v>26699</v>
          </cell>
          <cell r="E63">
            <v>32690</v>
          </cell>
          <cell r="F63">
            <v>32725</v>
          </cell>
        </row>
        <row r="64">
          <cell r="A64" t="str">
            <v>L060</v>
          </cell>
          <cell r="B64" t="str">
            <v>검 조 부</v>
          </cell>
          <cell r="C64" t="str">
            <v>인</v>
          </cell>
          <cell r="D64">
            <v>33755</v>
          </cell>
          <cell r="E64">
            <v>34098</v>
          </cell>
          <cell r="F64">
            <v>32800</v>
          </cell>
        </row>
        <row r="65">
          <cell r="A65" t="str">
            <v>L061</v>
          </cell>
          <cell r="B65" t="str">
            <v>송전전공</v>
          </cell>
          <cell r="C65" t="str">
            <v>인</v>
          </cell>
          <cell r="D65">
            <v>197482</v>
          </cell>
          <cell r="E65">
            <v>188956</v>
          </cell>
          <cell r="F65">
            <v>234733</v>
          </cell>
        </row>
        <row r="66">
          <cell r="A66" t="str">
            <v>L062</v>
          </cell>
          <cell r="B66" t="str">
            <v>배전전공</v>
          </cell>
          <cell r="C66" t="str">
            <v>인</v>
          </cell>
          <cell r="D66">
            <v>176615</v>
          </cell>
          <cell r="E66">
            <v>164094</v>
          </cell>
          <cell r="F66">
            <v>192602</v>
          </cell>
        </row>
        <row r="67">
          <cell r="A67" t="str">
            <v>L063</v>
          </cell>
          <cell r="B67" t="str">
            <v>플랜트 전공</v>
          </cell>
          <cell r="C67" t="str">
            <v>인</v>
          </cell>
          <cell r="D67">
            <v>52369</v>
          </cell>
          <cell r="E67">
            <v>54503</v>
          </cell>
          <cell r="F67">
            <v>64285</v>
          </cell>
        </row>
        <row r="68">
          <cell r="A68" t="str">
            <v>L064</v>
          </cell>
          <cell r="B68" t="str">
            <v>내선전공</v>
          </cell>
          <cell r="C68" t="str">
            <v>인</v>
          </cell>
          <cell r="D68">
            <v>47911</v>
          </cell>
          <cell r="E68">
            <v>51021</v>
          </cell>
          <cell r="F68">
            <v>57286</v>
          </cell>
        </row>
        <row r="69">
          <cell r="A69" t="str">
            <v>L065</v>
          </cell>
          <cell r="B69" t="str">
            <v>특별고압케이블전공</v>
          </cell>
          <cell r="C69" t="str">
            <v>인</v>
          </cell>
          <cell r="D69">
            <v>97565</v>
          </cell>
          <cell r="E69">
            <v>102881</v>
          </cell>
          <cell r="F69">
            <v>98463</v>
          </cell>
        </row>
        <row r="70">
          <cell r="A70" t="str">
            <v>L066</v>
          </cell>
          <cell r="B70" t="str">
            <v>고압케이블전공</v>
          </cell>
          <cell r="C70" t="str">
            <v>인</v>
          </cell>
          <cell r="D70">
            <v>66547</v>
          </cell>
          <cell r="E70">
            <v>74151</v>
          </cell>
          <cell r="F70">
            <v>74584</v>
          </cell>
        </row>
        <row r="71">
          <cell r="A71" t="str">
            <v>L067</v>
          </cell>
          <cell r="B71" t="str">
            <v>저압케이블전공</v>
          </cell>
          <cell r="C71" t="str">
            <v>인</v>
          </cell>
          <cell r="D71">
            <v>59146</v>
          </cell>
          <cell r="E71">
            <v>55486</v>
          </cell>
          <cell r="F71">
            <v>61877</v>
          </cell>
        </row>
        <row r="72">
          <cell r="A72" t="str">
            <v>L068</v>
          </cell>
          <cell r="B72" t="str">
            <v>철도신호공</v>
          </cell>
          <cell r="C72" t="str">
            <v>인</v>
          </cell>
          <cell r="D72">
            <v>79766</v>
          </cell>
          <cell r="E72">
            <v>73483</v>
          </cell>
          <cell r="F72">
            <v>88167</v>
          </cell>
        </row>
        <row r="73">
          <cell r="A73" t="str">
            <v>L069</v>
          </cell>
          <cell r="B73" t="str">
            <v>계 장 공</v>
          </cell>
          <cell r="C73" t="str">
            <v>인</v>
          </cell>
          <cell r="D73">
            <v>50009</v>
          </cell>
          <cell r="E73">
            <v>57587</v>
          </cell>
          <cell r="F73">
            <v>60822</v>
          </cell>
        </row>
        <row r="74">
          <cell r="A74" t="str">
            <v>L070</v>
          </cell>
          <cell r="B74" t="str">
            <v>전기공사기사 1급</v>
          </cell>
          <cell r="C74" t="str">
            <v>인</v>
          </cell>
          <cell r="D74">
            <v>0</v>
          </cell>
          <cell r="E74">
            <v>0</v>
          </cell>
          <cell r="F74">
            <v>64241</v>
          </cell>
        </row>
        <row r="75">
          <cell r="A75" t="str">
            <v>L071</v>
          </cell>
          <cell r="B75" t="str">
            <v>전기공사기사 2급</v>
          </cell>
          <cell r="C75" t="str">
            <v>인</v>
          </cell>
          <cell r="D75">
            <v>0</v>
          </cell>
          <cell r="E75">
            <v>0</v>
          </cell>
          <cell r="F75">
            <v>55069</v>
          </cell>
        </row>
        <row r="76">
          <cell r="A76" t="str">
            <v>L072</v>
          </cell>
          <cell r="B76" t="str">
            <v>통신외선공</v>
          </cell>
          <cell r="C76" t="str">
            <v>인</v>
          </cell>
          <cell r="D76">
            <v>73980</v>
          </cell>
          <cell r="E76">
            <v>77946</v>
          </cell>
          <cell r="F76">
            <v>89013</v>
          </cell>
        </row>
        <row r="77">
          <cell r="A77" t="str">
            <v>L073</v>
          </cell>
          <cell r="B77" t="str">
            <v>통신설비공</v>
          </cell>
          <cell r="C77" t="str">
            <v>인</v>
          </cell>
          <cell r="D77">
            <v>64758</v>
          </cell>
          <cell r="E77">
            <v>66296</v>
          </cell>
          <cell r="F77">
            <v>76852</v>
          </cell>
        </row>
        <row r="78">
          <cell r="A78" t="str">
            <v>L074</v>
          </cell>
          <cell r="B78" t="str">
            <v>통신내선공</v>
          </cell>
          <cell r="C78" t="str">
            <v>인</v>
          </cell>
          <cell r="D78">
            <v>60168</v>
          </cell>
          <cell r="E78">
            <v>63738</v>
          </cell>
          <cell r="F78">
            <v>72591</v>
          </cell>
        </row>
        <row r="79">
          <cell r="A79" t="str">
            <v>L075</v>
          </cell>
          <cell r="B79" t="str">
            <v>통신케이블공</v>
          </cell>
          <cell r="C79" t="str">
            <v>인</v>
          </cell>
          <cell r="D79">
            <v>75788</v>
          </cell>
          <cell r="E79">
            <v>80042</v>
          </cell>
          <cell r="F79">
            <v>90455</v>
          </cell>
        </row>
        <row r="80">
          <cell r="A80" t="str">
            <v>L076</v>
          </cell>
          <cell r="B80" t="str">
            <v>무선안테나공</v>
          </cell>
          <cell r="C80" t="str">
            <v>인</v>
          </cell>
          <cell r="D80">
            <v>91475</v>
          </cell>
          <cell r="E80">
            <v>97216</v>
          </cell>
          <cell r="F80">
            <v>110956</v>
          </cell>
        </row>
        <row r="81">
          <cell r="A81" t="str">
            <v>L077</v>
          </cell>
          <cell r="B81" t="str">
            <v>통신기사 1급</v>
          </cell>
          <cell r="C81" t="str">
            <v>인</v>
          </cell>
          <cell r="D81">
            <v>84229</v>
          </cell>
          <cell r="E81">
            <v>87004</v>
          </cell>
          <cell r="F81">
            <v>92723</v>
          </cell>
        </row>
        <row r="82">
          <cell r="A82" t="str">
            <v>L078</v>
          </cell>
          <cell r="B82" t="str">
            <v>통신기사 2급</v>
          </cell>
          <cell r="C82" t="str">
            <v>인</v>
          </cell>
          <cell r="D82">
            <v>79642</v>
          </cell>
          <cell r="E82">
            <v>78519</v>
          </cell>
          <cell r="F82">
            <v>82395</v>
          </cell>
        </row>
        <row r="83">
          <cell r="A83" t="str">
            <v>L079</v>
          </cell>
          <cell r="B83" t="str">
            <v>통신기능사</v>
          </cell>
          <cell r="C83" t="str">
            <v>인</v>
          </cell>
          <cell r="D83">
            <v>67759</v>
          </cell>
          <cell r="E83">
            <v>68332</v>
          </cell>
          <cell r="F83">
            <v>72194</v>
          </cell>
        </row>
        <row r="84">
          <cell r="A84" t="str">
            <v>L080</v>
          </cell>
          <cell r="B84" t="str">
            <v>수작업반장</v>
          </cell>
          <cell r="C84" t="str">
            <v>인</v>
          </cell>
          <cell r="D84">
            <v>57364</v>
          </cell>
          <cell r="E84">
            <v>54191</v>
          </cell>
          <cell r="F84">
            <v>74369</v>
          </cell>
        </row>
        <row r="85">
          <cell r="A85" t="str">
            <v>L081</v>
          </cell>
          <cell r="B85" t="str">
            <v>작업반장</v>
          </cell>
          <cell r="C85" t="str">
            <v>인</v>
          </cell>
          <cell r="D85">
            <v>57364</v>
          </cell>
          <cell r="E85">
            <v>54191</v>
          </cell>
          <cell r="F85">
            <v>60326</v>
          </cell>
        </row>
        <row r="86">
          <cell r="A86" t="str">
            <v>L082</v>
          </cell>
          <cell r="B86" t="str">
            <v>목    도</v>
          </cell>
          <cell r="C86" t="str">
            <v>인</v>
          </cell>
          <cell r="D86">
            <v>64408</v>
          </cell>
          <cell r="E86">
            <v>63010</v>
          </cell>
          <cell r="F86">
            <v>64758</v>
          </cell>
        </row>
        <row r="87">
          <cell r="A87" t="str">
            <v>L083</v>
          </cell>
          <cell r="B87" t="str">
            <v>조 력 공</v>
          </cell>
          <cell r="C87" t="str">
            <v>인</v>
          </cell>
          <cell r="D87">
            <v>39371</v>
          </cell>
          <cell r="E87">
            <v>40427</v>
          </cell>
          <cell r="F87">
            <v>48912</v>
          </cell>
        </row>
        <row r="88">
          <cell r="A88" t="str">
            <v>L084</v>
          </cell>
          <cell r="B88" t="str">
            <v>특별인부</v>
          </cell>
          <cell r="C88" t="str">
            <v>인</v>
          </cell>
          <cell r="D88">
            <v>48674</v>
          </cell>
          <cell r="E88">
            <v>49659</v>
          </cell>
          <cell r="F88">
            <v>57379</v>
          </cell>
        </row>
        <row r="89">
          <cell r="A89" t="str">
            <v>L085</v>
          </cell>
          <cell r="B89" t="str">
            <v>보통인부</v>
          </cell>
          <cell r="C89" t="str">
            <v>인</v>
          </cell>
          <cell r="D89">
            <v>33755</v>
          </cell>
          <cell r="E89">
            <v>34098</v>
          </cell>
          <cell r="F89">
            <v>37736</v>
          </cell>
        </row>
        <row r="90">
          <cell r="A90" t="str">
            <v>L086</v>
          </cell>
          <cell r="B90" t="str">
            <v>중기운전기사</v>
          </cell>
          <cell r="C90" t="str">
            <v>인</v>
          </cell>
          <cell r="D90">
            <v>53715</v>
          </cell>
          <cell r="E90">
            <v>52855</v>
          </cell>
          <cell r="F90">
            <v>56951</v>
          </cell>
        </row>
        <row r="91">
          <cell r="A91" t="str">
            <v>L087</v>
          </cell>
          <cell r="B91" t="str">
            <v>운전사(운반차)</v>
          </cell>
          <cell r="C91" t="str">
            <v>인</v>
          </cell>
          <cell r="D91">
            <v>49633</v>
          </cell>
          <cell r="E91">
            <v>53159</v>
          </cell>
          <cell r="F91">
            <v>51077</v>
          </cell>
        </row>
        <row r="92">
          <cell r="A92" t="str">
            <v>L088</v>
          </cell>
          <cell r="B92" t="str">
            <v>운전사(기  계)</v>
          </cell>
          <cell r="C92" t="str">
            <v>인</v>
          </cell>
          <cell r="D92">
            <v>45575</v>
          </cell>
          <cell r="E92">
            <v>45276</v>
          </cell>
          <cell r="F92">
            <v>54325</v>
          </cell>
        </row>
        <row r="93">
          <cell r="A93" t="str">
            <v>L089</v>
          </cell>
          <cell r="B93" t="str">
            <v>중기운전조수</v>
          </cell>
          <cell r="C93" t="str">
            <v>인</v>
          </cell>
          <cell r="D93">
            <v>40706</v>
          </cell>
          <cell r="E93">
            <v>39194</v>
          </cell>
          <cell r="F93">
            <v>42762</v>
          </cell>
        </row>
        <row r="94">
          <cell r="A94" t="str">
            <v>L090</v>
          </cell>
          <cell r="B94" t="str">
            <v>고급선원</v>
          </cell>
          <cell r="C94" t="str">
            <v>인</v>
          </cell>
          <cell r="D94">
            <v>67380</v>
          </cell>
          <cell r="E94">
            <v>63746</v>
          </cell>
          <cell r="F94">
            <v>63950</v>
          </cell>
        </row>
        <row r="95">
          <cell r="A95" t="str">
            <v>L091</v>
          </cell>
          <cell r="B95" t="str">
            <v>보통선원</v>
          </cell>
          <cell r="C95" t="str">
            <v>인</v>
          </cell>
          <cell r="D95">
            <v>52274</v>
          </cell>
          <cell r="E95">
            <v>54986</v>
          </cell>
          <cell r="F95">
            <v>49346</v>
          </cell>
        </row>
        <row r="96">
          <cell r="A96" t="str">
            <v>L092</v>
          </cell>
          <cell r="B96" t="str">
            <v>선    부</v>
          </cell>
          <cell r="C96" t="str">
            <v>인</v>
          </cell>
          <cell r="D96">
            <v>41303</v>
          </cell>
          <cell r="E96">
            <v>45267</v>
          </cell>
          <cell r="F96">
            <v>40088</v>
          </cell>
        </row>
        <row r="97">
          <cell r="A97" t="str">
            <v>L093</v>
          </cell>
          <cell r="B97" t="str">
            <v>준설선선장</v>
          </cell>
          <cell r="C97" t="str">
            <v>인</v>
          </cell>
          <cell r="D97">
            <v>77084</v>
          </cell>
          <cell r="E97">
            <v>77929</v>
          </cell>
          <cell r="F97">
            <v>79532</v>
          </cell>
        </row>
        <row r="98">
          <cell r="A98" t="str">
            <v>L094</v>
          </cell>
          <cell r="B98" t="str">
            <v>준설선기관장</v>
          </cell>
          <cell r="C98" t="str">
            <v>인</v>
          </cell>
          <cell r="D98">
            <v>65732</v>
          </cell>
          <cell r="E98">
            <v>66667</v>
          </cell>
          <cell r="F98">
            <v>70637</v>
          </cell>
        </row>
        <row r="99">
          <cell r="A99" t="str">
            <v>L095</v>
          </cell>
          <cell r="B99" t="str">
            <v>준설선기관사</v>
          </cell>
          <cell r="C99" t="str">
            <v>인</v>
          </cell>
          <cell r="D99">
            <v>62000</v>
          </cell>
          <cell r="E99">
            <v>63333</v>
          </cell>
          <cell r="F99">
            <v>56955</v>
          </cell>
        </row>
        <row r="100">
          <cell r="A100" t="str">
            <v>L096</v>
          </cell>
          <cell r="B100" t="str">
            <v>준설선운전사</v>
          </cell>
          <cell r="C100" t="str">
            <v>인</v>
          </cell>
          <cell r="D100">
            <v>64200</v>
          </cell>
          <cell r="E100">
            <v>58033</v>
          </cell>
          <cell r="F100">
            <v>66688</v>
          </cell>
        </row>
        <row r="101">
          <cell r="A101" t="str">
            <v>L097</v>
          </cell>
          <cell r="B101" t="str">
            <v>준설선전기사</v>
          </cell>
          <cell r="C101" t="str">
            <v>인</v>
          </cell>
          <cell r="D101">
            <v>66400</v>
          </cell>
          <cell r="E101">
            <v>66000</v>
          </cell>
          <cell r="F101">
            <v>63631</v>
          </cell>
        </row>
        <row r="102">
          <cell r="A102" t="str">
            <v>L098</v>
          </cell>
          <cell r="B102" t="str">
            <v>기계설치공</v>
          </cell>
          <cell r="C102" t="str">
            <v>인</v>
          </cell>
          <cell r="D102">
            <v>56925</v>
          </cell>
          <cell r="E102">
            <v>51838</v>
          </cell>
          <cell r="F102">
            <v>67415</v>
          </cell>
        </row>
        <row r="103">
          <cell r="A103" t="str">
            <v>L099</v>
          </cell>
          <cell r="B103" t="str">
            <v>기 계 공</v>
          </cell>
          <cell r="C103" t="str">
            <v>인</v>
          </cell>
          <cell r="D103">
            <v>49611</v>
          </cell>
          <cell r="E103">
            <v>49600</v>
          </cell>
          <cell r="F103">
            <v>58906</v>
          </cell>
        </row>
        <row r="104">
          <cell r="A104" t="str">
            <v>L100</v>
          </cell>
          <cell r="B104" t="str">
            <v>선 반 공</v>
          </cell>
          <cell r="C104" t="str">
            <v>인</v>
          </cell>
          <cell r="D104">
            <v>0</v>
          </cell>
          <cell r="E104">
            <v>0</v>
          </cell>
          <cell r="F104">
            <v>78752</v>
          </cell>
        </row>
        <row r="105">
          <cell r="A105" t="str">
            <v>L101</v>
          </cell>
          <cell r="B105" t="str">
            <v>정 비 공</v>
          </cell>
          <cell r="C105" t="str">
            <v>인</v>
          </cell>
          <cell r="D105">
            <v>0</v>
          </cell>
          <cell r="E105">
            <v>0</v>
          </cell>
          <cell r="F105">
            <v>52502</v>
          </cell>
        </row>
        <row r="106">
          <cell r="A106" t="str">
            <v>L102</v>
          </cell>
          <cell r="B106" t="str">
            <v>벨트콘베어작업공</v>
          </cell>
          <cell r="C106" t="str">
            <v>인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L103</v>
          </cell>
          <cell r="B107" t="str">
            <v>현 도 사</v>
          </cell>
          <cell r="C107" t="str">
            <v>인</v>
          </cell>
          <cell r="D107">
            <v>66579</v>
          </cell>
          <cell r="E107">
            <v>0</v>
          </cell>
          <cell r="F107">
            <v>0</v>
          </cell>
        </row>
        <row r="108">
          <cell r="A108" t="str">
            <v>L104</v>
          </cell>
          <cell r="B108" t="str">
            <v>제 도 사</v>
          </cell>
          <cell r="C108" t="str">
            <v>인</v>
          </cell>
          <cell r="D108">
            <v>42366</v>
          </cell>
          <cell r="E108">
            <v>52957</v>
          </cell>
          <cell r="F108">
            <v>46978</v>
          </cell>
        </row>
        <row r="109">
          <cell r="A109" t="str">
            <v>L105</v>
          </cell>
          <cell r="B109" t="str">
            <v>시험사 1급</v>
          </cell>
          <cell r="C109" t="str">
            <v>인</v>
          </cell>
          <cell r="D109">
            <v>48017</v>
          </cell>
          <cell r="E109">
            <v>51959</v>
          </cell>
          <cell r="F109">
            <v>47867</v>
          </cell>
        </row>
        <row r="110">
          <cell r="A110" t="str">
            <v>L106</v>
          </cell>
          <cell r="B110" t="str">
            <v>시험사 2급</v>
          </cell>
          <cell r="C110" t="str">
            <v>인</v>
          </cell>
          <cell r="D110">
            <v>36857</v>
          </cell>
          <cell r="E110">
            <v>39935</v>
          </cell>
          <cell r="F110">
            <v>42272</v>
          </cell>
        </row>
        <row r="111">
          <cell r="A111" t="str">
            <v>L107</v>
          </cell>
          <cell r="B111" t="str">
            <v>시험사 3급</v>
          </cell>
          <cell r="C111" t="str">
            <v>인</v>
          </cell>
          <cell r="D111">
            <v>0</v>
          </cell>
          <cell r="E111">
            <v>0</v>
          </cell>
          <cell r="F111">
            <v>36667</v>
          </cell>
        </row>
        <row r="112">
          <cell r="A112" t="str">
            <v>L108</v>
          </cell>
          <cell r="B112" t="str">
            <v>시험사 4급</v>
          </cell>
          <cell r="C112" t="str">
            <v>인</v>
          </cell>
          <cell r="D112">
            <v>0</v>
          </cell>
          <cell r="E112">
            <v>0</v>
          </cell>
          <cell r="F112">
            <v>30223</v>
          </cell>
        </row>
        <row r="113">
          <cell r="A113" t="str">
            <v>L109</v>
          </cell>
          <cell r="B113" t="str">
            <v>시험보조수</v>
          </cell>
          <cell r="C113" t="str">
            <v>인</v>
          </cell>
          <cell r="D113">
            <v>29231</v>
          </cell>
          <cell r="E113">
            <v>31260</v>
          </cell>
          <cell r="F113">
            <v>31003</v>
          </cell>
        </row>
        <row r="114">
          <cell r="A114" t="str">
            <v>L110</v>
          </cell>
          <cell r="B114" t="str">
            <v>안전관리기사 1급</v>
          </cell>
          <cell r="C114" t="str">
            <v>인</v>
          </cell>
          <cell r="D114">
            <v>0</v>
          </cell>
          <cell r="E114">
            <v>0</v>
          </cell>
          <cell r="F114">
            <v>43959</v>
          </cell>
        </row>
        <row r="115">
          <cell r="A115" t="str">
            <v>L111</v>
          </cell>
          <cell r="B115" t="str">
            <v>안전관리기사 2급</v>
          </cell>
          <cell r="C115" t="str">
            <v>인</v>
          </cell>
          <cell r="D115">
            <v>0</v>
          </cell>
          <cell r="E115">
            <v>0</v>
          </cell>
          <cell r="F115">
            <v>38509</v>
          </cell>
        </row>
        <row r="116">
          <cell r="A116" t="str">
            <v>L112</v>
          </cell>
          <cell r="B116" t="str">
            <v>유 리 공</v>
          </cell>
          <cell r="C116" t="str">
            <v>인</v>
          </cell>
          <cell r="D116">
            <v>57574</v>
          </cell>
          <cell r="E116">
            <v>61877</v>
          </cell>
          <cell r="F116">
            <v>63783</v>
          </cell>
        </row>
        <row r="117">
          <cell r="A117" t="str">
            <v>L113</v>
          </cell>
          <cell r="B117" t="str">
            <v>함 석 공</v>
          </cell>
          <cell r="C117" t="str">
            <v>인</v>
          </cell>
          <cell r="D117">
            <v>56248</v>
          </cell>
          <cell r="E117">
            <v>56465</v>
          </cell>
          <cell r="F117">
            <v>68943</v>
          </cell>
        </row>
        <row r="118">
          <cell r="A118" t="str">
            <v>L114</v>
          </cell>
          <cell r="B118" t="str">
            <v>용 접 공(일 반)</v>
          </cell>
          <cell r="C118" t="str">
            <v>인</v>
          </cell>
          <cell r="D118">
            <v>60784</v>
          </cell>
          <cell r="E118">
            <v>61021</v>
          </cell>
          <cell r="F118">
            <v>74016</v>
          </cell>
        </row>
        <row r="119">
          <cell r="A119" t="str">
            <v>L115</v>
          </cell>
          <cell r="B119" t="str">
            <v>리 벳 공</v>
          </cell>
          <cell r="C119" t="str">
            <v>인</v>
          </cell>
          <cell r="D119">
            <v>60500</v>
          </cell>
          <cell r="E119">
            <v>64796</v>
          </cell>
          <cell r="F119">
            <v>71579</v>
          </cell>
        </row>
        <row r="120">
          <cell r="A120" t="str">
            <v>L116</v>
          </cell>
          <cell r="B120" t="str">
            <v>루 핑 공</v>
          </cell>
          <cell r="C120" t="str">
            <v>인</v>
          </cell>
          <cell r="D120">
            <v>50866</v>
          </cell>
          <cell r="E120">
            <v>51640</v>
          </cell>
          <cell r="F120">
            <v>57701</v>
          </cell>
        </row>
        <row r="121">
          <cell r="A121" t="str">
            <v>L117</v>
          </cell>
          <cell r="B121" t="str">
            <v>닥 트 공</v>
          </cell>
          <cell r="C121" t="str">
            <v>인</v>
          </cell>
          <cell r="D121">
            <v>48478</v>
          </cell>
          <cell r="E121">
            <v>52215</v>
          </cell>
          <cell r="F121">
            <v>58041</v>
          </cell>
        </row>
        <row r="122">
          <cell r="A122" t="str">
            <v>L118</v>
          </cell>
          <cell r="B122" t="str">
            <v>대 장 공</v>
          </cell>
          <cell r="C122" t="str">
            <v>인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L119</v>
          </cell>
          <cell r="B123" t="str">
            <v>할 석 공</v>
          </cell>
          <cell r="C123" t="str">
            <v>인</v>
          </cell>
          <cell r="D123">
            <v>63951</v>
          </cell>
          <cell r="E123">
            <v>63908</v>
          </cell>
          <cell r="F123">
            <v>77728</v>
          </cell>
        </row>
        <row r="124">
          <cell r="A124" t="str">
            <v>L120</v>
          </cell>
          <cell r="B124" t="str">
            <v>제철축로공</v>
          </cell>
          <cell r="C124" t="str">
            <v>인</v>
          </cell>
          <cell r="D124">
            <v>92419</v>
          </cell>
          <cell r="E124">
            <v>93072</v>
          </cell>
          <cell r="F124">
            <v>93345</v>
          </cell>
        </row>
        <row r="125">
          <cell r="A125" t="str">
            <v>L121</v>
          </cell>
          <cell r="B125" t="str">
            <v>양 생 공</v>
          </cell>
          <cell r="C125" t="str">
            <v>인</v>
          </cell>
          <cell r="D125">
            <v>33755</v>
          </cell>
          <cell r="E125">
            <v>34098</v>
          </cell>
          <cell r="F125">
            <v>42244</v>
          </cell>
        </row>
        <row r="126">
          <cell r="A126" t="str">
            <v>L122</v>
          </cell>
          <cell r="B126" t="str">
            <v>계 령 공</v>
          </cell>
          <cell r="C126" t="str">
            <v>인</v>
          </cell>
          <cell r="D126">
            <v>52915</v>
          </cell>
          <cell r="E126">
            <v>55640</v>
          </cell>
          <cell r="F126">
            <v>0</v>
          </cell>
        </row>
        <row r="127">
          <cell r="A127" t="str">
            <v>L123</v>
          </cell>
          <cell r="B127" t="str">
            <v>사 공(배포함)</v>
          </cell>
          <cell r="C127" t="str">
            <v>인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L124</v>
          </cell>
          <cell r="B128" t="str">
            <v>마 부(우마차포함)</v>
          </cell>
          <cell r="C128" t="str">
            <v>인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L125</v>
          </cell>
          <cell r="B129" t="str">
            <v>제 재 공</v>
          </cell>
          <cell r="C129" t="str">
            <v>인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L126</v>
          </cell>
          <cell r="B130" t="str">
            <v>철도궤도공</v>
          </cell>
          <cell r="C130" t="str">
            <v>인</v>
          </cell>
          <cell r="D130">
            <v>53629</v>
          </cell>
          <cell r="E130">
            <v>62818</v>
          </cell>
          <cell r="F130">
            <v>65636</v>
          </cell>
        </row>
        <row r="131">
          <cell r="A131" t="str">
            <v>L127</v>
          </cell>
          <cell r="B131" t="str">
            <v>지적기사 1급</v>
          </cell>
          <cell r="C131" t="str">
            <v>인</v>
          </cell>
          <cell r="D131">
            <v>91687</v>
          </cell>
          <cell r="E131">
            <v>93295</v>
          </cell>
          <cell r="F131">
            <v>93540</v>
          </cell>
        </row>
        <row r="132">
          <cell r="A132" t="str">
            <v>L128</v>
          </cell>
          <cell r="B132" t="str">
            <v>지적기사 2급</v>
          </cell>
          <cell r="C132" t="str">
            <v>인</v>
          </cell>
          <cell r="D132">
            <v>69173</v>
          </cell>
          <cell r="E132">
            <v>72840</v>
          </cell>
          <cell r="F132">
            <v>72183</v>
          </cell>
        </row>
        <row r="133">
          <cell r="A133" t="str">
            <v>L129</v>
          </cell>
          <cell r="B133" t="str">
            <v>지적기능사 1급</v>
          </cell>
          <cell r="C133" t="str">
            <v>인</v>
          </cell>
          <cell r="D133">
            <v>48878</v>
          </cell>
          <cell r="E133">
            <v>50316</v>
          </cell>
          <cell r="F133">
            <v>53062</v>
          </cell>
        </row>
        <row r="134">
          <cell r="A134" t="str">
            <v>L130</v>
          </cell>
          <cell r="B134" t="str">
            <v>지적기능사 2급</v>
          </cell>
          <cell r="C134" t="str">
            <v>인</v>
          </cell>
          <cell r="D134">
            <v>35131</v>
          </cell>
          <cell r="E134">
            <v>34731</v>
          </cell>
          <cell r="F134">
            <v>32715</v>
          </cell>
        </row>
        <row r="135">
          <cell r="A135" t="str">
            <v>L131</v>
          </cell>
          <cell r="B135" t="str">
            <v>치장벽돌공</v>
          </cell>
          <cell r="C135" t="str">
            <v>인</v>
          </cell>
          <cell r="D135">
            <v>61897</v>
          </cell>
          <cell r="E135">
            <v>64317</v>
          </cell>
          <cell r="F135">
            <v>73288</v>
          </cell>
        </row>
        <row r="136">
          <cell r="A136" t="str">
            <v>L132</v>
          </cell>
          <cell r="B136" t="str">
            <v>송전활선전공</v>
          </cell>
          <cell r="C136" t="str">
            <v>인</v>
          </cell>
          <cell r="D136">
            <v>235109</v>
          </cell>
          <cell r="E136">
            <v>250000</v>
          </cell>
          <cell r="F136">
            <v>0</v>
          </cell>
        </row>
        <row r="137">
          <cell r="A137" t="str">
            <v>L133</v>
          </cell>
          <cell r="B137" t="str">
            <v>배전활선전공</v>
          </cell>
          <cell r="C137" t="str">
            <v>인</v>
          </cell>
          <cell r="D137">
            <v>182772</v>
          </cell>
          <cell r="E137">
            <v>188915</v>
          </cell>
          <cell r="F137">
            <v>215055</v>
          </cell>
        </row>
        <row r="138">
          <cell r="A138" t="str">
            <v>L134</v>
          </cell>
          <cell r="B138" t="str">
            <v>중기조장</v>
          </cell>
          <cell r="C138" t="str">
            <v>인</v>
          </cell>
          <cell r="D138">
            <v>64260</v>
          </cell>
          <cell r="E138">
            <v>56042</v>
          </cell>
          <cell r="F138">
            <v>55484</v>
          </cell>
        </row>
        <row r="139">
          <cell r="A139" t="str">
            <v>L135</v>
          </cell>
          <cell r="B139" t="str">
            <v>모래분사공</v>
          </cell>
          <cell r="C139" t="str">
            <v>인</v>
          </cell>
          <cell r="D139">
            <v>52915</v>
          </cell>
          <cell r="E139">
            <v>55640</v>
          </cell>
          <cell r="F139">
            <v>49962</v>
          </cell>
        </row>
        <row r="140">
          <cell r="A140" t="str">
            <v>L137</v>
          </cell>
          <cell r="B140" t="str">
            <v>플랜트 특수용접공</v>
          </cell>
          <cell r="C140" t="str">
            <v>인</v>
          </cell>
          <cell r="D140">
            <v>100475</v>
          </cell>
          <cell r="E140">
            <v>93828</v>
          </cell>
          <cell r="F140">
            <v>141421</v>
          </cell>
        </row>
        <row r="141">
          <cell r="A141" t="str">
            <v>L200</v>
          </cell>
          <cell r="B141" t="str">
            <v>여자인부</v>
          </cell>
          <cell r="C141" t="str">
            <v>인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L201</v>
          </cell>
          <cell r="B142" t="str">
            <v>조    공</v>
          </cell>
          <cell r="C142" t="str">
            <v>인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L202</v>
          </cell>
          <cell r="B143" t="str">
            <v>포장특공</v>
          </cell>
          <cell r="C143" t="str">
            <v>인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L203</v>
          </cell>
          <cell r="B144" t="str">
            <v>항 타 공</v>
          </cell>
          <cell r="C144" t="str">
            <v>인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L204</v>
          </cell>
          <cell r="B145" t="str">
            <v>드 릴 공</v>
          </cell>
          <cell r="C145" t="str">
            <v>인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L205</v>
          </cell>
          <cell r="B146" t="str">
            <v>WIRE MESH 설치공</v>
          </cell>
          <cell r="C146" t="str">
            <v>인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L701</v>
          </cell>
          <cell r="B147" t="str">
            <v>특급기술자</v>
          </cell>
          <cell r="C147" t="str">
            <v>인</v>
          </cell>
          <cell r="D147">
            <v>132166</v>
          </cell>
          <cell r="E147">
            <v>142203</v>
          </cell>
          <cell r="F147">
            <v>142203</v>
          </cell>
        </row>
        <row r="148">
          <cell r="A148" t="str">
            <v>L702</v>
          </cell>
          <cell r="B148" t="str">
            <v>고급기술자</v>
          </cell>
          <cell r="C148" t="str">
            <v>인</v>
          </cell>
          <cell r="D148">
            <v>109695</v>
          </cell>
          <cell r="E148">
            <v>117410</v>
          </cell>
          <cell r="F148">
            <v>117410</v>
          </cell>
        </row>
        <row r="149">
          <cell r="A149" t="str">
            <v>L703</v>
          </cell>
          <cell r="B149" t="str">
            <v>중급기술자</v>
          </cell>
          <cell r="C149" t="str">
            <v>인</v>
          </cell>
          <cell r="D149">
            <v>91968</v>
          </cell>
          <cell r="E149">
            <v>97488</v>
          </cell>
          <cell r="F149">
            <v>97488</v>
          </cell>
        </row>
        <row r="150">
          <cell r="A150" t="str">
            <v>L704</v>
          </cell>
          <cell r="B150" t="str">
            <v>초급기술자</v>
          </cell>
          <cell r="C150" t="str">
            <v>인</v>
          </cell>
          <cell r="D150">
            <v>65947</v>
          </cell>
          <cell r="E150">
            <v>69405</v>
          </cell>
          <cell r="F150">
            <v>69405</v>
          </cell>
        </row>
        <row r="151">
          <cell r="A151" t="str">
            <v>L705</v>
          </cell>
          <cell r="B151" t="str">
            <v>고급기능사</v>
          </cell>
          <cell r="C151" t="str">
            <v>인</v>
          </cell>
          <cell r="D151">
            <v>67006</v>
          </cell>
          <cell r="E151">
            <v>68094</v>
          </cell>
          <cell r="F151">
            <v>68094</v>
          </cell>
        </row>
        <row r="152">
          <cell r="A152" t="str">
            <v>L706</v>
          </cell>
          <cell r="B152" t="str">
            <v>중급기능사</v>
          </cell>
          <cell r="C152" t="str">
            <v>인</v>
          </cell>
          <cell r="D152">
            <v>55830</v>
          </cell>
          <cell r="E152">
            <v>60249</v>
          </cell>
          <cell r="F152">
            <v>60249</v>
          </cell>
        </row>
        <row r="153">
          <cell r="A153" t="str">
            <v>L707</v>
          </cell>
          <cell r="B153" t="str">
            <v>초급기능사</v>
          </cell>
          <cell r="C153" t="str">
            <v>인</v>
          </cell>
          <cell r="D153">
            <v>46933</v>
          </cell>
          <cell r="E153">
            <v>48652</v>
          </cell>
          <cell r="F153">
            <v>48652</v>
          </cell>
        </row>
        <row r="154">
          <cell r="A154" t="str">
            <v>L301</v>
          </cell>
          <cell r="B154" t="str">
            <v>H/W설치기사</v>
          </cell>
          <cell r="C154" t="str">
            <v>인</v>
          </cell>
          <cell r="D154">
            <v>83297</v>
          </cell>
          <cell r="E154">
            <v>82162</v>
          </cell>
          <cell r="F154">
            <v>82913</v>
          </cell>
        </row>
        <row r="155">
          <cell r="A155" t="str">
            <v>L302</v>
          </cell>
          <cell r="B155" t="str">
            <v>H/W시험기사</v>
          </cell>
          <cell r="C155" t="str">
            <v>인</v>
          </cell>
          <cell r="D155">
            <v>85165</v>
          </cell>
          <cell r="E155">
            <v>82402</v>
          </cell>
          <cell r="F155">
            <v>84088</v>
          </cell>
        </row>
        <row r="156">
          <cell r="A156" t="str">
            <v>L303</v>
          </cell>
          <cell r="B156" t="str">
            <v>S/W시험기사</v>
          </cell>
          <cell r="C156" t="str">
            <v>인</v>
          </cell>
          <cell r="D156">
            <v>86583</v>
          </cell>
          <cell r="E156">
            <v>84693</v>
          </cell>
          <cell r="F156">
            <v>85238</v>
          </cell>
        </row>
        <row r="157">
          <cell r="A157" t="str">
            <v>L304</v>
          </cell>
          <cell r="B157" t="str">
            <v>CPU시험기사</v>
          </cell>
          <cell r="C157" t="str">
            <v>인</v>
          </cell>
          <cell r="D157">
            <v>81182</v>
          </cell>
          <cell r="E157">
            <v>79138</v>
          </cell>
          <cell r="F157">
            <v>80163</v>
          </cell>
        </row>
        <row r="158">
          <cell r="A158" t="str">
            <v>L305</v>
          </cell>
          <cell r="B158" t="str">
            <v>광통신기사</v>
          </cell>
          <cell r="C158" t="str">
            <v>인</v>
          </cell>
          <cell r="D158">
            <v>108175</v>
          </cell>
          <cell r="E158">
            <v>132875</v>
          </cell>
          <cell r="F158">
            <v>149857</v>
          </cell>
        </row>
        <row r="159">
          <cell r="A159" t="str">
            <v>L306</v>
          </cell>
          <cell r="B159" t="str">
            <v>광케이블기사</v>
          </cell>
          <cell r="C159" t="str">
            <v>인</v>
          </cell>
          <cell r="D159">
            <v>90147</v>
          </cell>
          <cell r="E159">
            <v>110336</v>
          </cell>
          <cell r="F159">
            <v>120493</v>
          </cell>
        </row>
        <row r="160">
          <cell r="A160" t="str">
            <v>L401</v>
          </cell>
          <cell r="B160" t="str">
            <v>도편수</v>
          </cell>
          <cell r="C160" t="str">
            <v>인</v>
          </cell>
          <cell r="D160">
            <v>120804</v>
          </cell>
          <cell r="E160">
            <v>131984</v>
          </cell>
          <cell r="F160">
            <v>132909</v>
          </cell>
        </row>
        <row r="161">
          <cell r="A161" t="str">
            <v>L402</v>
          </cell>
          <cell r="B161" t="str">
            <v>목조각공</v>
          </cell>
          <cell r="C161" t="str">
            <v>인</v>
          </cell>
          <cell r="D161">
            <v>109226</v>
          </cell>
          <cell r="E161">
            <v>96291</v>
          </cell>
          <cell r="F161">
            <v>95674</v>
          </cell>
        </row>
        <row r="162">
          <cell r="A162" t="str">
            <v>L403</v>
          </cell>
          <cell r="B162" t="str">
            <v>한식목공</v>
          </cell>
          <cell r="C162" t="str">
            <v>인</v>
          </cell>
          <cell r="D162">
            <v>89987</v>
          </cell>
          <cell r="E162">
            <v>87000</v>
          </cell>
          <cell r="F162">
            <v>86465</v>
          </cell>
        </row>
        <row r="163">
          <cell r="A163" t="str">
            <v>L404</v>
          </cell>
          <cell r="B163" t="str">
            <v>한식목공조공</v>
          </cell>
          <cell r="C163" t="str">
            <v>인</v>
          </cell>
          <cell r="D163">
            <v>73861</v>
          </cell>
          <cell r="E163">
            <v>69203</v>
          </cell>
          <cell r="F163">
            <v>62022</v>
          </cell>
        </row>
        <row r="164">
          <cell r="A164" t="str">
            <v>L405</v>
          </cell>
          <cell r="B164" t="str">
            <v>드잡이공</v>
          </cell>
          <cell r="C164" t="str">
            <v>인</v>
          </cell>
          <cell r="D164">
            <v>98743</v>
          </cell>
          <cell r="E164">
            <v>106667</v>
          </cell>
          <cell r="F164">
            <v>98108</v>
          </cell>
        </row>
        <row r="165">
          <cell r="A165" t="str">
            <v>L406</v>
          </cell>
          <cell r="B165" t="str">
            <v>한식와공</v>
          </cell>
          <cell r="C165" t="str">
            <v>인</v>
          </cell>
          <cell r="D165">
            <v>144566</v>
          </cell>
          <cell r="E165">
            <v>153013</v>
          </cell>
          <cell r="F165">
            <v>126465</v>
          </cell>
        </row>
        <row r="166">
          <cell r="A166" t="str">
            <v>L407</v>
          </cell>
          <cell r="B166" t="str">
            <v>한식와공조공</v>
          </cell>
          <cell r="C166" t="str">
            <v>인</v>
          </cell>
          <cell r="D166">
            <v>98830</v>
          </cell>
          <cell r="E166">
            <v>80622</v>
          </cell>
          <cell r="F166">
            <v>91058</v>
          </cell>
        </row>
        <row r="167">
          <cell r="A167" t="str">
            <v>L408</v>
          </cell>
          <cell r="B167" t="str">
            <v>석조각공</v>
          </cell>
          <cell r="C167" t="str">
            <v>인</v>
          </cell>
          <cell r="D167">
            <v>97323</v>
          </cell>
          <cell r="E167">
            <v>112022</v>
          </cell>
          <cell r="F167">
            <v>108908</v>
          </cell>
        </row>
        <row r="168">
          <cell r="A168" t="str">
            <v>L409</v>
          </cell>
          <cell r="B168" t="str">
            <v>특수화공</v>
          </cell>
          <cell r="C168" t="str">
            <v>인</v>
          </cell>
          <cell r="D168">
            <v>130909</v>
          </cell>
          <cell r="E168">
            <v>106000</v>
          </cell>
          <cell r="F168">
            <v>121264</v>
          </cell>
        </row>
        <row r="169">
          <cell r="A169" t="str">
            <v>L410</v>
          </cell>
          <cell r="B169" t="str">
            <v>화공</v>
          </cell>
          <cell r="C169" t="str">
            <v>인</v>
          </cell>
          <cell r="D169">
            <v>98506</v>
          </cell>
          <cell r="E169">
            <v>92685</v>
          </cell>
          <cell r="F169">
            <v>86801</v>
          </cell>
        </row>
        <row r="170">
          <cell r="A170" t="str">
            <v>L411</v>
          </cell>
          <cell r="B170" t="str">
            <v>한식미장공</v>
          </cell>
          <cell r="C170" t="str">
            <v>인</v>
          </cell>
          <cell r="D170">
            <v>83400</v>
          </cell>
          <cell r="E170">
            <v>78989</v>
          </cell>
          <cell r="F170">
            <v>79972</v>
          </cell>
        </row>
        <row r="171">
          <cell r="A171" t="str">
            <v>L501</v>
          </cell>
          <cell r="B171" t="str">
            <v>원자력배관공</v>
          </cell>
          <cell r="C171" t="str">
            <v>인</v>
          </cell>
          <cell r="D171">
            <v>85504</v>
          </cell>
          <cell r="E171">
            <v>84091</v>
          </cell>
          <cell r="F171">
            <v>85331</v>
          </cell>
        </row>
        <row r="172">
          <cell r="A172" t="str">
            <v>L502</v>
          </cell>
          <cell r="B172" t="str">
            <v>원자력용접공</v>
          </cell>
          <cell r="C172" t="str">
            <v>인</v>
          </cell>
          <cell r="D172">
            <v>91598</v>
          </cell>
          <cell r="E172">
            <v>97054</v>
          </cell>
          <cell r="F172">
            <v>98842</v>
          </cell>
        </row>
        <row r="173">
          <cell r="A173" t="str">
            <v>L503</v>
          </cell>
          <cell r="B173" t="str">
            <v>원자력기계설치공</v>
          </cell>
          <cell r="C173" t="str">
            <v>인</v>
          </cell>
          <cell r="D173">
            <v>95966</v>
          </cell>
          <cell r="E173">
            <v>97451</v>
          </cell>
          <cell r="F173">
            <v>98364</v>
          </cell>
        </row>
        <row r="174">
          <cell r="A174" t="str">
            <v>L504</v>
          </cell>
          <cell r="B174" t="str">
            <v>원자력덕트공</v>
          </cell>
          <cell r="C174" t="str">
            <v>인</v>
          </cell>
          <cell r="D174">
            <v>88404</v>
          </cell>
          <cell r="E174">
            <v>84386</v>
          </cell>
          <cell r="F174">
            <v>104350</v>
          </cell>
        </row>
        <row r="175">
          <cell r="A175" t="str">
            <v>L505</v>
          </cell>
          <cell r="B175" t="str">
            <v>원자력제관공</v>
          </cell>
          <cell r="C175" t="str">
            <v>인</v>
          </cell>
          <cell r="D175">
            <v>76226</v>
          </cell>
          <cell r="E175">
            <v>79640</v>
          </cell>
          <cell r="F175">
            <v>76379</v>
          </cell>
        </row>
        <row r="176">
          <cell r="A176" t="str">
            <v>L506</v>
          </cell>
          <cell r="B176" t="str">
            <v>원자력케이블공</v>
          </cell>
          <cell r="C176" t="str">
            <v>인</v>
          </cell>
          <cell r="D176">
            <v>61338</v>
          </cell>
          <cell r="E176">
            <v>66411</v>
          </cell>
          <cell r="F176">
            <v>85474</v>
          </cell>
        </row>
        <row r="177">
          <cell r="A177" t="str">
            <v>L507</v>
          </cell>
          <cell r="B177" t="str">
            <v>원자력계장공</v>
          </cell>
          <cell r="C177" t="str">
            <v>인</v>
          </cell>
          <cell r="D177">
            <v>58478</v>
          </cell>
          <cell r="E177">
            <v>48839</v>
          </cell>
          <cell r="F177">
            <v>0</v>
          </cell>
        </row>
        <row r="178">
          <cell r="A178" t="str">
            <v>L508</v>
          </cell>
          <cell r="B178" t="str">
            <v>고급원자력비파괴시험공</v>
          </cell>
          <cell r="C178" t="str">
            <v>인</v>
          </cell>
          <cell r="D178">
            <v>89172</v>
          </cell>
          <cell r="E178">
            <v>91089</v>
          </cell>
          <cell r="F178">
            <v>92315</v>
          </cell>
        </row>
        <row r="179">
          <cell r="A179" t="str">
            <v>L509</v>
          </cell>
          <cell r="B179" t="str">
            <v>특급원자력비파괴시험공</v>
          </cell>
          <cell r="C179" t="str">
            <v>인</v>
          </cell>
          <cell r="D179">
            <v>94950</v>
          </cell>
          <cell r="E179">
            <v>99701</v>
          </cell>
          <cell r="F179">
            <v>100409</v>
          </cell>
        </row>
        <row r="180">
          <cell r="A180" t="str">
            <v>L510</v>
          </cell>
          <cell r="B180" t="str">
            <v>원자력기술자</v>
          </cell>
          <cell r="C180" t="str">
            <v>인</v>
          </cell>
          <cell r="D180">
            <v>71548</v>
          </cell>
          <cell r="E180">
            <v>67556</v>
          </cell>
          <cell r="F180">
            <v>66616</v>
          </cell>
        </row>
        <row r="181">
          <cell r="A181" t="str">
            <v>L511</v>
          </cell>
          <cell r="B181" t="str">
            <v>중급원자력기술자</v>
          </cell>
          <cell r="C181" t="str">
            <v>인</v>
          </cell>
          <cell r="D181">
            <v>85398</v>
          </cell>
          <cell r="E181">
            <v>78598</v>
          </cell>
          <cell r="F181">
            <v>77992</v>
          </cell>
        </row>
        <row r="182">
          <cell r="A182" t="str">
            <v>L048</v>
          </cell>
          <cell r="B182" t="str">
            <v>우 물 공</v>
          </cell>
          <cell r="C182" t="str">
            <v>인</v>
          </cell>
          <cell r="D182">
            <v>50288</v>
          </cell>
          <cell r="E182">
            <v>53721</v>
          </cell>
          <cell r="F182">
            <v>50558</v>
          </cell>
        </row>
        <row r="183">
          <cell r="A183" t="str">
            <v>L601</v>
          </cell>
          <cell r="B183" t="str">
            <v>책임측량사</v>
          </cell>
          <cell r="C183" t="str">
            <v>인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L602</v>
          </cell>
          <cell r="B184" t="str">
            <v>측지기사 1급</v>
          </cell>
          <cell r="C184" t="str">
            <v>인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L603</v>
          </cell>
          <cell r="B185" t="str">
            <v>측지기사 2급</v>
          </cell>
          <cell r="C185" t="str">
            <v>인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L604</v>
          </cell>
          <cell r="B186" t="str">
            <v>측량기능사 1급</v>
          </cell>
          <cell r="C186" t="str">
            <v>인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L605</v>
          </cell>
          <cell r="B187" t="str">
            <v>측량기능사 또는 측량기능사 2급</v>
          </cell>
          <cell r="C187" t="str">
            <v>인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L606</v>
          </cell>
          <cell r="B188" t="str">
            <v>항공사진기능사 1급(1급/2급통합)</v>
          </cell>
          <cell r="C188" t="str">
            <v>인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L609</v>
          </cell>
          <cell r="B189" t="str">
            <v>도화기능사 또는 도화기능사 2급</v>
          </cell>
          <cell r="C189" t="str">
            <v>인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L607</v>
          </cell>
          <cell r="B190" t="str">
            <v>항공사진기능사 또는 항공사진기능사 2급</v>
          </cell>
          <cell r="C190" t="str">
            <v>인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L608</v>
          </cell>
          <cell r="B191" t="str">
            <v>도화기능사 1급(1급/2급통합)</v>
          </cell>
          <cell r="C191" t="str">
            <v>인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L610</v>
          </cell>
          <cell r="B192" t="str">
            <v>지도제작기능사 1급(1급/2급통합)</v>
          </cell>
          <cell r="C192" t="str">
            <v>인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L611</v>
          </cell>
          <cell r="B193" t="str">
            <v>지도제작기능사 또는 지도제작기능사 2급</v>
          </cell>
          <cell r="C193" t="str">
            <v>인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L612</v>
          </cell>
          <cell r="B194" t="str">
            <v>사업용 조종사</v>
          </cell>
          <cell r="C194" t="str">
            <v>인</v>
          </cell>
          <cell r="D194">
            <v>0</v>
          </cell>
          <cell r="E194">
            <v>0</v>
          </cell>
          <cell r="F194">
            <v>0</v>
          </cell>
        </row>
        <row r="195">
          <cell r="A195" t="str">
            <v>L613</v>
          </cell>
          <cell r="B195" t="str">
            <v>항법사</v>
          </cell>
          <cell r="C195" t="str">
            <v>인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L614</v>
          </cell>
          <cell r="B196" t="str">
            <v>항공정비사</v>
          </cell>
          <cell r="C196" t="str">
            <v>인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L615</v>
          </cell>
          <cell r="B197" t="str">
            <v>항공사진촬영사</v>
          </cell>
          <cell r="C197" t="str">
            <v>인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L512</v>
          </cell>
          <cell r="B198" t="str">
            <v>상급원자력기술자</v>
          </cell>
          <cell r="C198" t="str">
            <v>인</v>
          </cell>
          <cell r="D198">
            <v>109491</v>
          </cell>
          <cell r="E198">
            <v>116994</v>
          </cell>
          <cell r="F198">
            <v>114125</v>
          </cell>
        </row>
        <row r="199">
          <cell r="A199" t="str">
            <v>L513</v>
          </cell>
          <cell r="B199" t="str">
            <v>원자력품질관리사</v>
          </cell>
          <cell r="C199" t="str">
            <v>인</v>
          </cell>
          <cell r="D199">
            <v>104799</v>
          </cell>
          <cell r="E199">
            <v>103736</v>
          </cell>
          <cell r="F199">
            <v>105586</v>
          </cell>
        </row>
        <row r="200">
          <cell r="A200" t="str">
            <v>L514</v>
          </cell>
          <cell r="B200" t="str">
            <v>원자력 특별인부</v>
          </cell>
          <cell r="C200" t="str">
            <v>인</v>
          </cell>
          <cell r="D200">
            <v>58187</v>
          </cell>
          <cell r="E200">
            <v>68094</v>
          </cell>
          <cell r="F200">
            <v>64294</v>
          </cell>
        </row>
        <row r="201">
          <cell r="A201" t="str">
            <v>L515</v>
          </cell>
          <cell r="B201" t="str">
            <v>원자력 보온공</v>
          </cell>
          <cell r="C201" t="str">
            <v>인</v>
          </cell>
          <cell r="D201">
            <v>65826</v>
          </cell>
          <cell r="E201">
            <v>83402</v>
          </cell>
          <cell r="F201">
            <v>89519</v>
          </cell>
        </row>
        <row r="202">
          <cell r="A202" t="str">
            <v>L516</v>
          </cell>
          <cell r="B202" t="str">
            <v>원자력 플랜트전공</v>
          </cell>
          <cell r="C202" t="str">
            <v>인</v>
          </cell>
          <cell r="D202">
            <v>84229</v>
          </cell>
          <cell r="E202">
            <v>93332</v>
          </cell>
          <cell r="F202">
            <v>98008</v>
          </cell>
        </row>
        <row r="203">
          <cell r="A203" t="str">
            <v>L170</v>
          </cell>
          <cell r="B203" t="str">
            <v>견 출 공</v>
          </cell>
          <cell r="C203" t="str">
            <v>인</v>
          </cell>
          <cell r="D203">
            <v>59133</v>
          </cell>
          <cell r="E203">
            <v>60023</v>
          </cell>
          <cell r="F203">
            <v>68717</v>
          </cell>
        </row>
        <row r="204">
          <cell r="A204" t="str">
            <v>L171</v>
          </cell>
          <cell r="B204" t="str">
            <v>노 즐 공</v>
          </cell>
          <cell r="C204" t="str">
            <v>인</v>
          </cell>
          <cell r="D204">
            <v>63577</v>
          </cell>
          <cell r="E204">
            <v>57373</v>
          </cell>
          <cell r="F204">
            <v>67815</v>
          </cell>
        </row>
        <row r="205">
          <cell r="A205" t="str">
            <v>L172</v>
          </cell>
          <cell r="B205" t="str">
            <v>코 킹 공</v>
          </cell>
          <cell r="C205" t="str">
            <v>인</v>
          </cell>
          <cell r="D205">
            <v>57954</v>
          </cell>
          <cell r="E205">
            <v>66077</v>
          </cell>
          <cell r="F205">
            <v>63600</v>
          </cell>
        </row>
        <row r="206">
          <cell r="A206" t="str">
            <v>L173</v>
          </cell>
          <cell r="B206" t="str">
            <v>판넬조립공</v>
          </cell>
          <cell r="C206" t="str">
            <v>인</v>
          </cell>
          <cell r="D206">
            <v>55888</v>
          </cell>
          <cell r="E206">
            <v>58782</v>
          </cell>
          <cell r="F206">
            <v>67380</v>
          </cell>
        </row>
        <row r="207">
          <cell r="A207" t="str">
            <v>L181</v>
          </cell>
          <cell r="B207" t="str">
            <v>콘크리트공(광의)</v>
          </cell>
          <cell r="C207" t="str">
            <v>인</v>
          </cell>
          <cell r="D207">
            <v>0</v>
          </cell>
          <cell r="E207">
            <v>0</v>
          </cell>
          <cell r="F207">
            <v>71078</v>
          </cell>
        </row>
        <row r="208">
          <cell r="A208" t="str">
            <v>L182</v>
          </cell>
          <cell r="B208" t="str">
            <v>지붕잇기공</v>
          </cell>
          <cell r="C208" t="str">
            <v>인</v>
          </cell>
          <cell r="D208">
            <v>68363</v>
          </cell>
          <cell r="E208">
            <v>64891</v>
          </cell>
          <cell r="F208">
            <v>69497</v>
          </cell>
        </row>
        <row r="209">
          <cell r="A209" t="str">
            <v>L801</v>
          </cell>
          <cell r="B209" t="str">
            <v>특급감리원</v>
          </cell>
          <cell r="C209" t="str">
            <v>인</v>
          </cell>
          <cell r="D209">
            <v>155637</v>
          </cell>
          <cell r="E209">
            <v>0</v>
          </cell>
          <cell r="F209">
            <v>0</v>
          </cell>
        </row>
        <row r="210">
          <cell r="A210" t="str">
            <v>L802</v>
          </cell>
          <cell r="B210" t="str">
            <v>고급감리원</v>
          </cell>
          <cell r="C210" t="str">
            <v>인</v>
          </cell>
          <cell r="D210">
            <v>124025</v>
          </cell>
          <cell r="E210">
            <v>0</v>
          </cell>
          <cell r="F210">
            <v>0</v>
          </cell>
        </row>
        <row r="211">
          <cell r="A211" t="str">
            <v>L803</v>
          </cell>
          <cell r="B211" t="str">
            <v>중급감리원</v>
          </cell>
          <cell r="C211" t="str">
            <v>인</v>
          </cell>
          <cell r="D211">
            <v>103036</v>
          </cell>
          <cell r="E211">
            <v>0</v>
          </cell>
          <cell r="F211">
            <v>0</v>
          </cell>
        </row>
        <row r="212">
          <cell r="A212" t="str">
            <v>L804</v>
          </cell>
          <cell r="B212" t="str">
            <v>초급감리원</v>
          </cell>
          <cell r="C212" t="str">
            <v>인</v>
          </cell>
          <cell r="D212">
            <v>83228</v>
          </cell>
          <cell r="E212">
            <v>0</v>
          </cell>
          <cell r="F212">
            <v>0</v>
          </cell>
        </row>
        <row r="213">
          <cell r="A213" t="str">
            <v>L901</v>
          </cell>
          <cell r="B213" t="str">
            <v>전기공사기사1급</v>
          </cell>
          <cell r="C213" t="str">
            <v>인</v>
          </cell>
          <cell r="D213">
            <v>63956</v>
          </cell>
          <cell r="E213">
            <v>0</v>
          </cell>
          <cell r="F213">
            <v>64241</v>
          </cell>
        </row>
        <row r="214">
          <cell r="A214" t="str">
            <v>L902</v>
          </cell>
          <cell r="B214" t="str">
            <v>전기공사기사2급</v>
          </cell>
          <cell r="C214" t="str">
            <v>인</v>
          </cell>
          <cell r="D214">
            <v>56130</v>
          </cell>
          <cell r="E214">
            <v>0</v>
          </cell>
          <cell r="F214">
            <v>55069</v>
          </cell>
        </row>
        <row r="215">
          <cell r="A215" t="str">
            <v>L903</v>
          </cell>
          <cell r="B215" t="str">
            <v>변전전공</v>
          </cell>
          <cell r="C215" t="str">
            <v>인</v>
          </cell>
          <cell r="D215">
            <v>85699</v>
          </cell>
          <cell r="E215">
            <v>0</v>
          </cell>
          <cell r="F215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방호시설검토"/>
      <sheetName val="부대내역"/>
    </sheetNames>
    <sheetDataSet>
      <sheetData sheetId="0"/>
      <sheetData sheetId="1" refreshError="1">
        <row r="2">
          <cell r="C2" t="str">
            <v>영동고속도로8공구</v>
          </cell>
        </row>
        <row r="5">
          <cell r="B5" t="str">
            <v>Ⅰ.</v>
          </cell>
          <cell r="D5" t="str">
            <v>토 공 사</v>
          </cell>
          <cell r="E5" t="str">
            <v>식</v>
          </cell>
          <cell r="F5">
            <v>1</v>
          </cell>
          <cell r="H5">
            <v>8826838650</v>
          </cell>
          <cell r="J5">
            <v>7350118150</v>
          </cell>
          <cell r="L5">
            <v>8410703300</v>
          </cell>
          <cell r="N5">
            <v>7879122180</v>
          </cell>
        </row>
        <row r="6">
          <cell r="B6" t="str">
            <v>Ⅱ.</v>
          </cell>
          <cell r="D6" t="str">
            <v>철근콘크리트공사</v>
          </cell>
          <cell r="E6" t="str">
            <v>식</v>
          </cell>
          <cell r="F6">
            <v>1</v>
          </cell>
          <cell r="H6">
            <v>2529326850</v>
          </cell>
          <cell r="J6">
            <v>2348340300</v>
          </cell>
          <cell r="L6">
            <v>3461730070</v>
          </cell>
          <cell r="N6">
            <v>2905423900</v>
          </cell>
        </row>
        <row r="8">
          <cell r="D8" t="str">
            <v>직접공사비 계</v>
          </cell>
          <cell r="H8">
            <v>11356165500</v>
          </cell>
          <cell r="J8">
            <v>9698458450</v>
          </cell>
          <cell r="L8">
            <v>11872433370</v>
          </cell>
          <cell r="N8">
            <v>10784546080</v>
          </cell>
        </row>
        <row r="11">
          <cell r="D11" t="str">
            <v>안 전 관 리 비</v>
          </cell>
          <cell r="H11">
            <v>187376730.75</v>
          </cell>
          <cell r="J11">
            <v>174000000</v>
          </cell>
        </row>
        <row r="12">
          <cell r="D12" t="str">
            <v>공  과  잡  비</v>
          </cell>
          <cell r="J12">
            <v>485541550</v>
          </cell>
          <cell r="L12">
            <v>717566630</v>
          </cell>
          <cell r="N12">
            <v>689453920</v>
          </cell>
        </row>
        <row r="14">
          <cell r="D14" t="str">
            <v>합   계</v>
          </cell>
          <cell r="H14">
            <v>11543542230.75</v>
          </cell>
          <cell r="J14">
            <v>10358000000</v>
          </cell>
          <cell r="L14">
            <v>12590000000</v>
          </cell>
          <cell r="N14">
            <v>11474000000</v>
          </cell>
        </row>
        <row r="38">
          <cell r="B38" t="str">
            <v>Ⅰ.</v>
          </cell>
          <cell r="D38" t="str">
            <v>토 공 사</v>
          </cell>
        </row>
        <row r="39">
          <cell r="B39" t="str">
            <v xml:space="preserve"> 1</v>
          </cell>
          <cell r="D39" t="str">
            <v>토  공</v>
          </cell>
        </row>
        <row r="40">
          <cell r="B40" t="str">
            <v xml:space="preserve"> 1.01</v>
          </cell>
          <cell r="D40" t="str">
            <v>기존구조물 철거공</v>
          </cell>
          <cell r="E40" t="str">
            <v xml:space="preserve"> </v>
          </cell>
          <cell r="F40" t="str">
            <v xml:space="preserve"> </v>
          </cell>
        </row>
        <row r="41">
          <cell r="B41" t="str">
            <v>a</v>
          </cell>
          <cell r="D41" t="str">
            <v>무근콘크리트 깨기</v>
          </cell>
          <cell r="E41" t="str">
            <v>M3</v>
          </cell>
          <cell r="F41">
            <v>574</v>
          </cell>
          <cell r="G41">
            <v>14000</v>
          </cell>
          <cell r="H41">
            <v>8036000</v>
          </cell>
          <cell r="I41">
            <v>12000</v>
          </cell>
          <cell r="J41">
            <v>6888000</v>
          </cell>
          <cell r="K41">
            <v>8500</v>
          </cell>
          <cell r="L41">
            <v>4879000</v>
          </cell>
          <cell r="M41">
            <v>10000</v>
          </cell>
          <cell r="N41">
            <v>5740000</v>
          </cell>
        </row>
        <row r="42">
          <cell r="B42" t="str">
            <v>b</v>
          </cell>
          <cell r="D42" t="str">
            <v>철근콘크리트 깨기</v>
          </cell>
          <cell r="E42" t="str">
            <v>M3</v>
          </cell>
          <cell r="F42">
            <v>3580</v>
          </cell>
          <cell r="G42">
            <v>18000</v>
          </cell>
          <cell r="H42">
            <v>64440000</v>
          </cell>
          <cell r="I42">
            <v>20000</v>
          </cell>
          <cell r="J42">
            <v>71600000</v>
          </cell>
          <cell r="K42">
            <v>12000</v>
          </cell>
          <cell r="L42">
            <v>42960000</v>
          </cell>
          <cell r="M42">
            <v>16000</v>
          </cell>
          <cell r="N42">
            <v>57280000</v>
          </cell>
        </row>
        <row r="43">
          <cell r="B43" t="str">
            <v>c</v>
          </cell>
          <cell r="D43" t="str">
            <v>석축헐기</v>
          </cell>
          <cell r="E43" t="str">
            <v>M2</v>
          </cell>
          <cell r="F43">
            <v>2031</v>
          </cell>
          <cell r="G43">
            <v>8000</v>
          </cell>
          <cell r="H43">
            <v>16248000</v>
          </cell>
          <cell r="I43">
            <v>8000</v>
          </cell>
          <cell r="J43">
            <v>16248000</v>
          </cell>
          <cell r="K43">
            <v>3500</v>
          </cell>
          <cell r="L43">
            <v>7108500</v>
          </cell>
          <cell r="M43">
            <v>5000</v>
          </cell>
          <cell r="N43">
            <v>10155000</v>
          </cell>
        </row>
        <row r="44">
          <cell r="B44" t="str">
            <v>d</v>
          </cell>
          <cell r="D44" t="str">
            <v>기존포장깨기공</v>
          </cell>
          <cell r="H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B45" t="str">
            <v xml:space="preserve">  d-1</v>
          </cell>
          <cell r="D45" t="str">
            <v>콘크리트 포장</v>
          </cell>
          <cell r="E45" t="str">
            <v>M3</v>
          </cell>
          <cell r="F45">
            <v>134</v>
          </cell>
          <cell r="G45">
            <v>14000</v>
          </cell>
          <cell r="H45">
            <v>1876000</v>
          </cell>
          <cell r="I45">
            <v>10000</v>
          </cell>
          <cell r="J45">
            <v>1340000</v>
          </cell>
          <cell r="K45">
            <v>8500</v>
          </cell>
          <cell r="L45">
            <v>1139000</v>
          </cell>
          <cell r="M45">
            <v>9000</v>
          </cell>
          <cell r="N45">
            <v>1206000</v>
          </cell>
        </row>
        <row r="46">
          <cell r="B46" t="str">
            <v xml:space="preserve">  d-2</v>
          </cell>
          <cell r="D46" t="str">
            <v>아스팔트 포장</v>
          </cell>
          <cell r="E46" t="str">
            <v>M3</v>
          </cell>
          <cell r="F46">
            <v>2728</v>
          </cell>
          <cell r="G46">
            <v>12000</v>
          </cell>
          <cell r="H46">
            <v>32736000</v>
          </cell>
          <cell r="I46">
            <v>9000</v>
          </cell>
          <cell r="J46">
            <v>24552000</v>
          </cell>
          <cell r="K46">
            <v>8000</v>
          </cell>
          <cell r="L46">
            <v>21824000</v>
          </cell>
          <cell r="M46">
            <v>8000</v>
          </cell>
          <cell r="N46">
            <v>21824000</v>
          </cell>
        </row>
        <row r="47">
          <cell r="B47" t="str">
            <v>e</v>
          </cell>
          <cell r="D47" t="str">
            <v>기계절단공</v>
          </cell>
          <cell r="H47">
            <v>0</v>
          </cell>
          <cell r="J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 xml:space="preserve">  e-1</v>
          </cell>
          <cell r="D48" t="str">
            <v>콘크리트</v>
          </cell>
          <cell r="E48" t="str">
            <v>M</v>
          </cell>
          <cell r="F48">
            <v>16</v>
          </cell>
          <cell r="G48">
            <v>4000</v>
          </cell>
          <cell r="H48">
            <v>64000</v>
          </cell>
          <cell r="I48">
            <v>1500</v>
          </cell>
          <cell r="J48">
            <v>24000</v>
          </cell>
          <cell r="K48">
            <v>2500</v>
          </cell>
          <cell r="L48">
            <v>40000</v>
          </cell>
          <cell r="M48">
            <v>2000</v>
          </cell>
          <cell r="N48">
            <v>32000</v>
          </cell>
        </row>
        <row r="49">
          <cell r="B49" t="str">
            <v xml:space="preserve">  e-2</v>
          </cell>
          <cell r="D49" t="str">
            <v>아스콘</v>
          </cell>
          <cell r="E49" t="str">
            <v>M</v>
          </cell>
          <cell r="F49">
            <v>1238</v>
          </cell>
          <cell r="G49">
            <v>2000</v>
          </cell>
          <cell r="H49">
            <v>2476000</v>
          </cell>
          <cell r="I49">
            <v>1500</v>
          </cell>
          <cell r="J49">
            <v>1857000</v>
          </cell>
          <cell r="K49">
            <v>2500</v>
          </cell>
          <cell r="L49">
            <v>3095000</v>
          </cell>
          <cell r="M49">
            <v>2000</v>
          </cell>
          <cell r="N49">
            <v>2476000</v>
          </cell>
        </row>
        <row r="50">
          <cell r="B50" t="str">
            <v>f</v>
          </cell>
          <cell r="D50" t="str">
            <v>강교철거</v>
          </cell>
          <cell r="E50" t="str">
            <v>TON</v>
          </cell>
          <cell r="F50" t="str">
            <v xml:space="preserve">      -</v>
          </cell>
          <cell r="H50">
            <v>0</v>
          </cell>
          <cell r="J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B51" t="str">
            <v>g</v>
          </cell>
          <cell r="D51" t="str">
            <v>P.C빔 철거</v>
          </cell>
          <cell r="H51">
            <v>0</v>
          </cell>
          <cell r="J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 xml:space="preserve">  g-2</v>
          </cell>
          <cell r="D52" t="str">
            <v>L=25 M</v>
          </cell>
          <cell r="E52" t="str">
            <v>본</v>
          </cell>
          <cell r="F52">
            <v>15</v>
          </cell>
          <cell r="G52">
            <v>280000</v>
          </cell>
          <cell r="H52">
            <v>4200000</v>
          </cell>
          <cell r="I52">
            <v>400000</v>
          </cell>
          <cell r="J52">
            <v>6000000</v>
          </cell>
          <cell r="K52">
            <v>650000</v>
          </cell>
          <cell r="L52">
            <v>9750000</v>
          </cell>
          <cell r="M52">
            <v>450000</v>
          </cell>
          <cell r="N52">
            <v>6750000</v>
          </cell>
        </row>
        <row r="53">
          <cell r="B53" t="str">
            <v xml:space="preserve">  g-3</v>
          </cell>
          <cell r="D53" t="str">
            <v>L=30 M</v>
          </cell>
          <cell r="E53" t="str">
            <v>본</v>
          </cell>
          <cell r="F53">
            <v>20</v>
          </cell>
          <cell r="G53">
            <v>350000</v>
          </cell>
          <cell r="H53">
            <v>7000000</v>
          </cell>
          <cell r="I53">
            <v>500000</v>
          </cell>
          <cell r="J53">
            <v>10000000</v>
          </cell>
          <cell r="K53">
            <v>750000</v>
          </cell>
          <cell r="L53">
            <v>15000000</v>
          </cell>
          <cell r="M53">
            <v>600000</v>
          </cell>
          <cell r="N53">
            <v>12000000</v>
          </cell>
        </row>
        <row r="54">
          <cell r="B54" t="str">
            <v xml:space="preserve"> 1.02</v>
          </cell>
          <cell r="D54" t="str">
            <v>토사다이크 축조공</v>
          </cell>
          <cell r="E54" t="str">
            <v>M3</v>
          </cell>
          <cell r="F54">
            <v>164</v>
          </cell>
          <cell r="G54">
            <v>3000</v>
          </cell>
          <cell r="H54">
            <v>492000</v>
          </cell>
          <cell r="I54">
            <v>1500</v>
          </cell>
          <cell r="J54">
            <v>246000</v>
          </cell>
          <cell r="K54">
            <v>3500</v>
          </cell>
          <cell r="L54">
            <v>574000</v>
          </cell>
          <cell r="M54">
            <v>2000</v>
          </cell>
          <cell r="N54">
            <v>328000</v>
          </cell>
        </row>
        <row r="55">
          <cell r="B55" t="str">
            <v xml:space="preserve"> 1.03</v>
          </cell>
          <cell r="D55" t="str">
            <v>답구간 표토제거공</v>
          </cell>
          <cell r="E55" t="str">
            <v>M2</v>
          </cell>
          <cell r="F55">
            <v>36312</v>
          </cell>
          <cell r="G55">
            <v>120</v>
          </cell>
          <cell r="H55">
            <v>4357440</v>
          </cell>
          <cell r="I55">
            <v>150</v>
          </cell>
          <cell r="J55">
            <v>5446800</v>
          </cell>
          <cell r="K55">
            <v>250</v>
          </cell>
          <cell r="L55">
            <v>9078000</v>
          </cell>
          <cell r="M55">
            <v>200</v>
          </cell>
          <cell r="N55">
            <v>7262400</v>
          </cell>
        </row>
        <row r="56">
          <cell r="B56" t="str">
            <v xml:space="preserve"> 1.04</v>
          </cell>
          <cell r="D56" t="str">
            <v>벌개제근공</v>
          </cell>
          <cell r="E56" t="str">
            <v>M2</v>
          </cell>
          <cell r="F56">
            <v>229814</v>
          </cell>
          <cell r="G56">
            <v>160</v>
          </cell>
          <cell r="H56">
            <v>36770240</v>
          </cell>
          <cell r="I56">
            <v>100</v>
          </cell>
          <cell r="J56">
            <v>22981400</v>
          </cell>
          <cell r="K56">
            <v>250</v>
          </cell>
          <cell r="L56">
            <v>57453500</v>
          </cell>
          <cell r="M56">
            <v>200</v>
          </cell>
          <cell r="N56">
            <v>45962800</v>
          </cell>
        </row>
        <row r="57">
          <cell r="B57" t="str">
            <v xml:space="preserve"> 1.05</v>
          </cell>
          <cell r="D57" t="str">
            <v>깍기공</v>
          </cell>
          <cell r="E57" t="str">
            <v xml:space="preserve"> </v>
          </cell>
          <cell r="H57">
            <v>0</v>
          </cell>
          <cell r="J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B58" t="str">
            <v>a</v>
          </cell>
          <cell r="D58" t="str">
            <v>토  사</v>
          </cell>
          <cell r="E58" t="str">
            <v>M3</v>
          </cell>
          <cell r="F58">
            <v>569675</v>
          </cell>
          <cell r="G58">
            <v>350</v>
          </cell>
          <cell r="H58">
            <v>199386250</v>
          </cell>
          <cell r="I58">
            <v>350</v>
          </cell>
          <cell r="J58">
            <v>199386250</v>
          </cell>
          <cell r="K58">
            <v>420</v>
          </cell>
          <cell r="L58">
            <v>239263500</v>
          </cell>
          <cell r="M58">
            <v>400</v>
          </cell>
          <cell r="N58">
            <v>227870000</v>
          </cell>
        </row>
        <row r="59">
          <cell r="B59" t="str">
            <v>b</v>
          </cell>
          <cell r="D59" t="str">
            <v>리핑암</v>
          </cell>
          <cell r="E59" t="str">
            <v>M3</v>
          </cell>
          <cell r="F59">
            <v>684935</v>
          </cell>
          <cell r="G59">
            <v>750</v>
          </cell>
          <cell r="H59">
            <v>513701250</v>
          </cell>
          <cell r="I59">
            <v>680</v>
          </cell>
          <cell r="J59">
            <v>465755800</v>
          </cell>
          <cell r="K59">
            <v>650</v>
          </cell>
          <cell r="L59">
            <v>445207750</v>
          </cell>
          <cell r="M59">
            <v>600</v>
          </cell>
          <cell r="N59">
            <v>410961000</v>
          </cell>
        </row>
        <row r="60">
          <cell r="B60" t="str">
            <v>c</v>
          </cell>
          <cell r="D60" t="str">
            <v>발파암</v>
          </cell>
          <cell r="E60" t="str">
            <v xml:space="preserve"> </v>
          </cell>
          <cell r="F60" t="str">
            <v xml:space="preserve"> </v>
          </cell>
          <cell r="H60">
            <v>0</v>
          </cell>
          <cell r="J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B61" t="str">
            <v xml:space="preserve">  c-1</v>
          </cell>
          <cell r="D61" t="str">
            <v>신설(발파 100%)</v>
          </cell>
          <cell r="E61" t="str">
            <v>M3</v>
          </cell>
          <cell r="F61">
            <v>723623</v>
          </cell>
          <cell r="G61">
            <v>4500</v>
          </cell>
          <cell r="H61">
            <v>3256303500</v>
          </cell>
          <cell r="I61">
            <v>3500</v>
          </cell>
          <cell r="J61">
            <v>2532680500</v>
          </cell>
          <cell r="K61">
            <v>3150</v>
          </cell>
          <cell r="L61">
            <v>2279412450</v>
          </cell>
          <cell r="M61">
            <v>3800</v>
          </cell>
          <cell r="N61">
            <v>2749767400</v>
          </cell>
        </row>
        <row r="62">
          <cell r="B62" t="str">
            <v xml:space="preserve">  c-2</v>
          </cell>
          <cell r="D62" t="str">
            <v>확장(발파 10%, 기계 90%)</v>
          </cell>
          <cell r="E62" t="str">
            <v>M3</v>
          </cell>
          <cell r="F62">
            <v>26853</v>
          </cell>
          <cell r="G62">
            <v>7000</v>
          </cell>
          <cell r="H62">
            <v>187971000</v>
          </cell>
          <cell r="I62">
            <v>5000</v>
          </cell>
          <cell r="J62">
            <v>134265000</v>
          </cell>
          <cell r="K62">
            <v>8500</v>
          </cell>
          <cell r="L62">
            <v>228250500</v>
          </cell>
          <cell r="M62">
            <v>7500</v>
          </cell>
          <cell r="N62">
            <v>201397500</v>
          </cell>
        </row>
        <row r="63">
          <cell r="B63" t="str">
            <v xml:space="preserve"> 1.06</v>
          </cell>
          <cell r="D63" t="str">
            <v>운반공</v>
          </cell>
          <cell r="H63">
            <v>0</v>
          </cell>
          <cell r="J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 t="str">
            <v>a</v>
          </cell>
          <cell r="D64" t="str">
            <v>토  사</v>
          </cell>
          <cell r="E64" t="str">
            <v xml:space="preserve"> </v>
          </cell>
          <cell r="H64">
            <v>0</v>
          </cell>
          <cell r="J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B65" t="str">
            <v xml:space="preserve">  a-2</v>
          </cell>
          <cell r="D65" t="str">
            <v>도우저</v>
          </cell>
          <cell r="E65" t="str">
            <v>M3</v>
          </cell>
          <cell r="F65">
            <v>18366</v>
          </cell>
          <cell r="G65">
            <v>300</v>
          </cell>
          <cell r="H65">
            <v>5509800</v>
          </cell>
          <cell r="I65">
            <v>300</v>
          </cell>
          <cell r="J65">
            <v>5509800</v>
          </cell>
          <cell r="K65">
            <v>450</v>
          </cell>
          <cell r="L65">
            <v>8264700</v>
          </cell>
          <cell r="M65">
            <v>400</v>
          </cell>
          <cell r="N65">
            <v>7346400</v>
          </cell>
        </row>
        <row r="66">
          <cell r="B66" t="str">
            <v xml:space="preserve">  a-3</v>
          </cell>
          <cell r="D66" t="str">
            <v>덤프트럭</v>
          </cell>
          <cell r="E66" t="str">
            <v>M3</v>
          </cell>
          <cell r="F66">
            <v>410692</v>
          </cell>
          <cell r="G66">
            <v>630</v>
          </cell>
          <cell r="H66">
            <v>258735960</v>
          </cell>
          <cell r="I66">
            <v>1200</v>
          </cell>
          <cell r="J66">
            <v>492830400</v>
          </cell>
          <cell r="K66">
            <v>950</v>
          </cell>
          <cell r="L66">
            <v>390157400</v>
          </cell>
          <cell r="M66">
            <v>1000</v>
          </cell>
          <cell r="N66">
            <v>410692000</v>
          </cell>
        </row>
        <row r="67">
          <cell r="B67" t="str">
            <v>b</v>
          </cell>
          <cell r="D67" t="str">
            <v>리핑암</v>
          </cell>
          <cell r="H67">
            <v>0</v>
          </cell>
          <cell r="J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B68" t="str">
            <v xml:space="preserve">  b-2</v>
          </cell>
          <cell r="D68" t="str">
            <v>도우저</v>
          </cell>
          <cell r="E68" t="str">
            <v>M3</v>
          </cell>
          <cell r="F68">
            <v>15443</v>
          </cell>
          <cell r="G68">
            <v>500</v>
          </cell>
          <cell r="H68">
            <v>7721500</v>
          </cell>
          <cell r="I68">
            <v>450</v>
          </cell>
          <cell r="J68">
            <v>6949350</v>
          </cell>
          <cell r="K68">
            <v>550</v>
          </cell>
          <cell r="L68">
            <v>8493650</v>
          </cell>
          <cell r="M68">
            <v>500</v>
          </cell>
          <cell r="N68">
            <v>7721500</v>
          </cell>
        </row>
        <row r="69">
          <cell r="B69" t="str">
            <v xml:space="preserve">  b-3</v>
          </cell>
          <cell r="D69" t="str">
            <v>덤프트럭</v>
          </cell>
          <cell r="E69" t="str">
            <v>M3</v>
          </cell>
          <cell r="F69">
            <v>649642</v>
          </cell>
          <cell r="G69">
            <v>990</v>
          </cell>
          <cell r="H69">
            <v>643145580</v>
          </cell>
          <cell r="I69">
            <v>1400</v>
          </cell>
          <cell r="J69">
            <v>909498800</v>
          </cell>
          <cell r="K69">
            <v>1250</v>
          </cell>
          <cell r="L69">
            <v>812052500</v>
          </cell>
          <cell r="M69">
            <v>1200</v>
          </cell>
          <cell r="N69">
            <v>779570400</v>
          </cell>
        </row>
        <row r="70">
          <cell r="B70" t="str">
            <v>c</v>
          </cell>
          <cell r="D70" t="str">
            <v>발파암</v>
          </cell>
          <cell r="E70" t="str">
            <v xml:space="preserve"> </v>
          </cell>
          <cell r="H70">
            <v>0</v>
          </cell>
          <cell r="J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B71" t="str">
            <v xml:space="preserve">  c-2</v>
          </cell>
          <cell r="D71" t="str">
            <v>도우저</v>
          </cell>
          <cell r="E71" t="str">
            <v>M3</v>
          </cell>
          <cell r="F71">
            <v>12766</v>
          </cell>
          <cell r="G71">
            <v>800</v>
          </cell>
          <cell r="H71">
            <v>10212800</v>
          </cell>
          <cell r="I71">
            <v>800</v>
          </cell>
          <cell r="J71">
            <v>10212800</v>
          </cell>
          <cell r="K71">
            <v>750</v>
          </cell>
          <cell r="L71">
            <v>9574500</v>
          </cell>
          <cell r="M71">
            <v>800</v>
          </cell>
          <cell r="N71">
            <v>10212800</v>
          </cell>
        </row>
        <row r="72">
          <cell r="B72" t="str">
            <v xml:space="preserve">  c-3</v>
          </cell>
          <cell r="D72" t="str">
            <v>덤프트럭</v>
          </cell>
          <cell r="E72" t="str">
            <v>M3</v>
          </cell>
          <cell r="F72">
            <v>624167</v>
          </cell>
          <cell r="G72">
            <v>1360</v>
          </cell>
          <cell r="H72">
            <v>848867120</v>
          </cell>
          <cell r="I72">
            <v>1800</v>
          </cell>
          <cell r="J72">
            <v>1123500600</v>
          </cell>
          <cell r="K72">
            <v>2150</v>
          </cell>
          <cell r="L72">
            <v>1341959050</v>
          </cell>
          <cell r="M72">
            <v>1400</v>
          </cell>
          <cell r="N72">
            <v>873833800</v>
          </cell>
        </row>
        <row r="73">
          <cell r="B73" t="str">
            <v>d</v>
          </cell>
          <cell r="D73" t="str">
            <v>순성토</v>
          </cell>
          <cell r="H73">
            <v>0</v>
          </cell>
          <cell r="J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B74" t="str">
            <v xml:space="preserve">   d-1</v>
          </cell>
          <cell r="D74" t="str">
            <v>토사</v>
          </cell>
          <cell r="E74" t="str">
            <v>M3</v>
          </cell>
          <cell r="F74">
            <v>31021</v>
          </cell>
          <cell r="G74">
            <v>1760</v>
          </cell>
          <cell r="H74">
            <v>54596960</v>
          </cell>
          <cell r="I74">
            <v>3000</v>
          </cell>
          <cell r="J74">
            <v>93063000</v>
          </cell>
          <cell r="K74">
            <v>2650</v>
          </cell>
          <cell r="L74">
            <v>82205650</v>
          </cell>
          <cell r="M74">
            <v>2000</v>
          </cell>
          <cell r="N74">
            <v>62042000</v>
          </cell>
        </row>
        <row r="75">
          <cell r="B75" t="str">
            <v>1.07</v>
          </cell>
          <cell r="D75" t="str">
            <v>성토 및 다짐공</v>
          </cell>
          <cell r="E75" t="str">
            <v xml:space="preserve"> </v>
          </cell>
          <cell r="H75">
            <v>0</v>
          </cell>
          <cell r="J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B76" t="str">
            <v>a</v>
          </cell>
          <cell r="D76" t="str">
            <v>노체</v>
          </cell>
          <cell r="E76" t="str">
            <v>M3</v>
          </cell>
          <cell r="F76">
            <v>1825773</v>
          </cell>
          <cell r="G76">
            <v>700</v>
          </cell>
          <cell r="H76">
            <v>1278041100</v>
          </cell>
          <cell r="I76">
            <v>300</v>
          </cell>
          <cell r="J76">
            <v>547731900</v>
          </cell>
          <cell r="K76">
            <v>650</v>
          </cell>
          <cell r="L76">
            <v>1186752450</v>
          </cell>
          <cell r="M76">
            <v>600</v>
          </cell>
          <cell r="N76">
            <v>1095463800</v>
          </cell>
        </row>
        <row r="77">
          <cell r="B77" t="str">
            <v>b</v>
          </cell>
          <cell r="D77" t="str">
            <v>노상</v>
          </cell>
          <cell r="E77" t="str">
            <v>M3</v>
          </cell>
          <cell r="F77">
            <v>236296</v>
          </cell>
          <cell r="G77">
            <v>900</v>
          </cell>
          <cell r="H77">
            <v>212666400</v>
          </cell>
          <cell r="I77">
            <v>550</v>
          </cell>
          <cell r="J77">
            <v>129962800</v>
          </cell>
          <cell r="K77">
            <v>750</v>
          </cell>
          <cell r="L77">
            <v>177222000</v>
          </cell>
          <cell r="M77">
            <v>680</v>
          </cell>
          <cell r="N77">
            <v>160681280</v>
          </cell>
        </row>
        <row r="78">
          <cell r="B78" t="str">
            <v>c</v>
          </cell>
          <cell r="D78" t="str">
            <v>녹지대</v>
          </cell>
          <cell r="E78" t="str">
            <v>M3</v>
          </cell>
          <cell r="F78">
            <v>12206</v>
          </cell>
          <cell r="G78">
            <v>100</v>
          </cell>
          <cell r="H78">
            <v>1220600</v>
          </cell>
          <cell r="I78">
            <v>200</v>
          </cell>
          <cell r="J78">
            <v>2441200</v>
          </cell>
          <cell r="K78">
            <v>250</v>
          </cell>
          <cell r="L78">
            <v>3051500</v>
          </cell>
          <cell r="M78">
            <v>200</v>
          </cell>
          <cell r="N78">
            <v>2441200</v>
          </cell>
        </row>
        <row r="79">
          <cell r="B79" t="str">
            <v>1.08</v>
          </cell>
          <cell r="D79" t="str">
            <v>뒷채움 및 다짐공</v>
          </cell>
          <cell r="E79" t="str">
            <v>M3</v>
          </cell>
          <cell r="F79">
            <v>32380</v>
          </cell>
          <cell r="G79">
            <v>13000</v>
          </cell>
          <cell r="H79">
            <v>420940000</v>
          </cell>
          <cell r="I79">
            <v>2500</v>
          </cell>
          <cell r="J79">
            <v>80950000</v>
          </cell>
          <cell r="K79">
            <v>12500</v>
          </cell>
          <cell r="L79">
            <v>404750000</v>
          </cell>
          <cell r="M79">
            <v>8500</v>
          </cell>
          <cell r="N79">
            <v>275230000</v>
          </cell>
        </row>
        <row r="80">
          <cell r="B80" t="str">
            <v>1.09</v>
          </cell>
          <cell r="D80" t="str">
            <v>노상 준비공</v>
          </cell>
          <cell r="E80" t="str">
            <v>M3</v>
          </cell>
          <cell r="F80">
            <v>67703</v>
          </cell>
          <cell r="G80">
            <v>50</v>
          </cell>
          <cell r="H80">
            <v>3385150</v>
          </cell>
          <cell r="I80">
            <v>150</v>
          </cell>
          <cell r="J80">
            <v>10155450</v>
          </cell>
          <cell r="K80">
            <v>300</v>
          </cell>
          <cell r="L80">
            <v>20310900</v>
          </cell>
          <cell r="M80">
            <v>300</v>
          </cell>
          <cell r="N80">
            <v>20310900</v>
          </cell>
        </row>
        <row r="81">
          <cell r="B81" t="str">
            <v>1.10</v>
          </cell>
          <cell r="D81" t="str">
            <v>법면 보호공</v>
          </cell>
          <cell r="H81">
            <v>0</v>
          </cell>
          <cell r="J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B82" t="str">
            <v>a</v>
          </cell>
          <cell r="D82" t="str">
            <v>절 토 부</v>
          </cell>
          <cell r="H82">
            <v>0</v>
          </cell>
          <cell r="J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B83" t="str">
            <v>a-2</v>
          </cell>
          <cell r="D83" t="str">
            <v>리핑암 면고르기</v>
          </cell>
          <cell r="E83" t="str">
            <v>M2</v>
          </cell>
          <cell r="F83">
            <v>60053</v>
          </cell>
          <cell r="G83">
            <v>1600</v>
          </cell>
          <cell r="H83">
            <v>96084800</v>
          </cell>
          <cell r="I83">
            <v>1500</v>
          </cell>
          <cell r="J83">
            <v>90079500</v>
          </cell>
          <cell r="K83">
            <v>1500</v>
          </cell>
          <cell r="L83">
            <v>90079500</v>
          </cell>
          <cell r="M83">
            <v>1000</v>
          </cell>
          <cell r="N83">
            <v>60053000</v>
          </cell>
        </row>
        <row r="84">
          <cell r="B84" t="str">
            <v>a-3</v>
          </cell>
          <cell r="D84" t="str">
            <v>발파암 면고르기</v>
          </cell>
          <cell r="E84" t="str">
            <v>M2</v>
          </cell>
          <cell r="F84">
            <v>42265</v>
          </cell>
          <cell r="G84">
            <v>2500</v>
          </cell>
          <cell r="H84">
            <v>105662500</v>
          </cell>
          <cell r="I84">
            <v>2000</v>
          </cell>
          <cell r="J84">
            <v>84530000</v>
          </cell>
          <cell r="K84">
            <v>1800</v>
          </cell>
          <cell r="L84">
            <v>76077000</v>
          </cell>
          <cell r="M84">
            <v>1000</v>
          </cell>
          <cell r="N84">
            <v>42265000</v>
          </cell>
        </row>
        <row r="85">
          <cell r="B85" t="str">
            <v>1.11</v>
          </cell>
          <cell r="D85" t="str">
            <v>되메우기 및 다짐공</v>
          </cell>
          <cell r="E85" t="str">
            <v xml:space="preserve">  M3</v>
          </cell>
          <cell r="F85">
            <v>2030</v>
          </cell>
          <cell r="G85">
            <v>2000</v>
          </cell>
          <cell r="H85">
            <v>4060000</v>
          </cell>
          <cell r="I85">
            <v>1000</v>
          </cell>
          <cell r="J85">
            <v>2030000</v>
          </cell>
          <cell r="K85">
            <v>2500</v>
          </cell>
          <cell r="L85">
            <v>5075000</v>
          </cell>
          <cell r="M85">
            <v>1000</v>
          </cell>
          <cell r="N85">
            <v>2030000</v>
          </cell>
        </row>
        <row r="86">
          <cell r="H86">
            <v>0</v>
          </cell>
          <cell r="J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B87" t="str">
            <v>2</v>
          </cell>
          <cell r="D87" t="str">
            <v>배  수  공</v>
          </cell>
          <cell r="H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B88" t="str">
            <v>A</v>
          </cell>
          <cell r="D88" t="str">
            <v>터파기공</v>
          </cell>
          <cell r="H88">
            <v>0</v>
          </cell>
          <cell r="J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B89" t="str">
            <v>2.01</v>
          </cell>
          <cell r="D89" t="str">
            <v>측구 터파기</v>
          </cell>
          <cell r="H89">
            <v>0</v>
          </cell>
          <cell r="J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B90" t="str">
            <v>a</v>
          </cell>
          <cell r="D90" t="str">
            <v>토사</v>
          </cell>
          <cell r="E90" t="str">
            <v>M3</v>
          </cell>
          <cell r="F90">
            <v>20047</v>
          </cell>
          <cell r="G90">
            <v>1200</v>
          </cell>
          <cell r="H90">
            <v>24056400</v>
          </cell>
          <cell r="I90">
            <v>1500</v>
          </cell>
          <cell r="J90">
            <v>30070500</v>
          </cell>
          <cell r="K90">
            <v>3000</v>
          </cell>
          <cell r="L90">
            <v>60141000</v>
          </cell>
          <cell r="M90">
            <v>2000</v>
          </cell>
          <cell r="N90">
            <v>40094000</v>
          </cell>
        </row>
        <row r="91">
          <cell r="B91" t="str">
            <v>b</v>
          </cell>
          <cell r="D91" t="str">
            <v>리핑암</v>
          </cell>
          <cell r="E91" t="str">
            <v>M3</v>
          </cell>
          <cell r="F91">
            <v>1228</v>
          </cell>
          <cell r="G91">
            <v>10200</v>
          </cell>
          <cell r="H91">
            <v>12525600</v>
          </cell>
          <cell r="I91">
            <v>3000</v>
          </cell>
          <cell r="J91">
            <v>3684000</v>
          </cell>
          <cell r="K91">
            <v>3600</v>
          </cell>
          <cell r="L91">
            <v>4420800</v>
          </cell>
          <cell r="M91">
            <v>3000</v>
          </cell>
          <cell r="N91">
            <v>3684000</v>
          </cell>
        </row>
        <row r="92">
          <cell r="B92" t="str">
            <v>c</v>
          </cell>
          <cell r="D92" t="str">
            <v>발파암</v>
          </cell>
          <cell r="E92" t="str">
            <v>M3</v>
          </cell>
          <cell r="F92">
            <v>1856</v>
          </cell>
          <cell r="G92">
            <v>16000</v>
          </cell>
          <cell r="H92">
            <v>29696000</v>
          </cell>
          <cell r="I92">
            <v>8000</v>
          </cell>
          <cell r="J92">
            <v>14848000</v>
          </cell>
          <cell r="K92">
            <v>8500</v>
          </cell>
          <cell r="L92">
            <v>15776000</v>
          </cell>
          <cell r="M92">
            <v>8000</v>
          </cell>
          <cell r="N92">
            <v>14848000</v>
          </cell>
        </row>
        <row r="93">
          <cell r="B93" t="str">
            <v>2.02</v>
          </cell>
          <cell r="D93" t="str">
            <v>구조물 터파기</v>
          </cell>
          <cell r="E93" t="str">
            <v xml:space="preserve"> </v>
          </cell>
          <cell r="F93" t="str">
            <v xml:space="preserve"> </v>
          </cell>
          <cell r="H93">
            <v>0</v>
          </cell>
          <cell r="J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B94" t="str">
            <v>a</v>
          </cell>
          <cell r="D94" t="str">
            <v>토사</v>
          </cell>
          <cell r="H94">
            <v>0</v>
          </cell>
          <cell r="J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B95" t="str">
            <v>a-1</v>
          </cell>
          <cell r="D95" t="str">
            <v>육상</v>
          </cell>
          <cell r="E95" t="str">
            <v>M3</v>
          </cell>
          <cell r="F95">
            <v>22359</v>
          </cell>
          <cell r="G95">
            <v>1200</v>
          </cell>
          <cell r="H95">
            <v>26830800</v>
          </cell>
          <cell r="I95">
            <v>1000</v>
          </cell>
          <cell r="J95">
            <v>22359000</v>
          </cell>
          <cell r="K95">
            <v>1200</v>
          </cell>
          <cell r="L95">
            <v>26830800</v>
          </cell>
          <cell r="M95">
            <v>1000</v>
          </cell>
          <cell r="N95">
            <v>22359000</v>
          </cell>
        </row>
        <row r="96">
          <cell r="B96" t="str">
            <v>a-2</v>
          </cell>
          <cell r="D96" t="str">
            <v>수중</v>
          </cell>
          <cell r="E96" t="str">
            <v>M3</v>
          </cell>
          <cell r="F96">
            <v>568</v>
          </cell>
          <cell r="G96">
            <v>1800</v>
          </cell>
          <cell r="H96">
            <v>1022400</v>
          </cell>
          <cell r="I96">
            <v>1500</v>
          </cell>
          <cell r="J96">
            <v>852000</v>
          </cell>
          <cell r="K96">
            <v>3000</v>
          </cell>
          <cell r="L96">
            <v>1704000</v>
          </cell>
          <cell r="M96">
            <v>2000</v>
          </cell>
          <cell r="N96">
            <v>1136000</v>
          </cell>
        </row>
        <row r="97">
          <cell r="B97" t="str">
            <v>b</v>
          </cell>
          <cell r="D97" t="str">
            <v>리핑암</v>
          </cell>
          <cell r="E97" t="str">
            <v xml:space="preserve"> </v>
          </cell>
          <cell r="F97" t="str">
            <v xml:space="preserve">   </v>
          </cell>
          <cell r="H97">
            <v>0</v>
          </cell>
          <cell r="J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B98" t="str">
            <v>b-1</v>
          </cell>
          <cell r="D98" t="str">
            <v>육상</v>
          </cell>
          <cell r="E98" t="str">
            <v>M3</v>
          </cell>
          <cell r="F98">
            <v>1692</v>
          </cell>
          <cell r="G98">
            <v>10200</v>
          </cell>
          <cell r="H98">
            <v>17258400</v>
          </cell>
          <cell r="I98">
            <v>2000</v>
          </cell>
          <cell r="J98">
            <v>3384000</v>
          </cell>
          <cell r="K98">
            <v>1500</v>
          </cell>
          <cell r="L98">
            <v>2538000</v>
          </cell>
          <cell r="M98">
            <v>1000</v>
          </cell>
          <cell r="N98">
            <v>1692000</v>
          </cell>
        </row>
        <row r="99">
          <cell r="B99" t="str">
            <v>c</v>
          </cell>
          <cell r="D99" t="str">
            <v>발파암</v>
          </cell>
          <cell r="E99" t="str">
            <v xml:space="preserve"> </v>
          </cell>
          <cell r="F99" t="str">
            <v xml:space="preserve"> </v>
          </cell>
          <cell r="H99">
            <v>0</v>
          </cell>
          <cell r="J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B100" t="str">
            <v>c-1</v>
          </cell>
          <cell r="D100" t="str">
            <v>육 상</v>
          </cell>
          <cell r="E100" t="str">
            <v>M3</v>
          </cell>
          <cell r="F100">
            <v>479</v>
          </cell>
          <cell r="G100">
            <v>18000</v>
          </cell>
          <cell r="H100">
            <v>8622000</v>
          </cell>
          <cell r="I100">
            <v>6500</v>
          </cell>
          <cell r="J100">
            <v>3113500</v>
          </cell>
          <cell r="K100">
            <v>8500</v>
          </cell>
          <cell r="L100">
            <v>4071500</v>
          </cell>
          <cell r="M100">
            <v>7000</v>
          </cell>
          <cell r="N100">
            <v>3353000</v>
          </cell>
        </row>
        <row r="101">
          <cell r="B101" t="str">
            <v>2.03</v>
          </cell>
          <cell r="D101" t="str">
            <v>되메우기 및 다짐공</v>
          </cell>
          <cell r="E101" t="str">
            <v xml:space="preserve"> </v>
          </cell>
          <cell r="F101" t="str">
            <v xml:space="preserve"> </v>
          </cell>
          <cell r="H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B102" t="str">
            <v>b</v>
          </cell>
          <cell r="D102" t="str">
            <v>기  계</v>
          </cell>
          <cell r="E102" t="str">
            <v>M3</v>
          </cell>
          <cell r="F102">
            <v>18568</v>
          </cell>
          <cell r="G102">
            <v>2000</v>
          </cell>
          <cell r="H102">
            <v>37136000</v>
          </cell>
          <cell r="I102">
            <v>1000</v>
          </cell>
          <cell r="J102">
            <v>18568000</v>
          </cell>
          <cell r="K102">
            <v>2500</v>
          </cell>
          <cell r="L102">
            <v>46420000</v>
          </cell>
          <cell r="M102">
            <v>1000</v>
          </cell>
          <cell r="N102">
            <v>18568000</v>
          </cell>
        </row>
        <row r="103">
          <cell r="B103" t="str">
            <v>3</v>
          </cell>
          <cell r="D103" t="str">
            <v>구조물공</v>
          </cell>
          <cell r="H103">
            <v>0</v>
          </cell>
          <cell r="J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B104" t="str">
            <v>A</v>
          </cell>
          <cell r="D104" t="str">
            <v>교량 및 옹벽공 공통</v>
          </cell>
          <cell r="E104" t="str">
            <v xml:space="preserve"> </v>
          </cell>
          <cell r="F104" t="str">
            <v xml:space="preserve"> </v>
          </cell>
          <cell r="H104">
            <v>0</v>
          </cell>
          <cell r="J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B105" t="str">
            <v>3.01</v>
          </cell>
          <cell r="D105" t="str">
            <v>터파기</v>
          </cell>
          <cell r="H105">
            <v>0</v>
          </cell>
          <cell r="J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B106" t="str">
            <v>a</v>
          </cell>
          <cell r="D106" t="str">
            <v>육상토사</v>
          </cell>
          <cell r="H106">
            <v>0</v>
          </cell>
          <cell r="J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B107" t="str">
            <v>a-1</v>
          </cell>
          <cell r="D107" t="str">
            <v xml:space="preserve"> 0 - 6 M</v>
          </cell>
          <cell r="E107" t="str">
            <v>M3</v>
          </cell>
          <cell r="F107">
            <v>54193</v>
          </cell>
          <cell r="G107">
            <v>1200</v>
          </cell>
          <cell r="H107">
            <v>65031600</v>
          </cell>
          <cell r="I107">
            <v>1000</v>
          </cell>
          <cell r="J107">
            <v>54193000</v>
          </cell>
          <cell r="K107">
            <v>1200</v>
          </cell>
          <cell r="L107">
            <v>65031600</v>
          </cell>
          <cell r="M107">
            <v>1000</v>
          </cell>
          <cell r="N107">
            <v>54193000</v>
          </cell>
        </row>
        <row r="108">
          <cell r="B108" t="str">
            <v>a-2</v>
          </cell>
          <cell r="D108" t="str">
            <v xml:space="preserve"> 6M 이상</v>
          </cell>
          <cell r="E108" t="str">
            <v>M3</v>
          </cell>
          <cell r="F108">
            <v>611</v>
          </cell>
          <cell r="G108">
            <v>1400</v>
          </cell>
          <cell r="H108">
            <v>855400</v>
          </cell>
          <cell r="I108">
            <v>1400</v>
          </cell>
          <cell r="J108">
            <v>855400</v>
          </cell>
          <cell r="K108">
            <v>1800</v>
          </cell>
          <cell r="L108">
            <v>1099800</v>
          </cell>
          <cell r="M108">
            <v>1000</v>
          </cell>
          <cell r="N108">
            <v>611000</v>
          </cell>
        </row>
        <row r="109">
          <cell r="B109" t="str">
            <v>b</v>
          </cell>
          <cell r="D109" t="str">
            <v>수중토사</v>
          </cell>
          <cell r="H109">
            <v>0</v>
          </cell>
          <cell r="J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B110" t="str">
            <v>b-1</v>
          </cell>
          <cell r="D110" t="str">
            <v xml:space="preserve"> 0 - 6 M</v>
          </cell>
          <cell r="E110" t="str">
            <v>M3</v>
          </cell>
          <cell r="F110">
            <v>5752</v>
          </cell>
          <cell r="G110">
            <v>1800</v>
          </cell>
          <cell r="H110">
            <v>10353600</v>
          </cell>
          <cell r="I110">
            <v>1500</v>
          </cell>
          <cell r="J110">
            <v>8628000</v>
          </cell>
          <cell r="K110">
            <v>3000</v>
          </cell>
          <cell r="L110">
            <v>17256000</v>
          </cell>
          <cell r="M110">
            <v>2000</v>
          </cell>
          <cell r="N110">
            <v>11504000</v>
          </cell>
        </row>
        <row r="111">
          <cell r="B111" t="str">
            <v>c</v>
          </cell>
          <cell r="D111" t="str">
            <v>육상풍화암</v>
          </cell>
          <cell r="H111">
            <v>0</v>
          </cell>
          <cell r="J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B112" t="str">
            <v>c-1</v>
          </cell>
          <cell r="D112" t="str">
            <v xml:space="preserve"> 0 - 6 M</v>
          </cell>
          <cell r="E112" t="str">
            <v>M3</v>
          </cell>
          <cell r="F112">
            <v>4219</v>
          </cell>
          <cell r="G112">
            <v>10200</v>
          </cell>
          <cell r="H112">
            <v>43033800</v>
          </cell>
          <cell r="I112">
            <v>2000</v>
          </cell>
          <cell r="J112">
            <v>8438000</v>
          </cell>
          <cell r="K112">
            <v>1500</v>
          </cell>
          <cell r="L112">
            <v>6328500</v>
          </cell>
          <cell r="M112">
            <v>1000</v>
          </cell>
          <cell r="N112">
            <v>4219000</v>
          </cell>
        </row>
        <row r="113">
          <cell r="B113" t="str">
            <v>c-2</v>
          </cell>
          <cell r="D113" t="str">
            <v xml:space="preserve"> 6M 이상</v>
          </cell>
          <cell r="E113" t="str">
            <v>M3</v>
          </cell>
          <cell r="F113">
            <v>54</v>
          </cell>
          <cell r="G113">
            <v>12300</v>
          </cell>
          <cell r="H113">
            <v>664200</v>
          </cell>
          <cell r="I113">
            <v>2600</v>
          </cell>
          <cell r="J113">
            <v>140400</v>
          </cell>
          <cell r="K113">
            <v>2200</v>
          </cell>
          <cell r="L113">
            <v>118800</v>
          </cell>
          <cell r="M113">
            <v>2000</v>
          </cell>
          <cell r="N113">
            <v>108000</v>
          </cell>
        </row>
        <row r="114">
          <cell r="B114" t="str">
            <v>d</v>
          </cell>
          <cell r="D114" t="str">
            <v>수중풍화암</v>
          </cell>
          <cell r="H114">
            <v>0</v>
          </cell>
          <cell r="J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B115" t="str">
            <v>d-1</v>
          </cell>
          <cell r="D115" t="str">
            <v xml:space="preserve"> 0 - 6 M</v>
          </cell>
          <cell r="E115" t="str">
            <v>M3</v>
          </cell>
          <cell r="F115">
            <v>3233</v>
          </cell>
          <cell r="G115">
            <v>15300</v>
          </cell>
          <cell r="H115">
            <v>49464900</v>
          </cell>
          <cell r="I115">
            <v>3000</v>
          </cell>
          <cell r="J115">
            <v>9699000</v>
          </cell>
          <cell r="K115">
            <v>5000</v>
          </cell>
          <cell r="L115">
            <v>16165000</v>
          </cell>
          <cell r="M115">
            <v>4000</v>
          </cell>
          <cell r="N115">
            <v>12932000</v>
          </cell>
        </row>
        <row r="116">
          <cell r="B116" t="str">
            <v>e</v>
          </cell>
          <cell r="D116" t="str">
            <v>육상발파암</v>
          </cell>
          <cell r="H116">
            <v>0</v>
          </cell>
          <cell r="J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B117" t="str">
            <v>e-1</v>
          </cell>
          <cell r="D117" t="str">
            <v xml:space="preserve"> 0 - 6 M</v>
          </cell>
          <cell r="E117" t="str">
            <v>M3</v>
          </cell>
          <cell r="F117">
            <v>5171</v>
          </cell>
          <cell r="G117">
            <v>18000</v>
          </cell>
          <cell r="H117">
            <v>93078000</v>
          </cell>
          <cell r="I117">
            <v>6500</v>
          </cell>
          <cell r="J117">
            <v>33611500</v>
          </cell>
          <cell r="K117">
            <v>8500</v>
          </cell>
          <cell r="L117">
            <v>43953500</v>
          </cell>
          <cell r="M117">
            <v>7000</v>
          </cell>
          <cell r="N117">
            <v>36197000</v>
          </cell>
        </row>
        <row r="118">
          <cell r="B118" t="str">
            <v>e-2</v>
          </cell>
          <cell r="D118" t="str">
            <v xml:space="preserve"> 6M 이상</v>
          </cell>
          <cell r="E118" t="str">
            <v>M3</v>
          </cell>
          <cell r="F118">
            <v>736</v>
          </cell>
          <cell r="G118">
            <v>21600</v>
          </cell>
          <cell r="H118">
            <v>15897600</v>
          </cell>
          <cell r="I118">
            <v>9000</v>
          </cell>
          <cell r="J118">
            <v>6624000</v>
          </cell>
          <cell r="K118">
            <v>12000</v>
          </cell>
          <cell r="L118">
            <v>8832000</v>
          </cell>
          <cell r="M118">
            <v>10000</v>
          </cell>
          <cell r="N118">
            <v>7360000</v>
          </cell>
        </row>
        <row r="119">
          <cell r="B119" t="str">
            <v>e-3</v>
          </cell>
          <cell r="D119" t="str">
            <v>면정리 및 청소</v>
          </cell>
          <cell r="E119" t="str">
            <v>M2</v>
          </cell>
          <cell r="F119">
            <v>1804</v>
          </cell>
          <cell r="G119">
            <v>500</v>
          </cell>
          <cell r="H119">
            <v>902000</v>
          </cell>
          <cell r="I119">
            <v>1500</v>
          </cell>
          <cell r="J119">
            <v>2706000</v>
          </cell>
          <cell r="K119">
            <v>2500</v>
          </cell>
          <cell r="L119">
            <v>4510000</v>
          </cell>
          <cell r="M119">
            <v>2000</v>
          </cell>
          <cell r="N119">
            <v>3608000</v>
          </cell>
        </row>
        <row r="120">
          <cell r="B120" t="str">
            <v>f</v>
          </cell>
          <cell r="D120" t="str">
            <v>수중발파암</v>
          </cell>
          <cell r="H120">
            <v>0</v>
          </cell>
          <cell r="J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B121" t="str">
            <v>f-1</v>
          </cell>
          <cell r="D121" t="str">
            <v xml:space="preserve"> 0 - 6 M</v>
          </cell>
          <cell r="E121" t="str">
            <v>M3</v>
          </cell>
          <cell r="F121">
            <v>3791</v>
          </cell>
          <cell r="G121">
            <v>27000</v>
          </cell>
          <cell r="H121">
            <v>102357000</v>
          </cell>
          <cell r="I121">
            <v>10000</v>
          </cell>
          <cell r="J121">
            <v>37910000</v>
          </cell>
          <cell r="K121">
            <v>20000</v>
          </cell>
          <cell r="L121">
            <v>75820000</v>
          </cell>
          <cell r="M121">
            <v>15000</v>
          </cell>
          <cell r="N121">
            <v>56865000</v>
          </cell>
        </row>
        <row r="122">
          <cell r="B122" t="str">
            <v>f-3</v>
          </cell>
          <cell r="D122" t="str">
            <v>면정리 및 청소</v>
          </cell>
          <cell r="E122" t="str">
            <v>M2</v>
          </cell>
          <cell r="F122">
            <v>1145</v>
          </cell>
          <cell r="G122">
            <v>1000</v>
          </cell>
          <cell r="H122">
            <v>1145000</v>
          </cell>
          <cell r="I122">
            <v>1500</v>
          </cell>
          <cell r="J122">
            <v>1717500</v>
          </cell>
          <cell r="K122">
            <v>25000</v>
          </cell>
          <cell r="L122">
            <v>28625000</v>
          </cell>
          <cell r="M122">
            <v>13000</v>
          </cell>
          <cell r="N122">
            <v>14885000</v>
          </cell>
        </row>
        <row r="136">
          <cell r="D136" t="str">
            <v>토공사 계</v>
          </cell>
          <cell r="H136">
            <v>8826838650</v>
          </cell>
          <cell r="J136">
            <v>7350118150</v>
          </cell>
          <cell r="L136">
            <v>8410703300</v>
          </cell>
          <cell r="N136">
            <v>7879122180</v>
          </cell>
        </row>
        <row r="137">
          <cell r="B137" t="str">
            <v>Ⅱ.</v>
          </cell>
          <cell r="D137" t="str">
            <v>철근콘크리트공사</v>
          </cell>
          <cell r="H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B138" t="str">
            <v>3</v>
          </cell>
          <cell r="D138" t="str">
            <v>구조물공</v>
          </cell>
          <cell r="H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B139" t="str">
            <v>A</v>
          </cell>
          <cell r="D139" t="str">
            <v>교량 및 옹벽공 공통</v>
          </cell>
          <cell r="E139" t="str">
            <v xml:space="preserve"> </v>
          </cell>
          <cell r="F139" t="str">
            <v xml:space="preserve"> </v>
          </cell>
          <cell r="H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B140" t="str">
            <v xml:space="preserve"> 3.10</v>
          </cell>
          <cell r="D140" t="str">
            <v>거푸집공</v>
          </cell>
          <cell r="H140">
            <v>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B141" t="str">
            <v>a</v>
          </cell>
          <cell r="D141" t="str">
            <v>합판거푸집</v>
          </cell>
          <cell r="H141">
            <v>0</v>
          </cell>
          <cell r="J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B142" t="str">
            <v xml:space="preserve">   a-2</v>
          </cell>
          <cell r="D142" t="str">
            <v xml:space="preserve"> 4회</v>
          </cell>
          <cell r="E142" t="str">
            <v>M2</v>
          </cell>
          <cell r="F142">
            <v>7210</v>
          </cell>
          <cell r="G142">
            <v>14000</v>
          </cell>
          <cell r="H142">
            <v>100940000</v>
          </cell>
          <cell r="I142">
            <v>13000</v>
          </cell>
          <cell r="J142">
            <v>93730000</v>
          </cell>
          <cell r="K142">
            <v>15500</v>
          </cell>
          <cell r="L142">
            <v>111755000</v>
          </cell>
          <cell r="M142">
            <v>14000</v>
          </cell>
          <cell r="N142">
            <v>100940000</v>
          </cell>
        </row>
        <row r="143">
          <cell r="B143" t="str">
            <v xml:space="preserve">   a-3</v>
          </cell>
          <cell r="D143" t="str">
            <v xml:space="preserve"> 6회</v>
          </cell>
          <cell r="E143" t="str">
            <v>M2</v>
          </cell>
          <cell r="F143">
            <v>855</v>
          </cell>
          <cell r="G143">
            <v>12000</v>
          </cell>
          <cell r="H143">
            <v>10260000</v>
          </cell>
          <cell r="I143">
            <v>12000</v>
          </cell>
          <cell r="J143">
            <v>10260000</v>
          </cell>
          <cell r="K143">
            <v>13500</v>
          </cell>
          <cell r="L143">
            <v>11542500</v>
          </cell>
          <cell r="M143">
            <v>12000</v>
          </cell>
          <cell r="N143">
            <v>10260000</v>
          </cell>
        </row>
        <row r="144">
          <cell r="B144" t="str">
            <v xml:space="preserve">   a-4</v>
          </cell>
          <cell r="D144" t="str">
            <v xml:space="preserve"> 3회</v>
          </cell>
          <cell r="H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B145" t="str">
            <v xml:space="preserve">   a-4-a</v>
          </cell>
          <cell r="D145" t="str">
            <v>자 재 비</v>
          </cell>
          <cell r="E145" t="str">
            <v>M2</v>
          </cell>
          <cell r="F145">
            <v>39299</v>
          </cell>
          <cell r="G145">
            <v>5600</v>
          </cell>
          <cell r="H145">
            <v>220074400</v>
          </cell>
          <cell r="I145">
            <v>5800</v>
          </cell>
          <cell r="J145">
            <v>227934200</v>
          </cell>
          <cell r="K145">
            <v>8500</v>
          </cell>
          <cell r="L145">
            <v>334041500</v>
          </cell>
          <cell r="M145">
            <v>8000</v>
          </cell>
          <cell r="N145">
            <v>314392000</v>
          </cell>
        </row>
        <row r="146">
          <cell r="B146" t="str">
            <v xml:space="preserve">   a-4-b</v>
          </cell>
          <cell r="D146" t="str">
            <v>설 치 비</v>
          </cell>
          <cell r="E146" t="str">
            <v>M2</v>
          </cell>
          <cell r="F146">
            <v>39360</v>
          </cell>
          <cell r="G146">
            <v>9400</v>
          </cell>
          <cell r="H146">
            <v>369984000</v>
          </cell>
          <cell r="I146">
            <v>8200</v>
          </cell>
          <cell r="J146">
            <v>322752000</v>
          </cell>
          <cell r="K146">
            <v>12000</v>
          </cell>
          <cell r="L146">
            <v>472320000</v>
          </cell>
          <cell r="M146">
            <v>10000</v>
          </cell>
          <cell r="N146">
            <v>393600000</v>
          </cell>
        </row>
        <row r="147">
          <cell r="B147" t="str">
            <v>b</v>
          </cell>
          <cell r="D147" t="str">
            <v>목재원형거푸집(3회)</v>
          </cell>
          <cell r="H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B148" t="str">
            <v xml:space="preserve">   b-1</v>
          </cell>
          <cell r="D148" t="str">
            <v>자 재 비</v>
          </cell>
          <cell r="E148" t="str">
            <v>M2</v>
          </cell>
          <cell r="F148">
            <v>589</v>
          </cell>
          <cell r="G148">
            <v>6000</v>
          </cell>
          <cell r="H148">
            <v>3534000</v>
          </cell>
          <cell r="I148">
            <v>7000</v>
          </cell>
          <cell r="J148">
            <v>4123000</v>
          </cell>
          <cell r="K148">
            <v>10000</v>
          </cell>
          <cell r="L148">
            <v>5890000</v>
          </cell>
          <cell r="M148">
            <v>8000</v>
          </cell>
          <cell r="N148">
            <v>4712000</v>
          </cell>
        </row>
        <row r="149">
          <cell r="B149" t="str">
            <v xml:space="preserve">   b-2</v>
          </cell>
          <cell r="D149" t="str">
            <v>설 치 비</v>
          </cell>
          <cell r="E149" t="str">
            <v>M2</v>
          </cell>
          <cell r="F149">
            <v>589</v>
          </cell>
          <cell r="G149">
            <v>14000</v>
          </cell>
          <cell r="H149">
            <v>8246000</v>
          </cell>
          <cell r="I149">
            <v>13000</v>
          </cell>
          <cell r="J149">
            <v>7657000</v>
          </cell>
          <cell r="K149">
            <v>13500</v>
          </cell>
          <cell r="L149">
            <v>7951500</v>
          </cell>
          <cell r="M149">
            <v>13000</v>
          </cell>
          <cell r="N149">
            <v>7657000</v>
          </cell>
        </row>
        <row r="150">
          <cell r="B150" t="str">
            <v>c</v>
          </cell>
          <cell r="D150" t="str">
            <v>강재거푸집</v>
          </cell>
          <cell r="E150" t="str">
            <v>M2</v>
          </cell>
          <cell r="F150">
            <v>5662</v>
          </cell>
          <cell r="G150">
            <v>15000</v>
          </cell>
          <cell r="H150">
            <v>84930000</v>
          </cell>
          <cell r="I150">
            <v>12000</v>
          </cell>
          <cell r="J150">
            <v>67944000</v>
          </cell>
          <cell r="K150">
            <v>19500</v>
          </cell>
          <cell r="L150">
            <v>110409000</v>
          </cell>
          <cell r="M150">
            <v>15000</v>
          </cell>
          <cell r="N150">
            <v>84930000</v>
          </cell>
        </row>
        <row r="151">
          <cell r="B151" t="str">
            <v>d</v>
          </cell>
          <cell r="D151" t="str">
            <v>무늬거푸집</v>
          </cell>
          <cell r="E151" t="str">
            <v xml:space="preserve"> </v>
          </cell>
          <cell r="F151" t="str">
            <v xml:space="preserve"> </v>
          </cell>
          <cell r="H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B152" t="str">
            <v xml:space="preserve">  d-1</v>
          </cell>
          <cell r="D152" t="str">
            <v>형식-1</v>
          </cell>
          <cell r="E152" t="str">
            <v>M2</v>
          </cell>
          <cell r="F152">
            <v>840</v>
          </cell>
          <cell r="G152">
            <v>6000</v>
          </cell>
          <cell r="H152">
            <v>5040000</v>
          </cell>
          <cell r="I152">
            <v>18000</v>
          </cell>
          <cell r="J152">
            <v>15120000</v>
          </cell>
          <cell r="K152">
            <v>22000</v>
          </cell>
          <cell r="L152">
            <v>18480000</v>
          </cell>
          <cell r="M152">
            <v>20000</v>
          </cell>
          <cell r="N152">
            <v>16800000</v>
          </cell>
        </row>
        <row r="153">
          <cell r="B153" t="str">
            <v>e</v>
          </cell>
          <cell r="D153" t="str">
            <v>코팅거푸집 3회</v>
          </cell>
          <cell r="H153">
            <v>0</v>
          </cell>
          <cell r="J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B154" t="str">
            <v xml:space="preserve">  e-1</v>
          </cell>
          <cell r="D154" t="str">
            <v>자 재 비</v>
          </cell>
          <cell r="E154" t="str">
            <v>M2</v>
          </cell>
          <cell r="F154">
            <v>3729</v>
          </cell>
          <cell r="G154">
            <v>5600</v>
          </cell>
          <cell r="H154">
            <v>20882400</v>
          </cell>
          <cell r="I154">
            <v>7800</v>
          </cell>
          <cell r="J154">
            <v>29086200</v>
          </cell>
          <cell r="K154">
            <v>8500</v>
          </cell>
          <cell r="L154">
            <v>31696500</v>
          </cell>
          <cell r="M154">
            <v>8000</v>
          </cell>
          <cell r="N154">
            <v>29832000</v>
          </cell>
        </row>
        <row r="155">
          <cell r="B155" t="str">
            <v xml:space="preserve">  e-2</v>
          </cell>
          <cell r="D155" t="str">
            <v>설 치 비</v>
          </cell>
          <cell r="E155" t="str">
            <v>M2</v>
          </cell>
          <cell r="F155">
            <v>3729</v>
          </cell>
          <cell r="G155">
            <v>9400</v>
          </cell>
          <cell r="H155">
            <v>35052600</v>
          </cell>
          <cell r="I155">
            <v>8200</v>
          </cell>
          <cell r="J155">
            <v>30577800</v>
          </cell>
          <cell r="K155">
            <v>12000</v>
          </cell>
          <cell r="L155">
            <v>44748000</v>
          </cell>
          <cell r="M155">
            <v>10000</v>
          </cell>
          <cell r="N155">
            <v>37290000</v>
          </cell>
        </row>
        <row r="156">
          <cell r="B156" t="str">
            <v>3.12</v>
          </cell>
          <cell r="D156" t="str">
            <v>동바리공</v>
          </cell>
          <cell r="H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B157" t="str">
            <v>a</v>
          </cell>
          <cell r="D157" t="str">
            <v>목재 동바리공(4회)</v>
          </cell>
          <cell r="H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B158" t="str">
            <v xml:space="preserve">   a-1</v>
          </cell>
          <cell r="D158" t="str">
            <v>자 재 비</v>
          </cell>
          <cell r="E158" t="str">
            <v>공M3</v>
          </cell>
          <cell r="F158">
            <v>27138</v>
          </cell>
          <cell r="G158">
            <v>1700</v>
          </cell>
          <cell r="H158">
            <v>46134600</v>
          </cell>
          <cell r="I158">
            <v>1500</v>
          </cell>
          <cell r="J158">
            <v>40707000</v>
          </cell>
          <cell r="K158">
            <v>3500</v>
          </cell>
          <cell r="L158">
            <v>94983000</v>
          </cell>
          <cell r="M158">
            <v>2000</v>
          </cell>
          <cell r="N158">
            <v>54276000</v>
          </cell>
        </row>
        <row r="159">
          <cell r="B159" t="str">
            <v xml:space="preserve">   a-2</v>
          </cell>
          <cell r="D159" t="str">
            <v>설 치 비</v>
          </cell>
          <cell r="E159" t="str">
            <v>공M3</v>
          </cell>
          <cell r="F159">
            <v>27138</v>
          </cell>
          <cell r="G159">
            <v>6800</v>
          </cell>
          <cell r="H159">
            <v>184538400</v>
          </cell>
          <cell r="I159">
            <v>4500</v>
          </cell>
          <cell r="J159">
            <v>122121000</v>
          </cell>
          <cell r="K159">
            <v>5000</v>
          </cell>
          <cell r="L159">
            <v>135690000</v>
          </cell>
          <cell r="M159">
            <v>4000</v>
          </cell>
          <cell r="N159">
            <v>108552000</v>
          </cell>
        </row>
        <row r="160">
          <cell r="B160" t="str">
            <v xml:space="preserve"> b</v>
          </cell>
          <cell r="D160" t="str">
            <v>강관동바리</v>
          </cell>
          <cell r="E160" t="str">
            <v>공M3</v>
          </cell>
          <cell r="F160">
            <v>19707</v>
          </cell>
          <cell r="G160">
            <v>7500</v>
          </cell>
          <cell r="H160">
            <v>147802500</v>
          </cell>
          <cell r="I160">
            <v>5000</v>
          </cell>
          <cell r="J160">
            <v>98535000</v>
          </cell>
          <cell r="K160">
            <v>8500</v>
          </cell>
          <cell r="L160">
            <v>167509500</v>
          </cell>
          <cell r="M160">
            <v>6000</v>
          </cell>
          <cell r="N160">
            <v>118242000</v>
          </cell>
        </row>
        <row r="161">
          <cell r="B161" t="str">
            <v xml:space="preserve"> c</v>
          </cell>
          <cell r="D161" t="str">
            <v>육교용강재동바리(4*8)</v>
          </cell>
          <cell r="E161" t="str">
            <v>M</v>
          </cell>
          <cell r="F161">
            <v>24</v>
          </cell>
          <cell r="G161">
            <v>1500000</v>
          </cell>
          <cell r="H161">
            <v>36000000</v>
          </cell>
          <cell r="I161">
            <v>1600000</v>
          </cell>
          <cell r="J161">
            <v>38400000</v>
          </cell>
          <cell r="K161">
            <v>10000000</v>
          </cell>
          <cell r="L161">
            <v>240000000</v>
          </cell>
          <cell r="M161">
            <v>1900000</v>
          </cell>
          <cell r="N161">
            <v>45600000</v>
          </cell>
        </row>
        <row r="162">
          <cell r="B162" t="str">
            <v xml:space="preserve">  3.13</v>
          </cell>
          <cell r="D162" t="str">
            <v>시공이음(스치로폴)</v>
          </cell>
          <cell r="F162" t="str">
            <v xml:space="preserve"> </v>
          </cell>
          <cell r="H162">
            <v>0</v>
          </cell>
          <cell r="J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B163" t="str">
            <v xml:space="preserve">    a</v>
          </cell>
          <cell r="D163" t="str">
            <v xml:space="preserve"> T=10 m/m</v>
          </cell>
          <cell r="E163" t="str">
            <v>M2</v>
          </cell>
          <cell r="F163">
            <v>576</v>
          </cell>
          <cell r="G163">
            <v>1000</v>
          </cell>
          <cell r="H163">
            <v>576000</v>
          </cell>
          <cell r="I163">
            <v>1200</v>
          </cell>
          <cell r="J163">
            <v>691200</v>
          </cell>
          <cell r="K163">
            <v>1500</v>
          </cell>
          <cell r="L163">
            <v>864000</v>
          </cell>
          <cell r="M163">
            <v>1000</v>
          </cell>
          <cell r="N163">
            <v>576000</v>
          </cell>
        </row>
        <row r="164">
          <cell r="B164" t="str">
            <v xml:space="preserve"> b</v>
          </cell>
          <cell r="D164" t="str">
            <v xml:space="preserve"> T=20 m/m</v>
          </cell>
          <cell r="E164" t="str">
            <v>M2</v>
          </cell>
          <cell r="F164">
            <v>379</v>
          </cell>
          <cell r="G164">
            <v>1500</v>
          </cell>
          <cell r="H164">
            <v>568500</v>
          </cell>
          <cell r="I164">
            <v>2000</v>
          </cell>
          <cell r="J164">
            <v>758000</v>
          </cell>
          <cell r="K164">
            <v>1500</v>
          </cell>
          <cell r="L164">
            <v>568500</v>
          </cell>
          <cell r="M164">
            <v>1000</v>
          </cell>
          <cell r="N164">
            <v>379000</v>
          </cell>
        </row>
        <row r="165">
          <cell r="B165" t="str">
            <v xml:space="preserve">  3.14</v>
          </cell>
          <cell r="D165" t="str">
            <v>물푸기공</v>
          </cell>
          <cell r="E165" t="str">
            <v>HR</v>
          </cell>
          <cell r="F165">
            <v>626</v>
          </cell>
          <cell r="G165">
            <v>9000</v>
          </cell>
          <cell r="H165">
            <v>5634000</v>
          </cell>
          <cell r="I165">
            <v>20000</v>
          </cell>
          <cell r="J165">
            <v>12520000</v>
          </cell>
          <cell r="K165">
            <v>50000</v>
          </cell>
          <cell r="L165">
            <v>31300000</v>
          </cell>
          <cell r="M165">
            <v>41000</v>
          </cell>
          <cell r="N165">
            <v>25666000</v>
          </cell>
        </row>
        <row r="166">
          <cell r="B166" t="str">
            <v>3.15</v>
          </cell>
          <cell r="D166" t="str">
            <v>철근가공 및 조립</v>
          </cell>
          <cell r="E166" t="str">
            <v xml:space="preserve"> </v>
          </cell>
          <cell r="F166" t="str">
            <v xml:space="preserve"> </v>
          </cell>
          <cell r="H166">
            <v>0</v>
          </cell>
          <cell r="J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B167" t="str">
            <v xml:space="preserve"> b</v>
          </cell>
          <cell r="D167" t="str">
            <v>보 통</v>
          </cell>
          <cell r="E167" t="str">
            <v>TON</v>
          </cell>
          <cell r="F167">
            <v>2847.8290000000002</v>
          </cell>
          <cell r="G167">
            <v>170000</v>
          </cell>
          <cell r="H167">
            <v>484130930</v>
          </cell>
          <cell r="I167">
            <v>170000</v>
          </cell>
          <cell r="J167">
            <v>484130930</v>
          </cell>
          <cell r="K167">
            <v>200000</v>
          </cell>
          <cell r="L167">
            <v>569565800</v>
          </cell>
          <cell r="M167">
            <v>210000</v>
          </cell>
          <cell r="N167">
            <v>598044090</v>
          </cell>
        </row>
        <row r="168">
          <cell r="B168" t="str">
            <v xml:space="preserve"> c</v>
          </cell>
          <cell r="D168" t="str">
            <v>복 잡</v>
          </cell>
          <cell r="E168" t="str">
            <v>TON</v>
          </cell>
          <cell r="F168">
            <v>1868.296</v>
          </cell>
          <cell r="G168">
            <v>170000</v>
          </cell>
          <cell r="H168">
            <v>317610320</v>
          </cell>
          <cell r="I168">
            <v>170000</v>
          </cell>
          <cell r="J168">
            <v>317610320</v>
          </cell>
          <cell r="K168">
            <v>220000</v>
          </cell>
          <cell r="L168">
            <v>411025120</v>
          </cell>
          <cell r="M168">
            <v>210000</v>
          </cell>
          <cell r="N168">
            <v>392342160</v>
          </cell>
        </row>
        <row r="169">
          <cell r="B169" t="str">
            <v xml:space="preserve"> d</v>
          </cell>
          <cell r="D169" t="str">
            <v>스페이셔 설치</v>
          </cell>
          <cell r="E169" t="str">
            <v>M2</v>
          </cell>
          <cell r="F169">
            <v>23311</v>
          </cell>
          <cell r="G169">
            <v>200</v>
          </cell>
          <cell r="H169">
            <v>4662200</v>
          </cell>
          <cell r="I169">
            <v>150</v>
          </cell>
          <cell r="J169">
            <v>3496650</v>
          </cell>
          <cell r="K169">
            <v>150</v>
          </cell>
          <cell r="L169">
            <v>3496650</v>
          </cell>
          <cell r="M169">
            <v>150</v>
          </cell>
          <cell r="N169">
            <v>3496650</v>
          </cell>
        </row>
        <row r="170">
          <cell r="B170" t="str">
            <v>3.16</v>
          </cell>
          <cell r="D170" t="str">
            <v>콘크리트 타설공</v>
          </cell>
          <cell r="H170">
            <v>0</v>
          </cell>
          <cell r="J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B171" t="str">
            <v>b</v>
          </cell>
          <cell r="D171" t="str">
            <v>무근콘크리트 (VIB 포함)</v>
          </cell>
          <cell r="E171" t="str">
            <v>M3</v>
          </cell>
          <cell r="F171">
            <v>2264</v>
          </cell>
          <cell r="G171">
            <v>9500</v>
          </cell>
          <cell r="H171">
            <v>21508000</v>
          </cell>
          <cell r="I171">
            <v>9000</v>
          </cell>
          <cell r="J171">
            <v>20376000</v>
          </cell>
          <cell r="K171">
            <v>12000</v>
          </cell>
          <cell r="L171">
            <v>27168000</v>
          </cell>
          <cell r="M171">
            <v>12000</v>
          </cell>
          <cell r="N171">
            <v>27168000</v>
          </cell>
        </row>
        <row r="172">
          <cell r="B172" t="str">
            <v>c</v>
          </cell>
          <cell r="D172" t="str">
            <v>무근콘크리트 (VIB 제외)</v>
          </cell>
          <cell r="E172" t="str">
            <v>M3</v>
          </cell>
          <cell r="F172">
            <v>2586</v>
          </cell>
          <cell r="G172">
            <v>9500</v>
          </cell>
          <cell r="H172">
            <v>24567000</v>
          </cell>
          <cell r="I172">
            <v>9000</v>
          </cell>
          <cell r="J172">
            <v>23274000</v>
          </cell>
          <cell r="K172">
            <v>12000</v>
          </cell>
          <cell r="L172">
            <v>31032000</v>
          </cell>
          <cell r="M172">
            <v>12000</v>
          </cell>
          <cell r="N172">
            <v>31032000</v>
          </cell>
        </row>
        <row r="173">
          <cell r="B173" t="str">
            <v>d</v>
          </cell>
          <cell r="D173" t="str">
            <v>콘크리트타설(펌프카사용)</v>
          </cell>
          <cell r="H173">
            <v>0</v>
          </cell>
          <cell r="J173">
            <v>0</v>
          </cell>
          <cell r="L173">
            <v>0</v>
          </cell>
          <cell r="M173">
            <v>0</v>
          </cell>
          <cell r="N173">
            <v>0</v>
          </cell>
        </row>
        <row r="174">
          <cell r="B174" t="str">
            <v>d-1</v>
          </cell>
          <cell r="D174" t="str">
            <v xml:space="preserve"> 0 - 15 M</v>
          </cell>
          <cell r="E174" t="str">
            <v>M3</v>
          </cell>
          <cell r="F174">
            <v>33720</v>
          </cell>
          <cell r="G174">
            <v>9500</v>
          </cell>
          <cell r="H174">
            <v>320340000</v>
          </cell>
          <cell r="I174">
            <v>9000</v>
          </cell>
          <cell r="J174">
            <v>303480000</v>
          </cell>
          <cell r="K174">
            <v>12000</v>
          </cell>
          <cell r="L174">
            <v>404640000</v>
          </cell>
          <cell r="M174">
            <v>12000</v>
          </cell>
          <cell r="N174">
            <v>404640000</v>
          </cell>
        </row>
        <row r="175">
          <cell r="B175" t="str">
            <v>d-2</v>
          </cell>
          <cell r="D175" t="str">
            <v xml:space="preserve"> 15 M 이상</v>
          </cell>
          <cell r="E175" t="str">
            <v>M3</v>
          </cell>
          <cell r="F175">
            <v>6510</v>
          </cell>
          <cell r="G175">
            <v>9500</v>
          </cell>
          <cell r="H175">
            <v>61845000</v>
          </cell>
          <cell r="I175">
            <v>9000</v>
          </cell>
          <cell r="J175">
            <v>58590000</v>
          </cell>
          <cell r="K175">
            <v>12000</v>
          </cell>
          <cell r="L175">
            <v>78120000</v>
          </cell>
          <cell r="M175">
            <v>12000</v>
          </cell>
          <cell r="N175">
            <v>78120000</v>
          </cell>
        </row>
        <row r="176">
          <cell r="B176" t="str">
            <v>3.17</v>
          </cell>
          <cell r="D176" t="str">
            <v>표면처리</v>
          </cell>
          <cell r="H176">
            <v>0</v>
          </cell>
          <cell r="J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B177" t="str">
            <v>a</v>
          </cell>
          <cell r="D177" t="str">
            <v>슬래브 양생</v>
          </cell>
          <cell r="E177" t="str">
            <v>M2</v>
          </cell>
          <cell r="F177">
            <v>24110</v>
          </cell>
          <cell r="G177">
            <v>300</v>
          </cell>
          <cell r="H177">
            <v>7233000</v>
          </cell>
          <cell r="I177">
            <v>300</v>
          </cell>
          <cell r="J177">
            <v>7233000</v>
          </cell>
          <cell r="K177">
            <v>350</v>
          </cell>
          <cell r="L177">
            <v>8438500</v>
          </cell>
          <cell r="M177">
            <v>300</v>
          </cell>
          <cell r="N177">
            <v>7233000</v>
          </cell>
        </row>
        <row r="178">
          <cell r="B178" t="str">
            <v>b</v>
          </cell>
          <cell r="D178" t="str">
            <v>데크 휘니샤 면고르기</v>
          </cell>
          <cell r="E178" t="str">
            <v>M2</v>
          </cell>
          <cell r="F178">
            <v>24110</v>
          </cell>
          <cell r="G178">
            <v>300</v>
          </cell>
          <cell r="H178">
            <v>7233000</v>
          </cell>
          <cell r="I178">
            <v>300</v>
          </cell>
          <cell r="J178">
            <v>7233000</v>
          </cell>
          <cell r="K178">
            <v>4500</v>
          </cell>
          <cell r="L178">
            <v>108495000</v>
          </cell>
          <cell r="M178">
            <v>400</v>
          </cell>
          <cell r="N178">
            <v>9644000</v>
          </cell>
        </row>
        <row r="179">
          <cell r="H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H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H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H182">
            <v>0</v>
          </cell>
          <cell r="L182">
            <v>0</v>
          </cell>
          <cell r="M182">
            <v>0</v>
          </cell>
          <cell r="N182">
            <v>0</v>
          </cell>
        </row>
        <row r="185">
          <cell r="H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H186">
            <v>0</v>
          </cell>
          <cell r="L186">
            <v>0</v>
          </cell>
          <cell r="M186">
            <v>0</v>
          </cell>
          <cell r="N186">
            <v>0</v>
          </cell>
        </row>
        <row r="199">
          <cell r="H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D200" t="str">
            <v>철근콘크리트공사 계</v>
          </cell>
          <cell r="H200">
            <v>2529326850</v>
          </cell>
          <cell r="J200">
            <v>2348340300</v>
          </cell>
          <cell r="L200">
            <v>3461730070</v>
          </cell>
          <cell r="N200">
            <v>2905423900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강곡1제"/>
      <sheetName val="강곡제2공구"/>
      <sheetName val="강곡제"/>
      <sheetName val=""/>
    </sheetNames>
    <definedNames>
      <definedName name="등록_시작"/>
      <definedName name="등록_취소"/>
      <definedName name="메인_시작"/>
      <definedName name="물량집계"/>
      <definedName name="ISO_정렬"/>
    </defined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시설수량"/>
      <sheetName val="집계표"/>
      <sheetName val="단위수량"/>
    </sheetNames>
    <sheetDataSet>
      <sheetData sheetId="0">
        <row r="13">
          <cell r="AE13">
            <v>6.18</v>
          </cell>
        </row>
        <row r="25">
          <cell r="AE25">
            <v>4.96</v>
          </cell>
        </row>
        <row r="39">
          <cell r="AE39">
            <v>1.6666666666666667</v>
          </cell>
        </row>
        <row r="52">
          <cell r="AE52">
            <v>0.2</v>
          </cell>
        </row>
        <row r="79">
          <cell r="AE79">
            <v>0.2</v>
          </cell>
        </row>
        <row r="138">
          <cell r="AE138">
            <v>0.2857142857142857</v>
          </cell>
        </row>
        <row r="168">
          <cell r="AE168">
            <v>0.2857142857142857</v>
          </cell>
        </row>
        <row r="203">
          <cell r="AE203">
            <v>0.2857142857142857</v>
          </cell>
        </row>
        <row r="235">
          <cell r="AE235">
            <v>1.2455411428571428</v>
          </cell>
        </row>
      </sheetData>
      <sheetData sheetId="1"/>
      <sheetData sheetId="2">
        <row r="4">
          <cell r="A4">
            <v>1</v>
          </cell>
          <cell r="B4" t="str">
            <v xml:space="preserve"> H-200×200×8×12</v>
          </cell>
          <cell r="C4">
            <v>49.9</v>
          </cell>
          <cell r="D4">
            <v>7850</v>
          </cell>
          <cell r="E4">
            <v>0.05</v>
          </cell>
          <cell r="F4">
            <v>0.15</v>
          </cell>
          <cell r="G4">
            <v>9.6000000000000002E-2</v>
          </cell>
          <cell r="H4">
            <v>1.2E-2</v>
          </cell>
          <cell r="I4">
            <v>0.2</v>
          </cell>
          <cell r="J4">
            <v>0.2</v>
          </cell>
          <cell r="K4">
            <v>1.2E-2</v>
          </cell>
          <cell r="L4">
            <v>0.05</v>
          </cell>
          <cell r="M4">
            <v>0.15</v>
          </cell>
          <cell r="N4">
            <v>9.6000000000000002E-2</v>
          </cell>
          <cell r="O4">
            <v>1.2E-2</v>
          </cell>
          <cell r="P4">
            <v>0.2</v>
          </cell>
          <cell r="Q4">
            <v>0.2</v>
          </cell>
          <cell r="R4">
            <v>1.2E-2</v>
          </cell>
          <cell r="S4">
            <v>0.6</v>
          </cell>
          <cell r="T4">
            <v>0.2</v>
          </cell>
          <cell r="U4">
            <v>1.2E-2</v>
          </cell>
          <cell r="V4">
            <v>0.17599999999999999</v>
          </cell>
          <cell r="W4">
            <v>0.192</v>
          </cell>
          <cell r="X4">
            <v>9.6000000000000002E-2</v>
          </cell>
          <cell r="Y4">
            <v>1.2E-2</v>
          </cell>
          <cell r="Z4">
            <v>8.0000000000000002E-3</v>
          </cell>
        </row>
        <row r="5">
          <cell r="A5">
            <v>2</v>
          </cell>
          <cell r="B5" t="str">
            <v xml:space="preserve"> H-250×250×9×14</v>
          </cell>
          <cell r="C5">
            <v>72.400000000000006</v>
          </cell>
          <cell r="D5">
            <v>7850</v>
          </cell>
          <cell r="E5">
            <v>0.05</v>
          </cell>
          <cell r="F5">
            <v>0.15</v>
          </cell>
          <cell r="G5">
            <v>0.12</v>
          </cell>
          <cell r="H5">
            <v>1.4E-2</v>
          </cell>
          <cell r="I5">
            <v>0.25</v>
          </cell>
          <cell r="J5">
            <v>0.25</v>
          </cell>
          <cell r="K5">
            <v>1.4E-2</v>
          </cell>
          <cell r="L5">
            <v>0.05</v>
          </cell>
          <cell r="M5">
            <v>0.15</v>
          </cell>
          <cell r="N5">
            <v>0.12</v>
          </cell>
          <cell r="O5">
            <v>1.4E-2</v>
          </cell>
          <cell r="P5">
            <v>0.25</v>
          </cell>
          <cell r="Q5">
            <v>0.25</v>
          </cell>
          <cell r="R5">
            <v>1.4E-2</v>
          </cell>
          <cell r="S5">
            <v>0.6</v>
          </cell>
          <cell r="T5">
            <v>0.25</v>
          </cell>
          <cell r="U5">
            <v>1.4E-2</v>
          </cell>
          <cell r="V5">
            <v>0.222</v>
          </cell>
          <cell r="W5">
            <v>0.24099999999999999</v>
          </cell>
          <cell r="X5">
            <v>0.12</v>
          </cell>
          <cell r="Y5">
            <v>1.4E-2</v>
          </cell>
          <cell r="Z5">
            <v>8.9999999999999993E-3</v>
          </cell>
        </row>
        <row r="6">
          <cell r="A6">
            <v>3</v>
          </cell>
          <cell r="B6" t="str">
            <v xml:space="preserve"> H-300×300×10×15</v>
          </cell>
          <cell r="C6">
            <v>94</v>
          </cell>
          <cell r="D6">
            <v>7850</v>
          </cell>
          <cell r="E6">
            <v>0.05</v>
          </cell>
          <cell r="F6">
            <v>0.2</v>
          </cell>
          <cell r="G6">
            <v>0.14499999999999999</v>
          </cell>
          <cell r="H6">
            <v>1.4999999999999999E-2</v>
          </cell>
          <cell r="I6">
            <v>0.3</v>
          </cell>
          <cell r="J6">
            <v>0.3</v>
          </cell>
          <cell r="K6">
            <v>1.4999999999999999E-2</v>
          </cell>
          <cell r="L6">
            <v>0.05</v>
          </cell>
          <cell r="M6">
            <v>0.2</v>
          </cell>
          <cell r="N6">
            <v>0.14499999999999999</v>
          </cell>
          <cell r="O6">
            <v>1.4999999999999999E-2</v>
          </cell>
          <cell r="P6">
            <v>0.3</v>
          </cell>
          <cell r="Q6">
            <v>0.3</v>
          </cell>
          <cell r="R6">
            <v>1.4999999999999999E-2</v>
          </cell>
          <cell r="S6">
            <v>0.6</v>
          </cell>
          <cell r="T6">
            <v>0.3</v>
          </cell>
          <cell r="U6">
            <v>1.4999999999999999E-2</v>
          </cell>
          <cell r="V6">
            <v>0.27</v>
          </cell>
          <cell r="W6">
            <v>0.28999999999999998</v>
          </cell>
          <cell r="X6">
            <v>0.14499999999999999</v>
          </cell>
          <cell r="Y6">
            <v>1.4999999999999999E-2</v>
          </cell>
          <cell r="Z6">
            <v>0.01</v>
          </cell>
        </row>
        <row r="7">
          <cell r="A7">
            <v>4</v>
          </cell>
          <cell r="B7" t="str">
            <v xml:space="preserve"> H-350×350×12×19</v>
          </cell>
          <cell r="C7">
            <v>137</v>
          </cell>
          <cell r="D7">
            <v>7850</v>
          </cell>
          <cell r="E7">
            <v>0.05</v>
          </cell>
          <cell r="F7">
            <v>0.2</v>
          </cell>
          <cell r="G7">
            <v>0.17</v>
          </cell>
          <cell r="H7">
            <v>1.9E-2</v>
          </cell>
          <cell r="I7">
            <v>0.35</v>
          </cell>
          <cell r="J7">
            <v>0.35</v>
          </cell>
          <cell r="K7">
            <v>1.9E-2</v>
          </cell>
          <cell r="L7">
            <v>0.05</v>
          </cell>
          <cell r="M7">
            <v>0.2</v>
          </cell>
          <cell r="N7">
            <v>0.17</v>
          </cell>
          <cell r="O7">
            <v>1.9E-2</v>
          </cell>
          <cell r="P7">
            <v>0.35</v>
          </cell>
          <cell r="Q7">
            <v>0.35</v>
          </cell>
          <cell r="R7">
            <v>1.9E-2</v>
          </cell>
          <cell r="S7">
            <v>0.6</v>
          </cell>
          <cell r="T7">
            <v>0.35</v>
          </cell>
          <cell r="U7">
            <v>1.9E-2</v>
          </cell>
          <cell r="V7">
            <v>0.312</v>
          </cell>
          <cell r="W7">
            <v>0.33799999999999997</v>
          </cell>
          <cell r="X7">
            <v>0.17</v>
          </cell>
          <cell r="Y7">
            <v>1.9E-2</v>
          </cell>
          <cell r="Z7">
            <v>1.2E-2</v>
          </cell>
        </row>
        <row r="10">
          <cell r="D10">
            <v>3</v>
          </cell>
        </row>
        <row r="11">
          <cell r="D11">
            <v>5</v>
          </cell>
        </row>
        <row r="19">
          <cell r="C19">
            <v>0.6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부노임단가"/>
      <sheetName val="단가조사서"/>
      <sheetName val="공사원가"/>
      <sheetName val="내역서집계표"/>
      <sheetName val="내역서"/>
      <sheetName val="호표일위대가집계표"/>
      <sheetName val="호표일위대가"/>
      <sheetName val="중기산출근거"/>
      <sheetName val="중기집계표"/>
      <sheetName val="중기계산"/>
      <sheetName val="2.자재집계표"/>
      <sheetName val="토공-토사"/>
      <sheetName val="맹암거터파기"/>
      <sheetName val="되메우기및다짐1"/>
      <sheetName val="토사운반및사토장정리"/>
      <sheetName val="경암운반및사토장정리"/>
      <sheetName val="화강석 보조기층"/>
      <sheetName val="혼합기층 포설 및다짐 (2)"/>
      <sheetName val="보조기층 포설 및다짐"/>
      <sheetName val="아스콘기층"/>
      <sheetName val="아스콘표층"/>
      <sheetName val="프라임코팅"/>
      <sheetName val="텍코팅코팅"/>
      <sheetName val="보조기층운반"/>
      <sheetName val="철근운반"/>
      <sheetName val="흄관운반300"/>
      <sheetName val="도로경계석운반"/>
      <sheetName val="보차도경계석운반 (2)"/>
      <sheetName val="1.총괄토공"/>
      <sheetName val="2.하수터파기토공"/>
      <sheetName val="3.하수수량집계표"/>
      <sheetName val="배수관집계표-연결관"/>
      <sheetName val="연결관-300"/>
      <sheetName val="배수관집계표-오수관"/>
      <sheetName val="오수관-300"/>
      <sheetName val="맨홀집계및깊이계산서-오수"/>
      <sheetName val="오수맨홀900"/>
      <sheetName val="집수정600-600-3"/>
      <sheetName val="집수정300-400-1"/>
      <sheetName val="U형측구300×400"/>
      <sheetName val="4.맹암거집계표"/>
      <sheetName val="맹암거 토공"/>
      <sheetName val="맹암거100"/>
      <sheetName val="맹암거200"/>
      <sheetName val="맹암거300"/>
      <sheetName val="5.포장공사수량집계표"/>
      <sheetName val="화강석"/>
      <sheetName val="보차도경계석"/>
      <sheetName val="도로경계석 (2)"/>
      <sheetName val="L형측구"/>
      <sheetName val="아스팔트포장"/>
      <sheetName val="XXXXXX"/>
      <sheetName val="장비집계"/>
      <sheetName val="위생기구집계"/>
      <sheetName val="급수급탕집계"/>
      <sheetName val="급수급탕 (동관)"/>
      <sheetName val="오배수 (집계)"/>
      <sheetName val="NO-HUB"/>
      <sheetName val="오배수"/>
      <sheetName val="닥트집계"/>
      <sheetName val="덕트"/>
      <sheetName val="Dae_Jiju"/>
      <sheetName val="Sikje_ingun"/>
      <sheetName val="TREE_D"/>
      <sheetName val="Cover"/>
      <sheetName val="단위중량"/>
      <sheetName val="A-4"/>
      <sheetName val="ITEM"/>
      <sheetName val="하수급견적대비"/>
      <sheetName val="장비당단가 (1)"/>
      <sheetName val="견적서"/>
      <sheetName val="시행예산"/>
      <sheetName val="일반부표"/>
      <sheetName val="공비대비"/>
      <sheetName val="실행철강하도"/>
      <sheetName val=" 견적서"/>
      <sheetName val="Sheet5"/>
      <sheetName val="WORK"/>
      <sheetName val="한일양산"/>
      <sheetName val="Sheet4"/>
      <sheetName val="수목표준대가"/>
      <sheetName val="c_balju"/>
      <sheetName val="BQ"/>
      <sheetName val="BID"/>
      <sheetName val="환률"/>
      <sheetName val="Y-WORK"/>
      <sheetName val="Site Expenses"/>
      <sheetName val="3BL공동구 수량"/>
      <sheetName val="차액보증"/>
      <sheetName val="설계"/>
      <sheetName val="을"/>
      <sheetName val="건축내역"/>
      <sheetName val="입찰안"/>
      <sheetName val="1.맹암거관련"/>
      <sheetName val="L형옹벽(key)"/>
      <sheetName val="BSD (2)"/>
      <sheetName val="DATA"/>
      <sheetName val="데이타"/>
      <sheetName val="적용률"/>
      <sheetName val="부대내역"/>
      <sheetName val="ilch"/>
      <sheetName val="GAEYO"/>
      <sheetName val="Sheet1"/>
      <sheetName val="산업개발안내서"/>
      <sheetName val="일위대가"/>
      <sheetName val="식재인부"/>
      <sheetName val="영동(D)"/>
      <sheetName val="MOTOR"/>
      <sheetName val="토목내역"/>
      <sheetName val="가시설수량"/>
      <sheetName val="단위수량"/>
      <sheetName val="도급"/>
      <sheetName val="내역"/>
      <sheetName val="동원인원"/>
      <sheetName val="공문"/>
      <sheetName val="품셈TABLE"/>
      <sheetName val="물량집계(전기)"/>
      <sheetName val="물량집계(계장)"/>
      <sheetName val="2_자재집계표"/>
      <sheetName val="화강석_보조기층"/>
      <sheetName val="혼합기층_포설_및다짐_(2)"/>
      <sheetName val="보조기층_포설_및다짐"/>
      <sheetName val="보차도경계석운반_(2)"/>
      <sheetName val="1_총괄토공"/>
      <sheetName val="2_하수터파기토공"/>
      <sheetName val="3_하수수량집계표"/>
      <sheetName val="4_맹암거집계표"/>
      <sheetName val="맹암거_토공"/>
      <sheetName val="5_포장공사수량집계표"/>
      <sheetName val="도로경계석_(2)"/>
      <sheetName val="급수급탕_(동관)"/>
      <sheetName val="오배수_(집계)"/>
      <sheetName val="장비당단가_(1)"/>
      <sheetName val="Testing"/>
      <sheetName val="일위대가목록"/>
      <sheetName val="일위"/>
      <sheetName val="투찰"/>
      <sheetName val="Proposal"/>
      <sheetName val="원가계산"/>
      <sheetName val="공통부대비"/>
      <sheetName val="FAB별"/>
      <sheetName val="ABUT수량-A1"/>
      <sheetName val="보합"/>
      <sheetName val="TABLE"/>
      <sheetName val="IPL_SCHEDULE"/>
      <sheetName val="공사비 내역 (가)"/>
      <sheetName val="gyun"/>
      <sheetName val="기계내역"/>
      <sheetName val="노임단가"/>
      <sheetName val="OCT.FDN"/>
      <sheetName val="20관리비율"/>
      <sheetName val="단면치수"/>
      <sheetName val="변압기 및 발전기 용량"/>
      <sheetName val="CONCRETE"/>
      <sheetName val="산출근거"/>
      <sheetName val="당초"/>
      <sheetName val="감가상각"/>
      <sheetName val="단가"/>
      <sheetName val="시설물일위"/>
      <sheetName val="토공사"/>
      <sheetName val="경비2내역"/>
      <sheetName val="TC IN"/>
      <sheetName val="식재품셈"/>
      <sheetName val="GTG TR PIT"/>
      <sheetName val="결선list"/>
      <sheetName val="빙장비사양"/>
      <sheetName val="9811"/>
      <sheetName val="01"/>
      <sheetName val="갑지"/>
      <sheetName val="집계표"/>
      <sheetName val="자재단가비교표"/>
      <sheetName val="말뚝지지력산정"/>
      <sheetName val="8월현금흐름표"/>
      <sheetName val="물량산출근거"/>
      <sheetName val="실행(ALT1)"/>
      <sheetName val="kimre scrubber"/>
      <sheetName val="GRDBS"/>
      <sheetName val="단가표"/>
      <sheetName val="Customer Databas"/>
      <sheetName val="FANDBS"/>
      <sheetName val="GRDATA"/>
      <sheetName val="SHAFTDBSE"/>
      <sheetName val="소비자가"/>
      <sheetName val="MATRLDATA"/>
      <sheetName val="단가결정"/>
      <sheetName val="공사개요"/>
      <sheetName val="명세서"/>
      <sheetName val="맨홀수량집계"/>
      <sheetName val="원가"/>
      <sheetName val="밸브설치"/>
      <sheetName val="오산갈곳"/>
      <sheetName val="2F 회의실견적(5_14 일대)"/>
      <sheetName val="INST_DCI"/>
      <sheetName val="I.설계조건"/>
      <sheetName val="공통가설"/>
      <sheetName val="내역서(총)"/>
      <sheetName val="KP1590_E"/>
      <sheetName val="96수출"/>
      <sheetName val="Sheet15"/>
      <sheetName val="1.설계기준"/>
      <sheetName val="현장"/>
      <sheetName val="수량산출"/>
      <sheetName val="말뚝물량"/>
      <sheetName val="DATE"/>
      <sheetName val="일반맨홀수량집계"/>
      <sheetName val="PRO_DCI"/>
      <sheetName val="HVAC_DCI"/>
      <sheetName val="PIPE_DCI"/>
      <sheetName val="XL4Poppy"/>
      <sheetName val="PhaDoMong"/>
      <sheetName val="과천MAIN"/>
      <sheetName val="직노"/>
      <sheetName val="DATA(BAC)"/>
      <sheetName val="소업1교"/>
      <sheetName val="BLOCK(1)"/>
      <sheetName val="단가대비표"/>
      <sheetName val="Studio"/>
      <sheetName val="b_balju_cho"/>
      <sheetName val="견"/>
      <sheetName val="입찰견적보고서"/>
      <sheetName val="INPUT"/>
      <sheetName val="woo(mac)"/>
      <sheetName val="토목"/>
      <sheetName val="PUMP"/>
      <sheetName val="7내역"/>
      <sheetName val="내역서(기계)"/>
      <sheetName val="수목데이타 "/>
      <sheetName val="몰탈재료산출"/>
      <sheetName val="2공구산출내역"/>
      <sheetName val="J直材4"/>
      <sheetName val="날개벽(좌,우=45도,75도)"/>
      <sheetName val="CAL"/>
      <sheetName val="SE-611"/>
      <sheetName val="1을"/>
      <sheetName val="견적집계표"/>
      <sheetName val="ISBL"/>
      <sheetName val="OSBL"/>
      <sheetName val="INSTR"/>
      <sheetName val="영업소실적"/>
      <sheetName val="건내용"/>
      <sheetName val="Sheet2"/>
      <sheetName val="TABLE2-1 ISBL(GENEAL-CIVIL)"/>
      <sheetName val="TABLE2-1 ISBL-(SlTE PREP)"/>
      <sheetName val="TABLE2.1 ISBL (Soil Invest)"/>
      <sheetName val="TABLE2-2 OSBL(GENERAL-CIVIL)"/>
      <sheetName val="TABLE2-2 OSBL-(SITE PREP)"/>
      <sheetName val="General Data"/>
      <sheetName val="PRO_A"/>
      <sheetName val="DWG"/>
      <sheetName val="ELEC_MCI"/>
      <sheetName val="MAIN"/>
      <sheetName val="INST_MCI"/>
      <sheetName val="MECH_MCI"/>
      <sheetName val="PRO"/>
      <sheetName val="입사시직위"/>
      <sheetName val="7.5.2 BOQ Summary "/>
      <sheetName val="공사비_내역_(가)"/>
      <sheetName val="_견적서"/>
      <sheetName val="2F_회의실견적(5_14_일대)"/>
      <sheetName val="BSD_(2)"/>
      <sheetName val="1_맹암거관련"/>
      <sheetName val="3BL공동구_수량"/>
      <sheetName val="Site_Expenses"/>
      <sheetName val="일위대가목차"/>
      <sheetName val="원형맨홀수량"/>
      <sheetName val="부하LOAD"/>
      <sheetName val="입력1"/>
      <sheetName val="관접합및부설"/>
      <sheetName val="FLA"/>
      <sheetName val="국별인원"/>
      <sheetName val="ATS단가"/>
      <sheetName val="DATA1"/>
      <sheetName val="TEL"/>
      <sheetName val="2.단면가정"/>
      <sheetName val="4.말뚝설계"/>
      <sheetName val="1.설계조건"/>
      <sheetName val="교각1"/>
      <sheetName val="연수동"/>
      <sheetName val="물량표"/>
      <sheetName val="수목데이타"/>
      <sheetName val="가시설(TYPE-A)"/>
      <sheetName val="1호맨홀가감수량"/>
      <sheetName val="SORCE1"/>
      <sheetName val="1-1평균터파기고(1)"/>
      <sheetName val="1호맨홀수량산출"/>
      <sheetName val="형틀공사"/>
      <sheetName val="전기일위대가"/>
      <sheetName val="수량산출서"/>
      <sheetName val="가공비"/>
      <sheetName val="조도계산서 (도서)"/>
      <sheetName val="BJJIN"/>
      <sheetName val="COPING"/>
      <sheetName val=" 해군동해관사 미장공사A그룹 공내역서.xlsx"/>
      <sheetName val="총괄표"/>
      <sheetName val="지주목시비량산출서"/>
      <sheetName val="danga"/>
      <sheetName val="직공비"/>
      <sheetName val="단가조사"/>
      <sheetName val="식재총괄"/>
      <sheetName val="횡배수관토공수량"/>
      <sheetName val="내역표지"/>
      <sheetName val="Inputs"/>
      <sheetName val="Timing&amp;Esc"/>
      <sheetName val="금액집계"/>
      <sheetName val="hvac(제어동)"/>
      <sheetName val="Total"/>
      <sheetName val="기별(종합)"/>
      <sheetName val="TYPE-B 평균H"/>
      <sheetName val="D-3503"/>
      <sheetName val="남양시작동자105노65기1.3화1.2"/>
      <sheetName val="부표총괄"/>
      <sheetName val="wall"/>
      <sheetName val="터파기및재료"/>
      <sheetName val="차량구입"/>
      <sheetName val="내역1"/>
      <sheetName val="설변물량"/>
      <sheetName val="골재집계"/>
      <sheetName val="RAHMEN"/>
      <sheetName val="갑지(추정)"/>
      <sheetName val="Construction"/>
      <sheetName val="SL dau tien"/>
      <sheetName val="Item정리"/>
      <sheetName val="TYPE-A"/>
      <sheetName val="기초일위"/>
      <sheetName val="시설일위"/>
      <sheetName val="조명일위"/>
      <sheetName val="2000년1차"/>
      <sheetName val="전선 및 전선관"/>
      <sheetName val="I一般比"/>
      <sheetName val="N賃率-職"/>
      <sheetName val="전신환매도율"/>
      <sheetName val="설산1.나"/>
      <sheetName val="본사S"/>
      <sheetName val="Equipment"/>
      <sheetName val="Piping"/>
      <sheetName val="6월실적"/>
      <sheetName val="손익분석"/>
      <sheetName val="1-1"/>
      <sheetName val="표지판현황"/>
      <sheetName val="단면가정"/>
      <sheetName val="IMP(MAIN)"/>
      <sheetName val="IMP (REACTOR)"/>
      <sheetName val="봉양~조차장간고하개명(신설)"/>
      <sheetName val="도급양식"/>
      <sheetName val="적격점수&lt;300억미만&gt;"/>
      <sheetName val="검사현황"/>
      <sheetName val="full (2)"/>
      <sheetName val="소일위대가코드표"/>
      <sheetName val="산출내역서집계표"/>
      <sheetName val="단위별 일위대가표"/>
      <sheetName val="정산노무"/>
      <sheetName val="정산재료"/>
      <sheetName val="#REF"/>
      <sheetName val="Baby일위대가"/>
      <sheetName val="부대대비"/>
      <sheetName val="냉연집계"/>
      <sheetName val="신우"/>
      <sheetName val="CODE"/>
      <sheetName val="시멘트"/>
      <sheetName val="별표 "/>
      <sheetName val="7단가"/>
      <sheetName val="월선수금"/>
      <sheetName val="2_자재집계표4"/>
      <sheetName val="화강석_보조기층4"/>
      <sheetName val="혼합기층_포설_및다짐_(2)4"/>
      <sheetName val="보조기층_포설_및다짐4"/>
      <sheetName val="보차도경계석운반_(2)4"/>
      <sheetName val="1_총괄토공4"/>
      <sheetName val="2_하수터파기토공4"/>
      <sheetName val="3_하수수량집계표4"/>
      <sheetName val="4_맹암거집계표4"/>
      <sheetName val="맹암거_토공4"/>
      <sheetName val="5_포장공사수량집계표4"/>
      <sheetName val="도로경계석_(2)4"/>
      <sheetName val="급수급탕_(동관)4"/>
      <sheetName val="오배수_(집계)4"/>
      <sheetName val="2_자재집계표1"/>
      <sheetName val="화강석_보조기층1"/>
      <sheetName val="혼합기층_포설_및다짐_(2)1"/>
      <sheetName val="보조기층_포설_및다짐1"/>
      <sheetName val="보차도경계석운반_(2)1"/>
      <sheetName val="1_총괄토공1"/>
      <sheetName val="2_하수터파기토공1"/>
      <sheetName val="3_하수수량집계표1"/>
      <sheetName val="4_맹암거집계표1"/>
      <sheetName val="맹암거_토공1"/>
      <sheetName val="5_포장공사수량집계표1"/>
      <sheetName val="도로경계석_(2)1"/>
      <sheetName val="급수급탕_(동관)1"/>
      <sheetName val="오배수_(집계)1"/>
      <sheetName val="2_자재집계표2"/>
      <sheetName val="화강석_보조기층2"/>
      <sheetName val="혼합기층_포설_및다짐_(2)2"/>
      <sheetName val="보조기층_포설_및다짐2"/>
      <sheetName val="보차도경계석운반_(2)2"/>
      <sheetName val="1_총괄토공2"/>
      <sheetName val="2_하수터파기토공2"/>
      <sheetName val="3_하수수량집계표2"/>
      <sheetName val="4_맹암거집계표2"/>
      <sheetName val="맹암거_토공2"/>
      <sheetName val="5_포장공사수량집계표2"/>
      <sheetName val="도로경계석_(2)2"/>
      <sheetName val="급수급탕_(동관)2"/>
      <sheetName val="오배수_(집계)2"/>
      <sheetName val="2_자재집계표3"/>
      <sheetName val="화강석_보조기층3"/>
      <sheetName val="혼합기층_포설_및다짐_(2)3"/>
      <sheetName val="보조기층_포설_및다짐3"/>
      <sheetName val="보차도경계석운반_(2)3"/>
      <sheetName val="1_총괄토공3"/>
      <sheetName val="2_하수터파기토공3"/>
      <sheetName val="3_하수수량집계표3"/>
      <sheetName val="4_맹암거집계표3"/>
      <sheetName val="맹암거_토공3"/>
      <sheetName val="5_포장공사수량집계표3"/>
      <sheetName val="도로경계석_(2)3"/>
      <sheetName val="급수급탕_(동관)3"/>
      <sheetName val="오배수_(집계)3"/>
      <sheetName val="단면(RW1)"/>
      <sheetName val="적용기준"/>
      <sheetName val="첨부파일"/>
      <sheetName val="EUPDAT2"/>
      <sheetName val="Hargamat"/>
      <sheetName val="검색"/>
      <sheetName val="개요"/>
      <sheetName val="Wind Load(3.1) (2)"/>
      <sheetName val="Wind Load(3.2)"/>
      <sheetName val="Wind Load(3.4)"/>
      <sheetName val="Front"/>
      <sheetName val="SCH"/>
      <sheetName val="CTEMCOST"/>
      <sheetName val="design data"/>
      <sheetName val="member design"/>
      <sheetName val="연습"/>
      <sheetName val="Schedule C - Page 2 of 6"/>
      <sheetName val="Schedule C - Page 4 of 6"/>
      <sheetName val="Schedule C - Page 5 of 6"/>
      <sheetName val="Schedule C - Page 6 of 6"/>
      <sheetName val="Schedule A - Page 1 of 3"/>
      <sheetName val="Schedule A - Page 2 of 3"/>
      <sheetName val="Schedule A - Page 3 of 3"/>
      <sheetName val="Schedule B - Page 1 of 4"/>
      <sheetName val="Schedule B - Page 2 of 4"/>
      <sheetName val="Schedule B - Page 3 of 4"/>
      <sheetName val="Schedule B - Page 4 of 4"/>
      <sheetName val="Schedule C - Page 1 of 6"/>
      <sheetName val="Schedule C - Page 3 of 6"/>
      <sheetName val="Schedule E - Page 1 of 11"/>
      <sheetName val="Schedule E - Page 10 of 11"/>
      <sheetName val="Schedule E - Page 11 of 11"/>
      <sheetName val="Schedule E - Page 2 of 11"/>
      <sheetName val="Schedule E - Page 3 of 11"/>
      <sheetName val="Schedule E - Page 4 of 11"/>
      <sheetName val="Schedule E - Page 5 of 11"/>
      <sheetName val="Schedule E - Page 6 of 11"/>
      <sheetName val="Schedule E - Page 7 of 11"/>
      <sheetName val="Schedule E - Page 8 of 11"/>
      <sheetName val="Schedule E - Page 9 of 11"/>
      <sheetName val="A.1.3 - Page 1 of 1"/>
      <sheetName val="A.1.4 - Page 1 of 1"/>
      <sheetName val="A.4 - Page 1 of 1"/>
      <sheetName val="건축내역서"/>
      <sheetName val="차선도색현황"/>
      <sheetName val="횡배위치"/>
      <sheetName val="공종별 집계"/>
      <sheetName val="인제내역"/>
      <sheetName val="가동비율"/>
      <sheetName val="노원열병합  건축공사기성내역서"/>
      <sheetName val="금액"/>
      <sheetName val="Languages"/>
      <sheetName val="공사비내역서"/>
      <sheetName val="CAPVC"/>
      <sheetName val="연결임시"/>
      <sheetName val="FACTOR"/>
      <sheetName val="견적을지"/>
      <sheetName val="EJ"/>
      <sheetName val="전기공사"/>
      <sheetName val="토목주소"/>
      <sheetName val="프랜트면허"/>
      <sheetName val="4 LINE"/>
      <sheetName val="7 th"/>
      <sheetName val="DS-최종"/>
      <sheetName val="대비"/>
      <sheetName val="CP-E2 (품셈표)"/>
      <sheetName val="음료실행"/>
      <sheetName val="실행(표지,갑,을)"/>
      <sheetName val="네고율"/>
      <sheetName val="단가디비"/>
      <sheetName val="변화치수"/>
      <sheetName val="기계"/>
      <sheetName val="공사비예산서(토목분)"/>
      <sheetName val="남대문빌딩"/>
      <sheetName val="RING WALL"/>
      <sheetName val="자재단가"/>
      <sheetName val="요율"/>
      <sheetName val="노임"/>
      <sheetName val="자재대"/>
      <sheetName val="비교표"/>
      <sheetName val="골조시행"/>
      <sheetName val="Sheet1 (2)"/>
      <sheetName val="식재"/>
      <sheetName val="시설물"/>
      <sheetName val="식재출력용"/>
      <sheetName val="유지관리"/>
      <sheetName val="CCC"/>
      <sheetName val="설계조건"/>
      <sheetName val="안정계산"/>
      <sheetName val="단면검토"/>
      <sheetName val="A"/>
      <sheetName val="DOGI"/>
      <sheetName val="기성집계"/>
    </sheetNames>
    <sheetDataSet>
      <sheetData sheetId="0">
        <row r="5">
          <cell r="D5" t="str">
            <v>(발표일:99.1.1)</v>
          </cell>
          <cell r="E5" t="str">
            <v>(발표일:98.9.1)</v>
          </cell>
          <cell r="F5" t="str">
            <v>(발표일:98.1.1)</v>
          </cell>
        </row>
        <row r="6">
          <cell r="A6" t="str">
            <v>L001</v>
          </cell>
          <cell r="B6" t="str">
            <v>갱    부</v>
          </cell>
          <cell r="C6" t="str">
            <v>인</v>
          </cell>
          <cell r="D6">
            <v>46995</v>
          </cell>
          <cell r="E6">
            <v>50308</v>
          </cell>
          <cell r="F6">
            <v>56352</v>
          </cell>
        </row>
        <row r="7">
          <cell r="A7" t="str">
            <v>L002</v>
          </cell>
          <cell r="B7" t="str">
            <v>도 목 수</v>
          </cell>
          <cell r="C7" t="str">
            <v>인</v>
          </cell>
          <cell r="D7">
            <v>0</v>
          </cell>
          <cell r="E7">
            <v>0</v>
          </cell>
          <cell r="F7">
            <v>81068</v>
          </cell>
        </row>
        <row r="8">
          <cell r="A8" t="str">
            <v>L003</v>
          </cell>
          <cell r="B8" t="str">
            <v>건축목공</v>
          </cell>
          <cell r="C8" t="str">
            <v>인</v>
          </cell>
          <cell r="D8">
            <v>62310</v>
          </cell>
          <cell r="E8">
            <v>65713</v>
          </cell>
          <cell r="F8">
            <v>71803</v>
          </cell>
        </row>
        <row r="9">
          <cell r="A9" t="str">
            <v>L004</v>
          </cell>
          <cell r="B9" t="str">
            <v>형틀목공</v>
          </cell>
          <cell r="C9" t="str">
            <v>인</v>
          </cell>
          <cell r="D9">
            <v>62603</v>
          </cell>
          <cell r="E9">
            <v>65381</v>
          </cell>
          <cell r="F9">
            <v>75306</v>
          </cell>
        </row>
        <row r="10">
          <cell r="A10" t="str">
            <v>L005</v>
          </cell>
          <cell r="B10" t="str">
            <v>창호목공</v>
          </cell>
          <cell r="C10" t="str">
            <v>인</v>
          </cell>
          <cell r="D10">
            <v>56563</v>
          </cell>
          <cell r="E10">
            <v>61043</v>
          </cell>
          <cell r="F10">
            <v>66162</v>
          </cell>
        </row>
        <row r="11">
          <cell r="A11" t="str">
            <v>L006</v>
          </cell>
          <cell r="B11" t="str">
            <v>철 골 공</v>
          </cell>
          <cell r="C11" t="str">
            <v>인</v>
          </cell>
          <cell r="D11">
            <v>60500</v>
          </cell>
          <cell r="E11">
            <v>64796</v>
          </cell>
          <cell r="F11">
            <v>73514</v>
          </cell>
        </row>
        <row r="12">
          <cell r="A12" t="str">
            <v>L007</v>
          </cell>
          <cell r="B12" t="str">
            <v>철    공</v>
          </cell>
          <cell r="C12" t="str">
            <v>인</v>
          </cell>
          <cell r="D12">
            <v>59797</v>
          </cell>
          <cell r="E12">
            <v>59917</v>
          </cell>
          <cell r="F12">
            <v>72430</v>
          </cell>
        </row>
        <row r="13">
          <cell r="A13" t="str">
            <v>L008</v>
          </cell>
          <cell r="B13" t="str">
            <v>철 근 공</v>
          </cell>
          <cell r="C13" t="str">
            <v>인</v>
          </cell>
          <cell r="D13">
            <v>65147</v>
          </cell>
          <cell r="E13">
            <v>66944</v>
          </cell>
          <cell r="F13">
            <v>77839</v>
          </cell>
        </row>
        <row r="14">
          <cell r="A14" t="str">
            <v>L009</v>
          </cell>
          <cell r="B14" t="str">
            <v>철 판 공</v>
          </cell>
          <cell r="C14" t="str">
            <v>인</v>
          </cell>
          <cell r="D14">
            <v>61774</v>
          </cell>
          <cell r="E14">
            <v>68465</v>
          </cell>
          <cell r="F14">
            <v>73217</v>
          </cell>
        </row>
        <row r="15">
          <cell r="A15" t="str">
            <v>L010</v>
          </cell>
          <cell r="B15" t="str">
            <v>셧 터 공</v>
          </cell>
          <cell r="C15" t="str">
            <v>인</v>
          </cell>
          <cell r="D15">
            <v>55318</v>
          </cell>
          <cell r="E15">
            <v>58035</v>
          </cell>
          <cell r="F15">
            <v>64659</v>
          </cell>
        </row>
        <row r="16">
          <cell r="A16" t="str">
            <v>L011</v>
          </cell>
          <cell r="B16" t="str">
            <v>샷 시 공</v>
          </cell>
          <cell r="C16" t="str">
            <v>인</v>
          </cell>
          <cell r="D16">
            <v>55318</v>
          </cell>
          <cell r="E16">
            <v>58035</v>
          </cell>
          <cell r="F16">
            <v>65647</v>
          </cell>
        </row>
        <row r="17">
          <cell r="A17" t="str">
            <v>L012</v>
          </cell>
          <cell r="B17" t="str">
            <v>절 단 공</v>
          </cell>
          <cell r="C17" t="str">
            <v>인</v>
          </cell>
          <cell r="D17">
            <v>59642</v>
          </cell>
          <cell r="E17">
            <v>67321</v>
          </cell>
          <cell r="F17">
            <v>65881</v>
          </cell>
        </row>
        <row r="18">
          <cell r="A18" t="str">
            <v>L013</v>
          </cell>
          <cell r="B18" t="str">
            <v>석    공</v>
          </cell>
          <cell r="C18" t="str">
            <v>인</v>
          </cell>
          <cell r="D18">
            <v>69257</v>
          </cell>
          <cell r="E18">
            <v>67292</v>
          </cell>
          <cell r="F18">
            <v>77005</v>
          </cell>
        </row>
        <row r="19">
          <cell r="A19" t="str">
            <v>L014</v>
          </cell>
          <cell r="B19" t="str">
            <v>특수비계공(15M이상)</v>
          </cell>
          <cell r="C19" t="str">
            <v>인</v>
          </cell>
          <cell r="D19">
            <v>78766</v>
          </cell>
          <cell r="E19">
            <v>75380</v>
          </cell>
          <cell r="F19">
            <v>85884</v>
          </cell>
        </row>
        <row r="20">
          <cell r="A20" t="str">
            <v>L015</v>
          </cell>
          <cell r="B20" t="str">
            <v>비 계 공</v>
          </cell>
          <cell r="C20" t="str">
            <v>인</v>
          </cell>
          <cell r="D20">
            <v>66531</v>
          </cell>
          <cell r="E20">
            <v>69324</v>
          </cell>
          <cell r="F20">
            <v>79467</v>
          </cell>
        </row>
        <row r="21">
          <cell r="A21" t="str">
            <v>L016</v>
          </cell>
          <cell r="B21" t="str">
            <v>동 발 공(터 널)</v>
          </cell>
          <cell r="C21" t="str">
            <v>인</v>
          </cell>
          <cell r="D21">
            <v>61285</v>
          </cell>
          <cell r="E21">
            <v>59691</v>
          </cell>
          <cell r="F21">
            <v>65485</v>
          </cell>
        </row>
        <row r="22">
          <cell r="A22" t="str">
            <v>L017</v>
          </cell>
          <cell r="B22" t="str">
            <v>조 적 공</v>
          </cell>
          <cell r="C22" t="str">
            <v>인</v>
          </cell>
          <cell r="D22">
            <v>58512</v>
          </cell>
          <cell r="E22">
            <v>58379</v>
          </cell>
          <cell r="F22">
            <v>67986</v>
          </cell>
        </row>
        <row r="23">
          <cell r="A23" t="str">
            <v>L018</v>
          </cell>
          <cell r="B23" t="str">
            <v>벽돌(블럭)제작공</v>
          </cell>
          <cell r="C23" t="str">
            <v>인</v>
          </cell>
          <cell r="D23">
            <v>56942</v>
          </cell>
          <cell r="E23">
            <v>57334</v>
          </cell>
          <cell r="F23">
            <v>61291</v>
          </cell>
        </row>
        <row r="24">
          <cell r="A24" t="str">
            <v>L019</v>
          </cell>
          <cell r="B24" t="str">
            <v>연 돌 공</v>
          </cell>
          <cell r="C24" t="str">
            <v>인</v>
          </cell>
          <cell r="D24">
            <v>58512</v>
          </cell>
          <cell r="E24">
            <v>58379</v>
          </cell>
          <cell r="F24">
            <v>72745</v>
          </cell>
        </row>
        <row r="25">
          <cell r="A25" t="str">
            <v>L020</v>
          </cell>
          <cell r="B25" t="str">
            <v>미 장 공</v>
          </cell>
          <cell r="C25" t="str">
            <v>인</v>
          </cell>
          <cell r="D25">
            <v>59451</v>
          </cell>
          <cell r="E25">
            <v>61569</v>
          </cell>
          <cell r="F25">
            <v>71283</v>
          </cell>
        </row>
        <row r="26">
          <cell r="A26" t="str">
            <v>L021</v>
          </cell>
          <cell r="B26" t="str">
            <v>방 수 공</v>
          </cell>
          <cell r="C26" t="str">
            <v>인</v>
          </cell>
          <cell r="D26">
            <v>50866</v>
          </cell>
          <cell r="E26">
            <v>51640</v>
          </cell>
          <cell r="F26">
            <v>57701</v>
          </cell>
        </row>
        <row r="27">
          <cell r="A27" t="str">
            <v>L022</v>
          </cell>
          <cell r="B27" t="str">
            <v>타 일 공</v>
          </cell>
          <cell r="C27" t="str">
            <v>인</v>
          </cell>
          <cell r="D27">
            <v>58994</v>
          </cell>
          <cell r="E27">
            <v>60706</v>
          </cell>
          <cell r="F27">
            <v>68147</v>
          </cell>
        </row>
        <row r="28">
          <cell r="A28" t="str">
            <v>L023</v>
          </cell>
          <cell r="B28" t="str">
            <v>줄 눈 공</v>
          </cell>
          <cell r="C28" t="str">
            <v>인</v>
          </cell>
          <cell r="D28">
            <v>58172</v>
          </cell>
          <cell r="E28">
            <v>55387</v>
          </cell>
          <cell r="F28">
            <v>63589</v>
          </cell>
        </row>
        <row r="29">
          <cell r="A29" t="str">
            <v>L024</v>
          </cell>
          <cell r="B29" t="str">
            <v>연 마 공</v>
          </cell>
          <cell r="C29" t="str">
            <v>인</v>
          </cell>
          <cell r="D29">
            <v>56709</v>
          </cell>
          <cell r="E29">
            <v>54957</v>
          </cell>
          <cell r="F29">
            <v>67289</v>
          </cell>
        </row>
        <row r="30">
          <cell r="A30" t="str">
            <v>L025</v>
          </cell>
          <cell r="B30" t="str">
            <v>콘크리트공</v>
          </cell>
          <cell r="C30" t="str">
            <v>인</v>
          </cell>
          <cell r="D30">
            <v>60596</v>
          </cell>
          <cell r="E30">
            <v>63605</v>
          </cell>
          <cell r="F30">
            <v>71184</v>
          </cell>
        </row>
        <row r="31">
          <cell r="A31" t="str">
            <v>L026</v>
          </cell>
          <cell r="B31" t="str">
            <v>바이브레타공</v>
          </cell>
          <cell r="C31" t="str">
            <v>인</v>
          </cell>
          <cell r="D31">
            <v>60596</v>
          </cell>
          <cell r="E31">
            <v>63605</v>
          </cell>
          <cell r="F31">
            <v>69081</v>
          </cell>
        </row>
        <row r="32">
          <cell r="A32" t="str">
            <v>L027</v>
          </cell>
          <cell r="B32" t="str">
            <v>보일러공</v>
          </cell>
          <cell r="C32" t="str">
            <v>인</v>
          </cell>
          <cell r="D32">
            <v>48190</v>
          </cell>
          <cell r="E32">
            <v>52463</v>
          </cell>
          <cell r="F32">
            <v>56787</v>
          </cell>
        </row>
        <row r="33">
          <cell r="A33" t="str">
            <v>L028</v>
          </cell>
          <cell r="B33" t="str">
            <v>배 관 공</v>
          </cell>
          <cell r="C33" t="str">
            <v>인</v>
          </cell>
          <cell r="D33">
            <v>48833</v>
          </cell>
          <cell r="E33">
            <v>52004</v>
          </cell>
          <cell r="F33">
            <v>58907</v>
          </cell>
        </row>
        <row r="34">
          <cell r="A34" t="str">
            <v>L029</v>
          </cell>
          <cell r="B34" t="str">
            <v>온 돌 공</v>
          </cell>
          <cell r="C34" t="str">
            <v>인</v>
          </cell>
          <cell r="D34">
            <v>59451</v>
          </cell>
          <cell r="E34">
            <v>61569</v>
          </cell>
          <cell r="F34">
            <v>54720</v>
          </cell>
        </row>
        <row r="35">
          <cell r="A35" t="str">
            <v>L030</v>
          </cell>
          <cell r="B35" t="str">
            <v>위 생 공</v>
          </cell>
          <cell r="C35" t="str">
            <v>인</v>
          </cell>
          <cell r="D35">
            <v>48855</v>
          </cell>
          <cell r="E35">
            <v>51145</v>
          </cell>
          <cell r="F35">
            <v>59212</v>
          </cell>
        </row>
        <row r="36">
          <cell r="A36" t="str">
            <v>L031</v>
          </cell>
          <cell r="B36" t="str">
            <v>보 온 공</v>
          </cell>
          <cell r="C36" t="str">
            <v>인</v>
          </cell>
          <cell r="D36">
            <v>49987</v>
          </cell>
          <cell r="E36">
            <v>54125</v>
          </cell>
          <cell r="F36">
            <v>63143</v>
          </cell>
        </row>
        <row r="37">
          <cell r="A37" t="str">
            <v>L032</v>
          </cell>
          <cell r="B37" t="str">
            <v>도 장 공</v>
          </cell>
          <cell r="C37" t="str">
            <v>인</v>
          </cell>
          <cell r="D37">
            <v>52915</v>
          </cell>
          <cell r="E37">
            <v>55640</v>
          </cell>
          <cell r="F37">
            <v>63038</v>
          </cell>
        </row>
        <row r="38">
          <cell r="A38" t="str">
            <v>L033</v>
          </cell>
          <cell r="B38" t="str">
            <v>내 장 공</v>
          </cell>
          <cell r="C38" t="str">
            <v>인</v>
          </cell>
          <cell r="D38">
            <v>58768</v>
          </cell>
          <cell r="E38">
            <v>59767</v>
          </cell>
          <cell r="F38">
            <v>72244</v>
          </cell>
        </row>
        <row r="39">
          <cell r="A39" t="str">
            <v>L034</v>
          </cell>
          <cell r="B39" t="str">
            <v>도 배 공</v>
          </cell>
          <cell r="C39" t="str">
            <v>인</v>
          </cell>
          <cell r="D39">
            <v>51632</v>
          </cell>
          <cell r="E39">
            <v>51201</v>
          </cell>
          <cell r="F39">
            <v>58443</v>
          </cell>
        </row>
        <row r="40">
          <cell r="A40" t="str">
            <v>L035</v>
          </cell>
          <cell r="B40" t="str">
            <v>아스타일공</v>
          </cell>
          <cell r="C40" t="str">
            <v>인</v>
          </cell>
          <cell r="D40">
            <v>58994</v>
          </cell>
          <cell r="E40">
            <v>60706</v>
          </cell>
          <cell r="F40">
            <v>71686</v>
          </cell>
        </row>
        <row r="41">
          <cell r="A41" t="str">
            <v>L036</v>
          </cell>
          <cell r="B41" t="str">
            <v>기 와 공</v>
          </cell>
          <cell r="C41" t="str">
            <v>인</v>
          </cell>
          <cell r="D41">
            <v>68363</v>
          </cell>
          <cell r="E41">
            <v>64891</v>
          </cell>
          <cell r="F41">
            <v>69476</v>
          </cell>
        </row>
        <row r="42">
          <cell r="A42" t="str">
            <v>L037</v>
          </cell>
          <cell r="B42" t="str">
            <v>슬레이트공</v>
          </cell>
          <cell r="C42" t="str">
            <v>인</v>
          </cell>
          <cell r="D42">
            <v>68363</v>
          </cell>
          <cell r="E42">
            <v>64891</v>
          </cell>
          <cell r="F42">
            <v>72727</v>
          </cell>
        </row>
        <row r="43">
          <cell r="A43" t="str">
            <v>L038</v>
          </cell>
          <cell r="B43" t="str">
            <v>화약취급공</v>
          </cell>
          <cell r="C43" t="str">
            <v>인</v>
          </cell>
          <cell r="D43">
            <v>67520</v>
          </cell>
          <cell r="E43">
            <v>60578</v>
          </cell>
          <cell r="F43">
            <v>69595</v>
          </cell>
        </row>
        <row r="44">
          <cell r="A44" t="str">
            <v>L039</v>
          </cell>
          <cell r="B44" t="str">
            <v>착 암 공</v>
          </cell>
          <cell r="C44" t="str">
            <v>인</v>
          </cell>
          <cell r="D44">
            <v>50107</v>
          </cell>
          <cell r="E44">
            <v>54279</v>
          </cell>
          <cell r="F44">
            <v>57292</v>
          </cell>
        </row>
        <row r="45">
          <cell r="A45" t="str">
            <v>L040</v>
          </cell>
          <cell r="B45" t="str">
            <v>보 안 공</v>
          </cell>
          <cell r="C45" t="str">
            <v>인</v>
          </cell>
          <cell r="D45">
            <v>41224</v>
          </cell>
          <cell r="E45">
            <v>44036</v>
          </cell>
          <cell r="F45">
            <v>41290</v>
          </cell>
        </row>
        <row r="46">
          <cell r="A46" t="str">
            <v>L041</v>
          </cell>
          <cell r="B46" t="str">
            <v>포 장 공</v>
          </cell>
          <cell r="C46" t="str">
            <v>인</v>
          </cell>
          <cell r="D46">
            <v>59695</v>
          </cell>
          <cell r="E46">
            <v>56237</v>
          </cell>
          <cell r="F46">
            <v>65494</v>
          </cell>
        </row>
        <row r="47">
          <cell r="A47" t="str">
            <v>L042</v>
          </cell>
          <cell r="B47" t="str">
            <v>포 설 공</v>
          </cell>
          <cell r="C47" t="str">
            <v>인</v>
          </cell>
          <cell r="D47">
            <v>53731</v>
          </cell>
          <cell r="E47">
            <v>54013</v>
          </cell>
          <cell r="F47">
            <v>65082</v>
          </cell>
        </row>
        <row r="48">
          <cell r="A48" t="str">
            <v>L043</v>
          </cell>
          <cell r="B48" t="str">
            <v>궤 도 공</v>
          </cell>
          <cell r="C48" t="str">
            <v>인</v>
          </cell>
          <cell r="D48">
            <v>53629</v>
          </cell>
          <cell r="E48">
            <v>62818</v>
          </cell>
          <cell r="F48">
            <v>60000</v>
          </cell>
        </row>
        <row r="49">
          <cell r="A49" t="str">
            <v>L044</v>
          </cell>
          <cell r="B49" t="str">
            <v>용 접 공(철 도)</v>
          </cell>
          <cell r="C49" t="str">
            <v>인</v>
          </cell>
          <cell r="D49">
            <v>58661</v>
          </cell>
          <cell r="E49">
            <v>55736</v>
          </cell>
          <cell r="F49">
            <v>67201</v>
          </cell>
        </row>
        <row r="50">
          <cell r="A50" t="str">
            <v>L045</v>
          </cell>
          <cell r="B50" t="str">
            <v>잠 수 부</v>
          </cell>
          <cell r="C50" t="str">
            <v>인</v>
          </cell>
          <cell r="D50">
            <v>87712</v>
          </cell>
          <cell r="E50">
            <v>73901</v>
          </cell>
          <cell r="F50">
            <v>81832</v>
          </cell>
        </row>
        <row r="51">
          <cell r="A51" t="str">
            <v>L046</v>
          </cell>
          <cell r="B51" t="str">
            <v>잠 함 공</v>
          </cell>
          <cell r="C51" t="str">
            <v>인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L047</v>
          </cell>
          <cell r="B52" t="str">
            <v>보 링 공</v>
          </cell>
          <cell r="C52" t="str">
            <v>인</v>
          </cell>
          <cell r="D52">
            <v>50288</v>
          </cell>
          <cell r="E52">
            <v>53721</v>
          </cell>
          <cell r="F52">
            <v>58626</v>
          </cell>
        </row>
        <row r="53">
          <cell r="A53" t="str">
            <v>L049</v>
          </cell>
          <cell r="B53" t="str">
            <v>영림기사</v>
          </cell>
          <cell r="C53" t="str">
            <v>인</v>
          </cell>
          <cell r="D53">
            <v>0</v>
          </cell>
          <cell r="E53">
            <v>0</v>
          </cell>
          <cell r="F53">
            <v>72675</v>
          </cell>
        </row>
        <row r="54">
          <cell r="A54" t="str">
            <v>L050</v>
          </cell>
          <cell r="B54" t="str">
            <v>조 경 공</v>
          </cell>
          <cell r="C54" t="str">
            <v>인</v>
          </cell>
          <cell r="D54">
            <v>50250</v>
          </cell>
          <cell r="E54">
            <v>50321</v>
          </cell>
          <cell r="F54">
            <v>60207</v>
          </cell>
        </row>
        <row r="55">
          <cell r="A55" t="str">
            <v>L051</v>
          </cell>
          <cell r="B55" t="str">
            <v>벌 목 부</v>
          </cell>
          <cell r="C55" t="str">
            <v>인</v>
          </cell>
          <cell r="D55">
            <v>57718</v>
          </cell>
          <cell r="E55">
            <v>64902</v>
          </cell>
          <cell r="F55">
            <v>66433</v>
          </cell>
        </row>
        <row r="56">
          <cell r="A56" t="str">
            <v>L052</v>
          </cell>
          <cell r="B56" t="str">
            <v>조림인부</v>
          </cell>
          <cell r="C56" t="str">
            <v>인</v>
          </cell>
          <cell r="D56">
            <v>43854</v>
          </cell>
          <cell r="E56">
            <v>32014</v>
          </cell>
          <cell r="F56">
            <v>53688</v>
          </cell>
        </row>
        <row r="57">
          <cell r="A57" t="str">
            <v>L053</v>
          </cell>
          <cell r="B57" t="str">
            <v>플랜트 기계설치공</v>
          </cell>
          <cell r="C57" t="str">
            <v>인</v>
          </cell>
          <cell r="D57">
            <v>59903</v>
          </cell>
          <cell r="E57">
            <v>61521</v>
          </cell>
          <cell r="F57">
            <v>80805</v>
          </cell>
        </row>
        <row r="58">
          <cell r="A58" t="str">
            <v>L054</v>
          </cell>
          <cell r="B58" t="str">
            <v>플랜트 용접공</v>
          </cell>
          <cell r="C58" t="str">
            <v>인</v>
          </cell>
          <cell r="D58">
            <v>63349</v>
          </cell>
          <cell r="E58">
            <v>69101</v>
          </cell>
          <cell r="F58">
            <v>95379</v>
          </cell>
        </row>
        <row r="59">
          <cell r="A59" t="str">
            <v>L055</v>
          </cell>
          <cell r="B59" t="str">
            <v>플랜트 배관공</v>
          </cell>
          <cell r="C59" t="str">
            <v>인</v>
          </cell>
          <cell r="D59">
            <v>66377</v>
          </cell>
          <cell r="E59">
            <v>76135</v>
          </cell>
          <cell r="F59">
            <v>97219</v>
          </cell>
        </row>
        <row r="60">
          <cell r="A60" t="str">
            <v>L056</v>
          </cell>
          <cell r="B60" t="str">
            <v>플랜트 제관공</v>
          </cell>
          <cell r="C60" t="str">
            <v>인</v>
          </cell>
          <cell r="D60">
            <v>54813</v>
          </cell>
          <cell r="E60">
            <v>60834</v>
          </cell>
          <cell r="F60">
            <v>81966</v>
          </cell>
        </row>
        <row r="61">
          <cell r="A61" t="str">
            <v>L057</v>
          </cell>
          <cell r="B61" t="str">
            <v>시공측량사</v>
          </cell>
          <cell r="C61" t="str">
            <v>인</v>
          </cell>
          <cell r="D61">
            <v>44848</v>
          </cell>
          <cell r="E61">
            <v>47571</v>
          </cell>
          <cell r="F61">
            <v>58506</v>
          </cell>
        </row>
        <row r="62">
          <cell r="A62" t="str">
            <v>L058</v>
          </cell>
          <cell r="B62" t="str">
            <v>시공측량사조수</v>
          </cell>
          <cell r="C62" t="str">
            <v>인</v>
          </cell>
          <cell r="D62">
            <v>33985</v>
          </cell>
          <cell r="E62">
            <v>32619</v>
          </cell>
          <cell r="F62">
            <v>38777</v>
          </cell>
        </row>
        <row r="63">
          <cell r="A63" t="str">
            <v>L059</v>
          </cell>
          <cell r="B63" t="str">
            <v>측    부</v>
          </cell>
          <cell r="C63" t="str">
            <v>인</v>
          </cell>
          <cell r="D63">
            <v>26699</v>
          </cell>
          <cell r="E63">
            <v>32690</v>
          </cell>
          <cell r="F63">
            <v>32725</v>
          </cell>
        </row>
        <row r="64">
          <cell r="A64" t="str">
            <v>L060</v>
          </cell>
          <cell r="B64" t="str">
            <v>검 조 부</v>
          </cell>
          <cell r="C64" t="str">
            <v>인</v>
          </cell>
          <cell r="D64">
            <v>33755</v>
          </cell>
          <cell r="E64">
            <v>34098</v>
          </cell>
          <cell r="F64">
            <v>32800</v>
          </cell>
        </row>
        <row r="65">
          <cell r="A65" t="str">
            <v>L061</v>
          </cell>
          <cell r="B65" t="str">
            <v>송전전공</v>
          </cell>
          <cell r="C65" t="str">
            <v>인</v>
          </cell>
          <cell r="D65">
            <v>197482</v>
          </cell>
          <cell r="E65">
            <v>188956</v>
          </cell>
          <cell r="F65">
            <v>234733</v>
          </cell>
        </row>
        <row r="66">
          <cell r="A66" t="str">
            <v>L062</v>
          </cell>
          <cell r="B66" t="str">
            <v>배전전공</v>
          </cell>
          <cell r="C66" t="str">
            <v>인</v>
          </cell>
          <cell r="D66">
            <v>176615</v>
          </cell>
          <cell r="E66">
            <v>164094</v>
          </cell>
          <cell r="F66">
            <v>192602</v>
          </cell>
        </row>
        <row r="67">
          <cell r="A67" t="str">
            <v>L063</v>
          </cell>
          <cell r="B67" t="str">
            <v>플랜트 전공</v>
          </cell>
          <cell r="C67" t="str">
            <v>인</v>
          </cell>
          <cell r="D67">
            <v>52369</v>
          </cell>
          <cell r="E67">
            <v>54503</v>
          </cell>
          <cell r="F67">
            <v>64285</v>
          </cell>
        </row>
        <row r="68">
          <cell r="A68" t="str">
            <v>L064</v>
          </cell>
          <cell r="B68" t="str">
            <v>내선전공</v>
          </cell>
          <cell r="C68" t="str">
            <v>인</v>
          </cell>
          <cell r="D68">
            <v>47911</v>
          </cell>
          <cell r="E68">
            <v>51021</v>
          </cell>
          <cell r="F68">
            <v>57286</v>
          </cell>
        </row>
        <row r="69">
          <cell r="A69" t="str">
            <v>L065</v>
          </cell>
          <cell r="B69" t="str">
            <v>특별고압케이블전공</v>
          </cell>
          <cell r="C69" t="str">
            <v>인</v>
          </cell>
          <cell r="D69">
            <v>97565</v>
          </cell>
          <cell r="E69">
            <v>102881</v>
          </cell>
          <cell r="F69">
            <v>98463</v>
          </cell>
        </row>
        <row r="70">
          <cell r="A70" t="str">
            <v>L066</v>
          </cell>
          <cell r="B70" t="str">
            <v>고압케이블전공</v>
          </cell>
          <cell r="C70" t="str">
            <v>인</v>
          </cell>
          <cell r="D70">
            <v>66547</v>
          </cell>
          <cell r="E70">
            <v>74151</v>
          </cell>
          <cell r="F70">
            <v>74584</v>
          </cell>
        </row>
        <row r="71">
          <cell r="A71" t="str">
            <v>L067</v>
          </cell>
          <cell r="B71" t="str">
            <v>저압케이블전공</v>
          </cell>
          <cell r="C71" t="str">
            <v>인</v>
          </cell>
          <cell r="D71">
            <v>59146</v>
          </cell>
          <cell r="E71">
            <v>55486</v>
          </cell>
          <cell r="F71">
            <v>61877</v>
          </cell>
        </row>
        <row r="72">
          <cell r="A72" t="str">
            <v>L068</v>
          </cell>
          <cell r="B72" t="str">
            <v>철도신호공</v>
          </cell>
          <cell r="C72" t="str">
            <v>인</v>
          </cell>
          <cell r="D72">
            <v>79766</v>
          </cell>
          <cell r="E72">
            <v>73483</v>
          </cell>
          <cell r="F72">
            <v>88167</v>
          </cell>
        </row>
        <row r="73">
          <cell r="A73" t="str">
            <v>L069</v>
          </cell>
          <cell r="B73" t="str">
            <v>계 장 공</v>
          </cell>
          <cell r="C73" t="str">
            <v>인</v>
          </cell>
          <cell r="D73">
            <v>50009</v>
          </cell>
          <cell r="E73">
            <v>57587</v>
          </cell>
          <cell r="F73">
            <v>60822</v>
          </cell>
        </row>
        <row r="74">
          <cell r="A74" t="str">
            <v>L070</v>
          </cell>
          <cell r="B74" t="str">
            <v>전기공사기사 1급</v>
          </cell>
          <cell r="C74" t="str">
            <v>인</v>
          </cell>
          <cell r="D74">
            <v>0</v>
          </cell>
          <cell r="E74">
            <v>0</v>
          </cell>
          <cell r="F74">
            <v>64241</v>
          </cell>
        </row>
        <row r="75">
          <cell r="A75" t="str">
            <v>L071</v>
          </cell>
          <cell r="B75" t="str">
            <v>전기공사기사 2급</v>
          </cell>
          <cell r="C75" t="str">
            <v>인</v>
          </cell>
          <cell r="D75">
            <v>0</v>
          </cell>
          <cell r="E75">
            <v>0</v>
          </cell>
          <cell r="F75">
            <v>55069</v>
          </cell>
        </row>
        <row r="76">
          <cell r="A76" t="str">
            <v>L072</v>
          </cell>
          <cell r="B76" t="str">
            <v>통신외선공</v>
          </cell>
          <cell r="C76" t="str">
            <v>인</v>
          </cell>
          <cell r="D76">
            <v>73980</v>
          </cell>
          <cell r="E76">
            <v>77946</v>
          </cell>
          <cell r="F76">
            <v>89013</v>
          </cell>
        </row>
        <row r="77">
          <cell r="A77" t="str">
            <v>L073</v>
          </cell>
          <cell r="B77" t="str">
            <v>통신설비공</v>
          </cell>
          <cell r="C77" t="str">
            <v>인</v>
          </cell>
          <cell r="D77">
            <v>64758</v>
          </cell>
          <cell r="E77">
            <v>66296</v>
          </cell>
          <cell r="F77">
            <v>76852</v>
          </cell>
        </row>
        <row r="78">
          <cell r="A78" t="str">
            <v>L074</v>
          </cell>
          <cell r="B78" t="str">
            <v>통신내선공</v>
          </cell>
          <cell r="C78" t="str">
            <v>인</v>
          </cell>
          <cell r="D78">
            <v>60168</v>
          </cell>
          <cell r="E78">
            <v>63738</v>
          </cell>
          <cell r="F78">
            <v>72591</v>
          </cell>
        </row>
        <row r="79">
          <cell r="A79" t="str">
            <v>L075</v>
          </cell>
          <cell r="B79" t="str">
            <v>통신케이블공</v>
          </cell>
          <cell r="C79" t="str">
            <v>인</v>
          </cell>
          <cell r="D79">
            <v>75788</v>
          </cell>
          <cell r="E79">
            <v>80042</v>
          </cell>
          <cell r="F79">
            <v>90455</v>
          </cell>
        </row>
        <row r="80">
          <cell r="A80" t="str">
            <v>L076</v>
          </cell>
          <cell r="B80" t="str">
            <v>무선안테나공</v>
          </cell>
          <cell r="C80" t="str">
            <v>인</v>
          </cell>
          <cell r="D80">
            <v>91475</v>
          </cell>
          <cell r="E80">
            <v>97216</v>
          </cell>
          <cell r="F80">
            <v>110956</v>
          </cell>
        </row>
        <row r="81">
          <cell r="A81" t="str">
            <v>L077</v>
          </cell>
          <cell r="B81" t="str">
            <v>통신기사 1급</v>
          </cell>
          <cell r="C81" t="str">
            <v>인</v>
          </cell>
          <cell r="D81">
            <v>84229</v>
          </cell>
          <cell r="E81">
            <v>87004</v>
          </cell>
          <cell r="F81">
            <v>92723</v>
          </cell>
        </row>
        <row r="82">
          <cell r="A82" t="str">
            <v>L078</v>
          </cell>
          <cell r="B82" t="str">
            <v>통신기사 2급</v>
          </cell>
          <cell r="C82" t="str">
            <v>인</v>
          </cell>
          <cell r="D82">
            <v>79642</v>
          </cell>
          <cell r="E82">
            <v>78519</v>
          </cell>
          <cell r="F82">
            <v>82395</v>
          </cell>
        </row>
        <row r="83">
          <cell r="A83" t="str">
            <v>L079</v>
          </cell>
          <cell r="B83" t="str">
            <v>통신기능사</v>
          </cell>
          <cell r="C83" t="str">
            <v>인</v>
          </cell>
          <cell r="D83">
            <v>67759</v>
          </cell>
          <cell r="E83">
            <v>68332</v>
          </cell>
          <cell r="F83">
            <v>72194</v>
          </cell>
        </row>
        <row r="84">
          <cell r="A84" t="str">
            <v>L080</v>
          </cell>
          <cell r="B84" t="str">
            <v>수작업반장</v>
          </cell>
          <cell r="C84" t="str">
            <v>인</v>
          </cell>
          <cell r="D84">
            <v>57364</v>
          </cell>
          <cell r="E84">
            <v>54191</v>
          </cell>
          <cell r="F84">
            <v>74369</v>
          </cell>
        </row>
        <row r="85">
          <cell r="A85" t="str">
            <v>L081</v>
          </cell>
          <cell r="B85" t="str">
            <v>작업반장</v>
          </cell>
          <cell r="C85" t="str">
            <v>인</v>
          </cell>
          <cell r="D85">
            <v>57364</v>
          </cell>
          <cell r="E85">
            <v>54191</v>
          </cell>
          <cell r="F85">
            <v>60326</v>
          </cell>
        </row>
        <row r="86">
          <cell r="A86" t="str">
            <v>L082</v>
          </cell>
          <cell r="B86" t="str">
            <v>목    도</v>
          </cell>
          <cell r="C86" t="str">
            <v>인</v>
          </cell>
          <cell r="D86">
            <v>64408</v>
          </cell>
          <cell r="E86">
            <v>63010</v>
          </cell>
          <cell r="F86">
            <v>64758</v>
          </cell>
        </row>
        <row r="87">
          <cell r="A87" t="str">
            <v>L083</v>
          </cell>
          <cell r="B87" t="str">
            <v>조 력 공</v>
          </cell>
          <cell r="C87" t="str">
            <v>인</v>
          </cell>
          <cell r="D87">
            <v>39371</v>
          </cell>
          <cell r="E87">
            <v>40427</v>
          </cell>
          <cell r="F87">
            <v>48912</v>
          </cell>
        </row>
        <row r="88">
          <cell r="A88" t="str">
            <v>L084</v>
          </cell>
          <cell r="B88" t="str">
            <v>특별인부</v>
          </cell>
          <cell r="C88" t="str">
            <v>인</v>
          </cell>
          <cell r="D88">
            <v>48674</v>
          </cell>
          <cell r="E88">
            <v>49659</v>
          </cell>
          <cell r="F88">
            <v>57379</v>
          </cell>
        </row>
        <row r="89">
          <cell r="A89" t="str">
            <v>L085</v>
          </cell>
          <cell r="B89" t="str">
            <v>보통인부</v>
          </cell>
          <cell r="C89" t="str">
            <v>인</v>
          </cell>
          <cell r="D89">
            <v>33755</v>
          </cell>
          <cell r="E89">
            <v>34098</v>
          </cell>
          <cell r="F89">
            <v>37736</v>
          </cell>
        </row>
        <row r="90">
          <cell r="A90" t="str">
            <v>L086</v>
          </cell>
          <cell r="B90" t="str">
            <v>중기운전기사</v>
          </cell>
          <cell r="C90" t="str">
            <v>인</v>
          </cell>
          <cell r="D90">
            <v>53715</v>
          </cell>
          <cell r="E90">
            <v>52855</v>
          </cell>
          <cell r="F90">
            <v>56951</v>
          </cell>
        </row>
        <row r="91">
          <cell r="A91" t="str">
            <v>L087</v>
          </cell>
          <cell r="B91" t="str">
            <v>운전사(운반차)</v>
          </cell>
          <cell r="C91" t="str">
            <v>인</v>
          </cell>
          <cell r="D91">
            <v>49633</v>
          </cell>
          <cell r="E91">
            <v>53159</v>
          </cell>
          <cell r="F91">
            <v>51077</v>
          </cell>
        </row>
        <row r="92">
          <cell r="A92" t="str">
            <v>L088</v>
          </cell>
          <cell r="B92" t="str">
            <v>운전사(기  계)</v>
          </cell>
          <cell r="C92" t="str">
            <v>인</v>
          </cell>
          <cell r="D92">
            <v>45575</v>
          </cell>
          <cell r="E92">
            <v>45276</v>
          </cell>
          <cell r="F92">
            <v>54325</v>
          </cell>
        </row>
        <row r="93">
          <cell r="A93" t="str">
            <v>L089</v>
          </cell>
          <cell r="B93" t="str">
            <v>중기운전조수</v>
          </cell>
          <cell r="C93" t="str">
            <v>인</v>
          </cell>
          <cell r="D93">
            <v>40706</v>
          </cell>
          <cell r="E93">
            <v>39194</v>
          </cell>
          <cell r="F93">
            <v>42762</v>
          </cell>
        </row>
        <row r="94">
          <cell r="A94" t="str">
            <v>L090</v>
          </cell>
          <cell r="B94" t="str">
            <v>고급선원</v>
          </cell>
          <cell r="C94" t="str">
            <v>인</v>
          </cell>
          <cell r="D94">
            <v>67380</v>
          </cell>
          <cell r="E94">
            <v>63746</v>
          </cell>
          <cell r="F94">
            <v>63950</v>
          </cell>
        </row>
        <row r="95">
          <cell r="A95" t="str">
            <v>L091</v>
          </cell>
          <cell r="B95" t="str">
            <v>보통선원</v>
          </cell>
          <cell r="C95" t="str">
            <v>인</v>
          </cell>
          <cell r="D95">
            <v>52274</v>
          </cell>
          <cell r="E95">
            <v>54986</v>
          </cell>
          <cell r="F95">
            <v>49346</v>
          </cell>
        </row>
        <row r="96">
          <cell r="A96" t="str">
            <v>L092</v>
          </cell>
          <cell r="B96" t="str">
            <v>선    부</v>
          </cell>
          <cell r="C96" t="str">
            <v>인</v>
          </cell>
          <cell r="D96">
            <v>41303</v>
          </cell>
          <cell r="E96">
            <v>45267</v>
          </cell>
          <cell r="F96">
            <v>40088</v>
          </cell>
        </row>
        <row r="97">
          <cell r="A97" t="str">
            <v>L093</v>
          </cell>
          <cell r="B97" t="str">
            <v>준설선선장</v>
          </cell>
          <cell r="C97" t="str">
            <v>인</v>
          </cell>
          <cell r="D97">
            <v>77084</v>
          </cell>
          <cell r="E97">
            <v>77929</v>
          </cell>
          <cell r="F97">
            <v>79532</v>
          </cell>
        </row>
        <row r="98">
          <cell r="A98" t="str">
            <v>L094</v>
          </cell>
          <cell r="B98" t="str">
            <v>준설선기관장</v>
          </cell>
          <cell r="C98" t="str">
            <v>인</v>
          </cell>
          <cell r="D98">
            <v>65732</v>
          </cell>
          <cell r="E98">
            <v>66667</v>
          </cell>
          <cell r="F98">
            <v>70637</v>
          </cell>
        </row>
        <row r="99">
          <cell r="A99" t="str">
            <v>L095</v>
          </cell>
          <cell r="B99" t="str">
            <v>준설선기관사</v>
          </cell>
          <cell r="C99" t="str">
            <v>인</v>
          </cell>
          <cell r="D99">
            <v>62000</v>
          </cell>
          <cell r="E99">
            <v>63333</v>
          </cell>
          <cell r="F99">
            <v>56955</v>
          </cell>
        </row>
        <row r="100">
          <cell r="A100" t="str">
            <v>L096</v>
          </cell>
          <cell r="B100" t="str">
            <v>준설선운전사</v>
          </cell>
          <cell r="C100" t="str">
            <v>인</v>
          </cell>
          <cell r="D100">
            <v>64200</v>
          </cell>
          <cell r="E100">
            <v>58033</v>
          </cell>
          <cell r="F100">
            <v>66688</v>
          </cell>
        </row>
        <row r="101">
          <cell r="A101" t="str">
            <v>L097</v>
          </cell>
          <cell r="B101" t="str">
            <v>준설선전기사</v>
          </cell>
          <cell r="C101" t="str">
            <v>인</v>
          </cell>
          <cell r="D101">
            <v>66400</v>
          </cell>
          <cell r="E101">
            <v>66000</v>
          </cell>
          <cell r="F101">
            <v>63631</v>
          </cell>
        </row>
        <row r="102">
          <cell r="A102" t="str">
            <v>L098</v>
          </cell>
          <cell r="B102" t="str">
            <v>기계설치공</v>
          </cell>
          <cell r="C102" t="str">
            <v>인</v>
          </cell>
          <cell r="D102">
            <v>56925</v>
          </cell>
          <cell r="E102">
            <v>51838</v>
          </cell>
          <cell r="F102">
            <v>67415</v>
          </cell>
        </row>
        <row r="103">
          <cell r="A103" t="str">
            <v>L099</v>
          </cell>
          <cell r="B103" t="str">
            <v>기 계 공</v>
          </cell>
          <cell r="C103" t="str">
            <v>인</v>
          </cell>
          <cell r="D103">
            <v>49611</v>
          </cell>
          <cell r="E103">
            <v>49600</v>
          </cell>
          <cell r="F103">
            <v>58906</v>
          </cell>
        </row>
        <row r="104">
          <cell r="A104" t="str">
            <v>L100</v>
          </cell>
          <cell r="B104" t="str">
            <v>선 반 공</v>
          </cell>
          <cell r="C104" t="str">
            <v>인</v>
          </cell>
          <cell r="D104">
            <v>0</v>
          </cell>
          <cell r="E104">
            <v>0</v>
          </cell>
          <cell r="F104">
            <v>78752</v>
          </cell>
        </row>
        <row r="105">
          <cell r="A105" t="str">
            <v>L101</v>
          </cell>
          <cell r="B105" t="str">
            <v>정 비 공</v>
          </cell>
          <cell r="C105" t="str">
            <v>인</v>
          </cell>
          <cell r="D105">
            <v>0</v>
          </cell>
          <cell r="E105">
            <v>0</v>
          </cell>
          <cell r="F105">
            <v>52502</v>
          </cell>
        </row>
        <row r="106">
          <cell r="A106" t="str">
            <v>L102</v>
          </cell>
          <cell r="B106" t="str">
            <v>벨트콘베어작업공</v>
          </cell>
          <cell r="C106" t="str">
            <v>인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L103</v>
          </cell>
          <cell r="B107" t="str">
            <v>현 도 사</v>
          </cell>
          <cell r="C107" t="str">
            <v>인</v>
          </cell>
          <cell r="D107">
            <v>66579</v>
          </cell>
          <cell r="E107">
            <v>0</v>
          </cell>
          <cell r="F107">
            <v>0</v>
          </cell>
        </row>
        <row r="108">
          <cell r="A108" t="str">
            <v>L104</v>
          </cell>
          <cell r="B108" t="str">
            <v>제 도 사</v>
          </cell>
          <cell r="C108" t="str">
            <v>인</v>
          </cell>
          <cell r="D108">
            <v>42366</v>
          </cell>
          <cell r="E108">
            <v>52957</v>
          </cell>
          <cell r="F108">
            <v>46978</v>
          </cell>
        </row>
        <row r="109">
          <cell r="A109" t="str">
            <v>L105</v>
          </cell>
          <cell r="B109" t="str">
            <v>시험사 1급</v>
          </cell>
          <cell r="C109" t="str">
            <v>인</v>
          </cell>
          <cell r="D109">
            <v>48017</v>
          </cell>
          <cell r="E109">
            <v>51959</v>
          </cell>
          <cell r="F109">
            <v>47867</v>
          </cell>
        </row>
        <row r="110">
          <cell r="A110" t="str">
            <v>L106</v>
          </cell>
          <cell r="B110" t="str">
            <v>시험사 2급</v>
          </cell>
          <cell r="C110" t="str">
            <v>인</v>
          </cell>
          <cell r="D110">
            <v>36857</v>
          </cell>
          <cell r="E110">
            <v>39935</v>
          </cell>
          <cell r="F110">
            <v>42272</v>
          </cell>
        </row>
        <row r="111">
          <cell r="A111" t="str">
            <v>L107</v>
          </cell>
          <cell r="B111" t="str">
            <v>시험사 3급</v>
          </cell>
          <cell r="C111" t="str">
            <v>인</v>
          </cell>
          <cell r="D111">
            <v>0</v>
          </cell>
          <cell r="E111">
            <v>0</v>
          </cell>
          <cell r="F111">
            <v>36667</v>
          </cell>
        </row>
        <row r="112">
          <cell r="A112" t="str">
            <v>L108</v>
          </cell>
          <cell r="B112" t="str">
            <v>시험사 4급</v>
          </cell>
          <cell r="C112" t="str">
            <v>인</v>
          </cell>
          <cell r="D112">
            <v>0</v>
          </cell>
          <cell r="E112">
            <v>0</v>
          </cell>
          <cell r="F112">
            <v>30223</v>
          </cell>
        </row>
        <row r="113">
          <cell r="A113" t="str">
            <v>L109</v>
          </cell>
          <cell r="B113" t="str">
            <v>시험보조수</v>
          </cell>
          <cell r="C113" t="str">
            <v>인</v>
          </cell>
          <cell r="D113">
            <v>29231</v>
          </cell>
          <cell r="E113">
            <v>31260</v>
          </cell>
          <cell r="F113">
            <v>31003</v>
          </cell>
        </row>
        <row r="114">
          <cell r="A114" t="str">
            <v>L110</v>
          </cell>
          <cell r="B114" t="str">
            <v>안전관리기사 1급</v>
          </cell>
          <cell r="C114" t="str">
            <v>인</v>
          </cell>
          <cell r="D114">
            <v>0</v>
          </cell>
          <cell r="E114">
            <v>0</v>
          </cell>
          <cell r="F114">
            <v>43959</v>
          </cell>
        </row>
        <row r="115">
          <cell r="A115" t="str">
            <v>L111</v>
          </cell>
          <cell r="B115" t="str">
            <v>안전관리기사 2급</v>
          </cell>
          <cell r="C115" t="str">
            <v>인</v>
          </cell>
          <cell r="D115">
            <v>0</v>
          </cell>
          <cell r="E115">
            <v>0</v>
          </cell>
          <cell r="F115">
            <v>38509</v>
          </cell>
        </row>
        <row r="116">
          <cell r="A116" t="str">
            <v>L112</v>
          </cell>
          <cell r="B116" t="str">
            <v>유 리 공</v>
          </cell>
          <cell r="C116" t="str">
            <v>인</v>
          </cell>
          <cell r="D116">
            <v>57574</v>
          </cell>
          <cell r="E116">
            <v>61877</v>
          </cell>
          <cell r="F116">
            <v>63783</v>
          </cell>
        </row>
        <row r="117">
          <cell r="A117" t="str">
            <v>L113</v>
          </cell>
          <cell r="B117" t="str">
            <v>함 석 공</v>
          </cell>
          <cell r="C117" t="str">
            <v>인</v>
          </cell>
          <cell r="D117">
            <v>56248</v>
          </cell>
          <cell r="E117">
            <v>56465</v>
          </cell>
          <cell r="F117">
            <v>68943</v>
          </cell>
        </row>
        <row r="118">
          <cell r="A118" t="str">
            <v>L114</v>
          </cell>
          <cell r="B118" t="str">
            <v>용 접 공(일 반)</v>
          </cell>
          <cell r="C118" t="str">
            <v>인</v>
          </cell>
          <cell r="D118">
            <v>60784</v>
          </cell>
          <cell r="E118">
            <v>61021</v>
          </cell>
          <cell r="F118">
            <v>74016</v>
          </cell>
        </row>
        <row r="119">
          <cell r="A119" t="str">
            <v>L115</v>
          </cell>
          <cell r="B119" t="str">
            <v>리 벳 공</v>
          </cell>
          <cell r="C119" t="str">
            <v>인</v>
          </cell>
          <cell r="D119">
            <v>60500</v>
          </cell>
          <cell r="E119">
            <v>64796</v>
          </cell>
          <cell r="F119">
            <v>71579</v>
          </cell>
        </row>
        <row r="120">
          <cell r="A120" t="str">
            <v>L116</v>
          </cell>
          <cell r="B120" t="str">
            <v>루 핑 공</v>
          </cell>
          <cell r="C120" t="str">
            <v>인</v>
          </cell>
          <cell r="D120">
            <v>50866</v>
          </cell>
          <cell r="E120">
            <v>51640</v>
          </cell>
          <cell r="F120">
            <v>57701</v>
          </cell>
        </row>
        <row r="121">
          <cell r="A121" t="str">
            <v>L117</v>
          </cell>
          <cell r="B121" t="str">
            <v>닥 트 공</v>
          </cell>
          <cell r="C121" t="str">
            <v>인</v>
          </cell>
          <cell r="D121">
            <v>48478</v>
          </cell>
          <cell r="E121">
            <v>52215</v>
          </cell>
          <cell r="F121">
            <v>58041</v>
          </cell>
        </row>
        <row r="122">
          <cell r="A122" t="str">
            <v>L118</v>
          </cell>
          <cell r="B122" t="str">
            <v>대 장 공</v>
          </cell>
          <cell r="C122" t="str">
            <v>인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L119</v>
          </cell>
          <cell r="B123" t="str">
            <v>할 석 공</v>
          </cell>
          <cell r="C123" t="str">
            <v>인</v>
          </cell>
          <cell r="D123">
            <v>63951</v>
          </cell>
          <cell r="E123">
            <v>63908</v>
          </cell>
          <cell r="F123">
            <v>77728</v>
          </cell>
        </row>
        <row r="124">
          <cell r="A124" t="str">
            <v>L120</v>
          </cell>
          <cell r="B124" t="str">
            <v>제철축로공</v>
          </cell>
          <cell r="C124" t="str">
            <v>인</v>
          </cell>
          <cell r="D124">
            <v>92419</v>
          </cell>
          <cell r="E124">
            <v>93072</v>
          </cell>
          <cell r="F124">
            <v>93345</v>
          </cell>
        </row>
        <row r="125">
          <cell r="A125" t="str">
            <v>L121</v>
          </cell>
          <cell r="B125" t="str">
            <v>양 생 공</v>
          </cell>
          <cell r="C125" t="str">
            <v>인</v>
          </cell>
          <cell r="D125">
            <v>33755</v>
          </cell>
          <cell r="E125">
            <v>34098</v>
          </cell>
          <cell r="F125">
            <v>42244</v>
          </cell>
        </row>
        <row r="126">
          <cell r="A126" t="str">
            <v>L122</v>
          </cell>
          <cell r="B126" t="str">
            <v>계 령 공</v>
          </cell>
          <cell r="C126" t="str">
            <v>인</v>
          </cell>
          <cell r="D126">
            <v>52915</v>
          </cell>
          <cell r="E126">
            <v>55640</v>
          </cell>
          <cell r="F126">
            <v>0</v>
          </cell>
        </row>
        <row r="127">
          <cell r="A127" t="str">
            <v>L123</v>
          </cell>
          <cell r="B127" t="str">
            <v>사 공(배포함)</v>
          </cell>
          <cell r="C127" t="str">
            <v>인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L124</v>
          </cell>
          <cell r="B128" t="str">
            <v>마 부(우마차포함)</v>
          </cell>
          <cell r="C128" t="str">
            <v>인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L125</v>
          </cell>
          <cell r="B129" t="str">
            <v>제 재 공</v>
          </cell>
          <cell r="C129" t="str">
            <v>인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L126</v>
          </cell>
          <cell r="B130" t="str">
            <v>철도궤도공</v>
          </cell>
          <cell r="C130" t="str">
            <v>인</v>
          </cell>
          <cell r="D130">
            <v>53629</v>
          </cell>
          <cell r="E130">
            <v>62818</v>
          </cell>
          <cell r="F130">
            <v>65636</v>
          </cell>
        </row>
        <row r="131">
          <cell r="A131" t="str">
            <v>L127</v>
          </cell>
          <cell r="B131" t="str">
            <v>지적기사 1급</v>
          </cell>
          <cell r="C131" t="str">
            <v>인</v>
          </cell>
          <cell r="D131">
            <v>91687</v>
          </cell>
          <cell r="E131">
            <v>93295</v>
          </cell>
          <cell r="F131">
            <v>93540</v>
          </cell>
        </row>
        <row r="132">
          <cell r="A132" t="str">
            <v>L128</v>
          </cell>
          <cell r="B132" t="str">
            <v>지적기사 2급</v>
          </cell>
          <cell r="C132" t="str">
            <v>인</v>
          </cell>
          <cell r="D132">
            <v>69173</v>
          </cell>
          <cell r="E132">
            <v>72840</v>
          </cell>
          <cell r="F132">
            <v>72183</v>
          </cell>
        </row>
        <row r="133">
          <cell r="A133" t="str">
            <v>L129</v>
          </cell>
          <cell r="B133" t="str">
            <v>지적기능사 1급</v>
          </cell>
          <cell r="C133" t="str">
            <v>인</v>
          </cell>
          <cell r="D133">
            <v>48878</v>
          </cell>
          <cell r="E133">
            <v>50316</v>
          </cell>
          <cell r="F133">
            <v>53062</v>
          </cell>
        </row>
        <row r="134">
          <cell r="A134" t="str">
            <v>L130</v>
          </cell>
          <cell r="B134" t="str">
            <v>지적기능사 2급</v>
          </cell>
          <cell r="C134" t="str">
            <v>인</v>
          </cell>
          <cell r="D134">
            <v>35131</v>
          </cell>
          <cell r="E134">
            <v>34731</v>
          </cell>
          <cell r="F134">
            <v>32715</v>
          </cell>
        </row>
        <row r="135">
          <cell r="A135" t="str">
            <v>L131</v>
          </cell>
          <cell r="B135" t="str">
            <v>치장벽돌공</v>
          </cell>
          <cell r="C135" t="str">
            <v>인</v>
          </cell>
          <cell r="D135">
            <v>61897</v>
          </cell>
          <cell r="E135">
            <v>64317</v>
          </cell>
          <cell r="F135">
            <v>73288</v>
          </cell>
        </row>
        <row r="136">
          <cell r="A136" t="str">
            <v>L132</v>
          </cell>
          <cell r="B136" t="str">
            <v>송전활선전공</v>
          </cell>
          <cell r="C136" t="str">
            <v>인</v>
          </cell>
          <cell r="D136">
            <v>235109</v>
          </cell>
          <cell r="E136">
            <v>250000</v>
          </cell>
          <cell r="F136">
            <v>0</v>
          </cell>
        </row>
        <row r="137">
          <cell r="A137" t="str">
            <v>L133</v>
          </cell>
          <cell r="B137" t="str">
            <v>배전활선전공</v>
          </cell>
          <cell r="C137" t="str">
            <v>인</v>
          </cell>
          <cell r="D137">
            <v>182772</v>
          </cell>
          <cell r="E137">
            <v>188915</v>
          </cell>
          <cell r="F137">
            <v>215055</v>
          </cell>
        </row>
        <row r="138">
          <cell r="A138" t="str">
            <v>L134</v>
          </cell>
          <cell r="B138" t="str">
            <v>중기조장</v>
          </cell>
          <cell r="C138" t="str">
            <v>인</v>
          </cell>
          <cell r="D138">
            <v>64260</v>
          </cell>
          <cell r="E138">
            <v>56042</v>
          </cell>
          <cell r="F138">
            <v>55484</v>
          </cell>
        </row>
        <row r="139">
          <cell r="A139" t="str">
            <v>L135</v>
          </cell>
          <cell r="B139" t="str">
            <v>모래분사공</v>
          </cell>
          <cell r="C139" t="str">
            <v>인</v>
          </cell>
          <cell r="D139">
            <v>52915</v>
          </cell>
          <cell r="E139">
            <v>55640</v>
          </cell>
          <cell r="F139">
            <v>49962</v>
          </cell>
        </row>
        <row r="140">
          <cell r="A140" t="str">
            <v>L137</v>
          </cell>
          <cell r="B140" t="str">
            <v>플랜트 특수용접공</v>
          </cell>
          <cell r="C140" t="str">
            <v>인</v>
          </cell>
          <cell r="D140">
            <v>100475</v>
          </cell>
          <cell r="E140">
            <v>93828</v>
          </cell>
          <cell r="F140">
            <v>141421</v>
          </cell>
        </row>
        <row r="141">
          <cell r="A141" t="str">
            <v>L200</v>
          </cell>
          <cell r="B141" t="str">
            <v>여자인부</v>
          </cell>
          <cell r="C141" t="str">
            <v>인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L201</v>
          </cell>
          <cell r="B142" t="str">
            <v>조    공</v>
          </cell>
          <cell r="C142" t="str">
            <v>인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L202</v>
          </cell>
          <cell r="B143" t="str">
            <v>포장특공</v>
          </cell>
          <cell r="C143" t="str">
            <v>인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L203</v>
          </cell>
          <cell r="B144" t="str">
            <v>항 타 공</v>
          </cell>
          <cell r="C144" t="str">
            <v>인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L204</v>
          </cell>
          <cell r="B145" t="str">
            <v>드 릴 공</v>
          </cell>
          <cell r="C145" t="str">
            <v>인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L205</v>
          </cell>
          <cell r="B146" t="str">
            <v>WIRE MESH 설치공</v>
          </cell>
          <cell r="C146" t="str">
            <v>인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L701</v>
          </cell>
          <cell r="B147" t="str">
            <v>특급기술자</v>
          </cell>
          <cell r="C147" t="str">
            <v>인</v>
          </cell>
          <cell r="D147">
            <v>132166</v>
          </cell>
          <cell r="E147">
            <v>142203</v>
          </cell>
          <cell r="F147">
            <v>142203</v>
          </cell>
        </row>
        <row r="148">
          <cell r="A148" t="str">
            <v>L702</v>
          </cell>
          <cell r="B148" t="str">
            <v>고급기술자</v>
          </cell>
          <cell r="C148" t="str">
            <v>인</v>
          </cell>
          <cell r="D148">
            <v>109695</v>
          </cell>
          <cell r="E148">
            <v>117410</v>
          </cell>
          <cell r="F148">
            <v>117410</v>
          </cell>
        </row>
        <row r="149">
          <cell r="A149" t="str">
            <v>L703</v>
          </cell>
          <cell r="B149" t="str">
            <v>중급기술자</v>
          </cell>
          <cell r="C149" t="str">
            <v>인</v>
          </cell>
          <cell r="D149">
            <v>91968</v>
          </cell>
          <cell r="E149">
            <v>97488</v>
          </cell>
          <cell r="F149">
            <v>97488</v>
          </cell>
        </row>
        <row r="150">
          <cell r="A150" t="str">
            <v>L704</v>
          </cell>
          <cell r="B150" t="str">
            <v>초급기술자</v>
          </cell>
          <cell r="C150" t="str">
            <v>인</v>
          </cell>
          <cell r="D150">
            <v>65947</v>
          </cell>
          <cell r="E150">
            <v>69405</v>
          </cell>
          <cell r="F150">
            <v>69405</v>
          </cell>
        </row>
        <row r="151">
          <cell r="A151" t="str">
            <v>L705</v>
          </cell>
          <cell r="B151" t="str">
            <v>고급기능사</v>
          </cell>
          <cell r="C151" t="str">
            <v>인</v>
          </cell>
          <cell r="D151">
            <v>67006</v>
          </cell>
          <cell r="E151">
            <v>68094</v>
          </cell>
          <cell r="F151">
            <v>68094</v>
          </cell>
        </row>
        <row r="152">
          <cell r="A152" t="str">
            <v>L706</v>
          </cell>
          <cell r="B152" t="str">
            <v>중급기능사</v>
          </cell>
          <cell r="C152" t="str">
            <v>인</v>
          </cell>
          <cell r="D152">
            <v>55830</v>
          </cell>
          <cell r="E152">
            <v>60249</v>
          </cell>
          <cell r="F152">
            <v>60249</v>
          </cell>
        </row>
        <row r="153">
          <cell r="A153" t="str">
            <v>L707</v>
          </cell>
          <cell r="B153" t="str">
            <v>초급기능사</v>
          </cell>
          <cell r="C153" t="str">
            <v>인</v>
          </cell>
          <cell r="D153">
            <v>46933</v>
          </cell>
          <cell r="E153">
            <v>48652</v>
          </cell>
          <cell r="F153">
            <v>48652</v>
          </cell>
        </row>
        <row r="154">
          <cell r="A154" t="str">
            <v>L301</v>
          </cell>
          <cell r="B154" t="str">
            <v>H/W설치기사</v>
          </cell>
          <cell r="C154" t="str">
            <v>인</v>
          </cell>
          <cell r="D154">
            <v>83297</v>
          </cell>
          <cell r="E154">
            <v>82162</v>
          </cell>
          <cell r="F154">
            <v>82913</v>
          </cell>
        </row>
        <row r="155">
          <cell r="A155" t="str">
            <v>L302</v>
          </cell>
          <cell r="B155" t="str">
            <v>H/W시험기사</v>
          </cell>
          <cell r="C155" t="str">
            <v>인</v>
          </cell>
          <cell r="D155">
            <v>85165</v>
          </cell>
          <cell r="E155">
            <v>82402</v>
          </cell>
          <cell r="F155">
            <v>84088</v>
          </cell>
        </row>
        <row r="156">
          <cell r="A156" t="str">
            <v>L303</v>
          </cell>
          <cell r="B156" t="str">
            <v>S/W시험기사</v>
          </cell>
          <cell r="C156" t="str">
            <v>인</v>
          </cell>
          <cell r="D156">
            <v>86583</v>
          </cell>
          <cell r="E156">
            <v>84693</v>
          </cell>
          <cell r="F156">
            <v>85238</v>
          </cell>
        </row>
        <row r="157">
          <cell r="A157" t="str">
            <v>L304</v>
          </cell>
          <cell r="B157" t="str">
            <v>CPU시험기사</v>
          </cell>
          <cell r="C157" t="str">
            <v>인</v>
          </cell>
          <cell r="D157">
            <v>81182</v>
          </cell>
          <cell r="E157">
            <v>79138</v>
          </cell>
          <cell r="F157">
            <v>80163</v>
          </cell>
        </row>
        <row r="158">
          <cell r="A158" t="str">
            <v>L305</v>
          </cell>
          <cell r="B158" t="str">
            <v>광통신기사</v>
          </cell>
          <cell r="C158" t="str">
            <v>인</v>
          </cell>
          <cell r="D158">
            <v>108175</v>
          </cell>
          <cell r="E158">
            <v>132875</v>
          </cell>
          <cell r="F158">
            <v>149857</v>
          </cell>
        </row>
        <row r="159">
          <cell r="A159" t="str">
            <v>L306</v>
          </cell>
          <cell r="B159" t="str">
            <v>광케이블기사</v>
          </cell>
          <cell r="C159" t="str">
            <v>인</v>
          </cell>
          <cell r="D159">
            <v>90147</v>
          </cell>
          <cell r="E159">
            <v>110336</v>
          </cell>
          <cell r="F159">
            <v>120493</v>
          </cell>
        </row>
        <row r="160">
          <cell r="A160" t="str">
            <v>L401</v>
          </cell>
          <cell r="B160" t="str">
            <v>도편수</v>
          </cell>
          <cell r="C160" t="str">
            <v>인</v>
          </cell>
          <cell r="D160">
            <v>120804</v>
          </cell>
          <cell r="E160">
            <v>131984</v>
          </cell>
          <cell r="F160">
            <v>132909</v>
          </cell>
        </row>
        <row r="161">
          <cell r="A161" t="str">
            <v>L402</v>
          </cell>
          <cell r="B161" t="str">
            <v>목조각공</v>
          </cell>
          <cell r="C161" t="str">
            <v>인</v>
          </cell>
          <cell r="D161">
            <v>109226</v>
          </cell>
          <cell r="E161">
            <v>96291</v>
          </cell>
          <cell r="F161">
            <v>95674</v>
          </cell>
        </row>
        <row r="162">
          <cell r="A162" t="str">
            <v>L403</v>
          </cell>
          <cell r="B162" t="str">
            <v>한식목공</v>
          </cell>
          <cell r="C162" t="str">
            <v>인</v>
          </cell>
          <cell r="D162">
            <v>89987</v>
          </cell>
          <cell r="E162">
            <v>87000</v>
          </cell>
          <cell r="F162">
            <v>86465</v>
          </cell>
        </row>
        <row r="163">
          <cell r="A163" t="str">
            <v>L404</v>
          </cell>
          <cell r="B163" t="str">
            <v>한식목공조공</v>
          </cell>
          <cell r="C163" t="str">
            <v>인</v>
          </cell>
          <cell r="D163">
            <v>73861</v>
          </cell>
          <cell r="E163">
            <v>69203</v>
          </cell>
          <cell r="F163">
            <v>62022</v>
          </cell>
        </row>
        <row r="164">
          <cell r="A164" t="str">
            <v>L405</v>
          </cell>
          <cell r="B164" t="str">
            <v>드잡이공</v>
          </cell>
          <cell r="C164" t="str">
            <v>인</v>
          </cell>
          <cell r="D164">
            <v>98743</v>
          </cell>
          <cell r="E164">
            <v>106667</v>
          </cell>
          <cell r="F164">
            <v>98108</v>
          </cell>
        </row>
        <row r="165">
          <cell r="A165" t="str">
            <v>L406</v>
          </cell>
          <cell r="B165" t="str">
            <v>한식와공</v>
          </cell>
          <cell r="C165" t="str">
            <v>인</v>
          </cell>
          <cell r="D165">
            <v>144566</v>
          </cell>
          <cell r="E165">
            <v>153013</v>
          </cell>
          <cell r="F165">
            <v>126465</v>
          </cell>
        </row>
        <row r="166">
          <cell r="A166" t="str">
            <v>L407</v>
          </cell>
          <cell r="B166" t="str">
            <v>한식와공조공</v>
          </cell>
          <cell r="C166" t="str">
            <v>인</v>
          </cell>
          <cell r="D166">
            <v>98830</v>
          </cell>
          <cell r="E166">
            <v>80622</v>
          </cell>
          <cell r="F166">
            <v>91058</v>
          </cell>
        </row>
        <row r="167">
          <cell r="A167" t="str">
            <v>L408</v>
          </cell>
          <cell r="B167" t="str">
            <v>석조각공</v>
          </cell>
          <cell r="C167" t="str">
            <v>인</v>
          </cell>
          <cell r="D167">
            <v>97323</v>
          </cell>
          <cell r="E167">
            <v>112022</v>
          </cell>
          <cell r="F167">
            <v>108908</v>
          </cell>
        </row>
        <row r="168">
          <cell r="A168" t="str">
            <v>L409</v>
          </cell>
          <cell r="B168" t="str">
            <v>특수화공</v>
          </cell>
          <cell r="C168" t="str">
            <v>인</v>
          </cell>
          <cell r="D168">
            <v>130909</v>
          </cell>
          <cell r="E168">
            <v>106000</v>
          </cell>
          <cell r="F168">
            <v>121264</v>
          </cell>
        </row>
        <row r="169">
          <cell r="A169" t="str">
            <v>L410</v>
          </cell>
          <cell r="B169" t="str">
            <v>화공</v>
          </cell>
          <cell r="C169" t="str">
            <v>인</v>
          </cell>
          <cell r="D169">
            <v>98506</v>
          </cell>
          <cell r="E169">
            <v>92685</v>
          </cell>
          <cell r="F169">
            <v>86801</v>
          </cell>
        </row>
        <row r="170">
          <cell r="A170" t="str">
            <v>L411</v>
          </cell>
          <cell r="B170" t="str">
            <v>한식미장공</v>
          </cell>
          <cell r="C170" t="str">
            <v>인</v>
          </cell>
          <cell r="D170">
            <v>83400</v>
          </cell>
          <cell r="E170">
            <v>78989</v>
          </cell>
          <cell r="F170">
            <v>79972</v>
          </cell>
        </row>
        <row r="171">
          <cell r="A171" t="str">
            <v>L501</v>
          </cell>
          <cell r="B171" t="str">
            <v>원자력배관공</v>
          </cell>
          <cell r="C171" t="str">
            <v>인</v>
          </cell>
          <cell r="D171">
            <v>85504</v>
          </cell>
          <cell r="E171">
            <v>84091</v>
          </cell>
          <cell r="F171">
            <v>85331</v>
          </cell>
        </row>
        <row r="172">
          <cell r="A172" t="str">
            <v>L502</v>
          </cell>
          <cell r="B172" t="str">
            <v>원자력용접공</v>
          </cell>
          <cell r="C172" t="str">
            <v>인</v>
          </cell>
          <cell r="D172">
            <v>91598</v>
          </cell>
          <cell r="E172">
            <v>97054</v>
          </cell>
          <cell r="F172">
            <v>98842</v>
          </cell>
        </row>
        <row r="173">
          <cell r="A173" t="str">
            <v>L503</v>
          </cell>
          <cell r="B173" t="str">
            <v>원자력기계설치공</v>
          </cell>
          <cell r="C173" t="str">
            <v>인</v>
          </cell>
          <cell r="D173">
            <v>95966</v>
          </cell>
          <cell r="E173">
            <v>97451</v>
          </cell>
          <cell r="F173">
            <v>98364</v>
          </cell>
        </row>
        <row r="174">
          <cell r="A174" t="str">
            <v>L504</v>
          </cell>
          <cell r="B174" t="str">
            <v>원자력덕트공</v>
          </cell>
          <cell r="C174" t="str">
            <v>인</v>
          </cell>
          <cell r="D174">
            <v>88404</v>
          </cell>
          <cell r="E174">
            <v>84386</v>
          </cell>
          <cell r="F174">
            <v>104350</v>
          </cell>
        </row>
        <row r="175">
          <cell r="A175" t="str">
            <v>L505</v>
          </cell>
          <cell r="B175" t="str">
            <v>원자력제관공</v>
          </cell>
          <cell r="C175" t="str">
            <v>인</v>
          </cell>
          <cell r="D175">
            <v>76226</v>
          </cell>
          <cell r="E175">
            <v>79640</v>
          </cell>
          <cell r="F175">
            <v>76379</v>
          </cell>
        </row>
        <row r="176">
          <cell r="A176" t="str">
            <v>L506</v>
          </cell>
          <cell r="B176" t="str">
            <v>원자력케이블공</v>
          </cell>
          <cell r="C176" t="str">
            <v>인</v>
          </cell>
          <cell r="D176">
            <v>61338</v>
          </cell>
          <cell r="E176">
            <v>66411</v>
          </cell>
          <cell r="F176">
            <v>85474</v>
          </cell>
        </row>
        <row r="177">
          <cell r="A177" t="str">
            <v>L507</v>
          </cell>
          <cell r="B177" t="str">
            <v>원자력계장공</v>
          </cell>
          <cell r="C177" t="str">
            <v>인</v>
          </cell>
          <cell r="D177">
            <v>58478</v>
          </cell>
          <cell r="E177">
            <v>48839</v>
          </cell>
          <cell r="F177">
            <v>0</v>
          </cell>
        </row>
        <row r="178">
          <cell r="A178" t="str">
            <v>L508</v>
          </cell>
          <cell r="B178" t="str">
            <v>고급원자력비파괴시험공</v>
          </cell>
          <cell r="C178" t="str">
            <v>인</v>
          </cell>
          <cell r="D178">
            <v>89172</v>
          </cell>
          <cell r="E178">
            <v>91089</v>
          </cell>
          <cell r="F178">
            <v>92315</v>
          </cell>
        </row>
        <row r="179">
          <cell r="A179" t="str">
            <v>L509</v>
          </cell>
          <cell r="B179" t="str">
            <v>특급원자력비파괴시험공</v>
          </cell>
          <cell r="C179" t="str">
            <v>인</v>
          </cell>
          <cell r="D179">
            <v>94950</v>
          </cell>
          <cell r="E179">
            <v>99701</v>
          </cell>
          <cell r="F179">
            <v>100409</v>
          </cell>
        </row>
        <row r="180">
          <cell r="A180" t="str">
            <v>L510</v>
          </cell>
          <cell r="B180" t="str">
            <v>원자력기술자</v>
          </cell>
          <cell r="C180" t="str">
            <v>인</v>
          </cell>
          <cell r="D180">
            <v>71548</v>
          </cell>
          <cell r="E180">
            <v>67556</v>
          </cell>
          <cell r="F180">
            <v>66616</v>
          </cell>
        </row>
        <row r="181">
          <cell r="A181" t="str">
            <v>L511</v>
          </cell>
          <cell r="B181" t="str">
            <v>중급원자력기술자</v>
          </cell>
          <cell r="C181" t="str">
            <v>인</v>
          </cell>
          <cell r="D181">
            <v>85398</v>
          </cell>
          <cell r="E181">
            <v>78598</v>
          </cell>
          <cell r="F181">
            <v>77992</v>
          </cell>
        </row>
        <row r="182">
          <cell r="A182" t="str">
            <v>L048</v>
          </cell>
          <cell r="B182" t="str">
            <v>우 물 공</v>
          </cell>
          <cell r="C182" t="str">
            <v>인</v>
          </cell>
          <cell r="D182">
            <v>50288</v>
          </cell>
          <cell r="E182">
            <v>53721</v>
          </cell>
          <cell r="F182">
            <v>50558</v>
          </cell>
        </row>
        <row r="183">
          <cell r="A183" t="str">
            <v>L601</v>
          </cell>
          <cell r="B183" t="str">
            <v>책임측량사</v>
          </cell>
          <cell r="C183" t="str">
            <v>인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L602</v>
          </cell>
          <cell r="B184" t="str">
            <v>측지기사 1급</v>
          </cell>
          <cell r="C184" t="str">
            <v>인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L603</v>
          </cell>
          <cell r="B185" t="str">
            <v>측지기사 2급</v>
          </cell>
          <cell r="C185" t="str">
            <v>인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L604</v>
          </cell>
          <cell r="B186" t="str">
            <v>측량기능사 1급</v>
          </cell>
          <cell r="C186" t="str">
            <v>인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L605</v>
          </cell>
          <cell r="B187" t="str">
            <v>측량기능사 또는 측량기능사 2급</v>
          </cell>
          <cell r="C187" t="str">
            <v>인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L606</v>
          </cell>
          <cell r="B188" t="str">
            <v>항공사진기능사 1급(1급/2급통합)</v>
          </cell>
          <cell r="C188" t="str">
            <v>인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L609</v>
          </cell>
          <cell r="B189" t="str">
            <v>도화기능사 또는 도화기능사 2급</v>
          </cell>
          <cell r="C189" t="str">
            <v>인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L607</v>
          </cell>
          <cell r="B190" t="str">
            <v>항공사진기능사 또는 항공사진기능사 2급</v>
          </cell>
          <cell r="C190" t="str">
            <v>인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L608</v>
          </cell>
          <cell r="B191" t="str">
            <v>도화기능사 1급(1급/2급통합)</v>
          </cell>
          <cell r="C191" t="str">
            <v>인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L610</v>
          </cell>
          <cell r="B192" t="str">
            <v>지도제작기능사 1급(1급/2급통합)</v>
          </cell>
          <cell r="C192" t="str">
            <v>인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L611</v>
          </cell>
          <cell r="B193" t="str">
            <v>지도제작기능사 또는 지도제작기능사 2급</v>
          </cell>
          <cell r="C193" t="str">
            <v>인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L612</v>
          </cell>
          <cell r="B194" t="str">
            <v>사업용 조종사</v>
          </cell>
          <cell r="C194" t="str">
            <v>인</v>
          </cell>
          <cell r="D194">
            <v>0</v>
          </cell>
          <cell r="E194">
            <v>0</v>
          </cell>
          <cell r="F194">
            <v>0</v>
          </cell>
        </row>
        <row r="195">
          <cell r="A195" t="str">
            <v>L613</v>
          </cell>
          <cell r="B195" t="str">
            <v>항법사</v>
          </cell>
          <cell r="C195" t="str">
            <v>인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L614</v>
          </cell>
          <cell r="B196" t="str">
            <v>항공정비사</v>
          </cell>
          <cell r="C196" t="str">
            <v>인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L615</v>
          </cell>
          <cell r="B197" t="str">
            <v>항공사진촬영사</v>
          </cell>
          <cell r="C197" t="str">
            <v>인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L512</v>
          </cell>
          <cell r="B198" t="str">
            <v>상급원자력기술자</v>
          </cell>
          <cell r="C198" t="str">
            <v>인</v>
          </cell>
          <cell r="D198">
            <v>109491</v>
          </cell>
          <cell r="E198">
            <v>116994</v>
          </cell>
          <cell r="F198">
            <v>114125</v>
          </cell>
        </row>
        <row r="199">
          <cell r="A199" t="str">
            <v>L513</v>
          </cell>
          <cell r="B199" t="str">
            <v>원자력품질관리사</v>
          </cell>
          <cell r="C199" t="str">
            <v>인</v>
          </cell>
          <cell r="D199">
            <v>104799</v>
          </cell>
          <cell r="E199">
            <v>103736</v>
          </cell>
          <cell r="F199">
            <v>105586</v>
          </cell>
        </row>
        <row r="200">
          <cell r="A200" t="str">
            <v>L514</v>
          </cell>
          <cell r="B200" t="str">
            <v>원자력 특별인부</v>
          </cell>
          <cell r="C200" t="str">
            <v>인</v>
          </cell>
          <cell r="D200">
            <v>58187</v>
          </cell>
          <cell r="E200">
            <v>68094</v>
          </cell>
          <cell r="F200">
            <v>64294</v>
          </cell>
        </row>
        <row r="201">
          <cell r="A201" t="str">
            <v>L515</v>
          </cell>
          <cell r="B201" t="str">
            <v>원자력 보온공</v>
          </cell>
          <cell r="C201" t="str">
            <v>인</v>
          </cell>
          <cell r="D201">
            <v>65826</v>
          </cell>
          <cell r="E201">
            <v>83402</v>
          </cell>
          <cell r="F201">
            <v>89519</v>
          </cell>
        </row>
        <row r="202">
          <cell r="A202" t="str">
            <v>L516</v>
          </cell>
          <cell r="B202" t="str">
            <v>원자력 플랜트전공</v>
          </cell>
          <cell r="C202" t="str">
            <v>인</v>
          </cell>
          <cell r="D202">
            <v>84229</v>
          </cell>
          <cell r="E202">
            <v>93332</v>
          </cell>
          <cell r="F202">
            <v>98008</v>
          </cell>
        </row>
        <row r="203">
          <cell r="A203" t="str">
            <v>L170</v>
          </cell>
          <cell r="B203" t="str">
            <v>견 출 공</v>
          </cell>
          <cell r="C203" t="str">
            <v>인</v>
          </cell>
          <cell r="D203">
            <v>59133</v>
          </cell>
          <cell r="E203">
            <v>60023</v>
          </cell>
          <cell r="F203">
            <v>68717</v>
          </cell>
        </row>
        <row r="204">
          <cell r="A204" t="str">
            <v>L171</v>
          </cell>
          <cell r="B204" t="str">
            <v>노 즐 공</v>
          </cell>
          <cell r="C204" t="str">
            <v>인</v>
          </cell>
          <cell r="D204">
            <v>63577</v>
          </cell>
          <cell r="E204">
            <v>57373</v>
          </cell>
          <cell r="F204">
            <v>67815</v>
          </cell>
        </row>
        <row r="205">
          <cell r="A205" t="str">
            <v>L172</v>
          </cell>
          <cell r="B205" t="str">
            <v>코 킹 공</v>
          </cell>
          <cell r="C205" t="str">
            <v>인</v>
          </cell>
          <cell r="D205">
            <v>57954</v>
          </cell>
          <cell r="E205">
            <v>66077</v>
          </cell>
          <cell r="F205">
            <v>63600</v>
          </cell>
        </row>
        <row r="206">
          <cell r="A206" t="str">
            <v>L173</v>
          </cell>
          <cell r="B206" t="str">
            <v>판넬조립공</v>
          </cell>
          <cell r="C206" t="str">
            <v>인</v>
          </cell>
          <cell r="D206">
            <v>55888</v>
          </cell>
          <cell r="E206">
            <v>58782</v>
          </cell>
          <cell r="F206">
            <v>67380</v>
          </cell>
        </row>
        <row r="207">
          <cell r="A207" t="str">
            <v>L181</v>
          </cell>
          <cell r="B207" t="str">
            <v>콘크리트공(광의)</v>
          </cell>
          <cell r="C207" t="str">
            <v>인</v>
          </cell>
          <cell r="D207">
            <v>0</v>
          </cell>
          <cell r="E207">
            <v>0</v>
          </cell>
          <cell r="F207">
            <v>71078</v>
          </cell>
        </row>
        <row r="208">
          <cell r="A208" t="str">
            <v>L182</v>
          </cell>
          <cell r="B208" t="str">
            <v>지붕잇기공</v>
          </cell>
          <cell r="C208" t="str">
            <v>인</v>
          </cell>
          <cell r="D208">
            <v>68363</v>
          </cell>
          <cell r="E208">
            <v>64891</v>
          </cell>
          <cell r="F208">
            <v>69497</v>
          </cell>
        </row>
        <row r="209">
          <cell r="A209" t="str">
            <v>L801</v>
          </cell>
          <cell r="B209" t="str">
            <v>특급감리원</v>
          </cell>
          <cell r="C209" t="str">
            <v>인</v>
          </cell>
          <cell r="D209">
            <v>155637</v>
          </cell>
          <cell r="E209">
            <v>0</v>
          </cell>
          <cell r="F209">
            <v>0</v>
          </cell>
        </row>
        <row r="210">
          <cell r="A210" t="str">
            <v>L802</v>
          </cell>
          <cell r="B210" t="str">
            <v>고급감리원</v>
          </cell>
          <cell r="C210" t="str">
            <v>인</v>
          </cell>
          <cell r="D210">
            <v>124025</v>
          </cell>
          <cell r="E210">
            <v>0</v>
          </cell>
          <cell r="F210">
            <v>0</v>
          </cell>
        </row>
        <row r="211">
          <cell r="A211" t="str">
            <v>L803</v>
          </cell>
          <cell r="B211" t="str">
            <v>중급감리원</v>
          </cell>
          <cell r="C211" t="str">
            <v>인</v>
          </cell>
          <cell r="D211">
            <v>103036</v>
          </cell>
          <cell r="E211">
            <v>0</v>
          </cell>
          <cell r="F211">
            <v>0</v>
          </cell>
        </row>
        <row r="212">
          <cell r="A212" t="str">
            <v>L804</v>
          </cell>
          <cell r="B212" t="str">
            <v>초급감리원</v>
          </cell>
          <cell r="C212" t="str">
            <v>인</v>
          </cell>
          <cell r="D212">
            <v>83228</v>
          </cell>
          <cell r="E212">
            <v>0</v>
          </cell>
          <cell r="F212">
            <v>0</v>
          </cell>
        </row>
        <row r="213">
          <cell r="A213" t="str">
            <v>L901</v>
          </cell>
          <cell r="B213" t="str">
            <v>전기공사기사1급</v>
          </cell>
          <cell r="C213" t="str">
            <v>인</v>
          </cell>
          <cell r="D213">
            <v>63956</v>
          </cell>
          <cell r="E213">
            <v>0</v>
          </cell>
          <cell r="F213">
            <v>64241</v>
          </cell>
        </row>
        <row r="214">
          <cell r="A214" t="str">
            <v>L902</v>
          </cell>
          <cell r="B214" t="str">
            <v>전기공사기사2급</v>
          </cell>
          <cell r="C214" t="str">
            <v>인</v>
          </cell>
          <cell r="D214">
            <v>56130</v>
          </cell>
          <cell r="E214">
            <v>0</v>
          </cell>
          <cell r="F214">
            <v>55069</v>
          </cell>
        </row>
        <row r="215">
          <cell r="A215" t="str">
            <v>L903</v>
          </cell>
          <cell r="B215" t="str">
            <v>변전전공</v>
          </cell>
          <cell r="C215" t="str">
            <v>인</v>
          </cell>
          <cell r="D215">
            <v>85699</v>
          </cell>
          <cell r="E215">
            <v>0</v>
          </cell>
          <cell r="F2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도서)"/>
      <sheetName val="변압기용량"/>
      <sheetName val="발전기"/>
      <sheetName val="발전기부하"/>
      <sheetName val="축전지"/>
      <sheetName val="전압조건(도서)"/>
      <sheetName val="전압(도서)"/>
      <sheetName val="부하조건(도서)"/>
      <sheetName val="조도계산서 (도서)"/>
      <sheetName val="정부노임단가"/>
      <sheetName val="ITEM"/>
      <sheetName val="조도계산서 _도서_"/>
      <sheetName val="#REF"/>
      <sheetName val="부하계산서"/>
      <sheetName val="중기일위대가"/>
      <sheetName val="내역"/>
      <sheetName val="TABLE"/>
      <sheetName val="IMP(MAIN)"/>
      <sheetName val="IMP (REACTOR)"/>
      <sheetName val="MOTOR"/>
      <sheetName val="인건비"/>
      <sheetName val="현장지지물물량"/>
      <sheetName val="횡배위치"/>
      <sheetName val="견적시담(송포2공구)"/>
      <sheetName val="일위대가"/>
      <sheetName val="설계명세서"/>
      <sheetName val="산#3-1"/>
      <sheetName val="Y-WORK"/>
      <sheetName val="건축내역"/>
      <sheetName val="현황산출서"/>
      <sheetName val="B"/>
      <sheetName val="내역1"/>
      <sheetName val="여흥"/>
      <sheetName val="중기사용료"/>
      <sheetName val="차액보증"/>
      <sheetName val="부하(성남)"/>
      <sheetName val="2F 회의실견적(5_14 일대)"/>
      <sheetName val="직노"/>
      <sheetName val="실행내역"/>
      <sheetName val="ABUT수량-A1"/>
      <sheetName val="실행예산"/>
      <sheetName val="출근부"/>
      <sheetName val="내역서"/>
      <sheetName val="WORK"/>
      <sheetName val="3BL공동구 수량"/>
      <sheetName val="별표 "/>
      <sheetName val="DS-LOAD"/>
      <sheetName val="표지"/>
      <sheetName val="DATA(BAC)"/>
      <sheetName val="일반공사"/>
      <sheetName val="가시설(TYPE-A)"/>
      <sheetName val="1호맨홀가감수량"/>
      <sheetName val="1-1평균터파기고(1)"/>
      <sheetName val="1호맨홀수량산출"/>
      <sheetName val="을"/>
      <sheetName val="단가"/>
      <sheetName val="시설물일위"/>
      <sheetName val="Sheet1"/>
      <sheetName val="원가"/>
      <sheetName val="내역서 "/>
      <sheetName val="재료집계"/>
      <sheetName val="단가산출집계"/>
      <sheetName val="SE-611"/>
      <sheetName val="내력서"/>
      <sheetName val="자재테이블"/>
      <sheetName val="명세서"/>
      <sheetName val="단위중량"/>
      <sheetName val="토공총괄집계"/>
      <sheetName val="금액내역서"/>
      <sheetName val="TYPE-B 평균H"/>
      <sheetName val="도급및 실행내역"/>
      <sheetName val="보집계표"/>
      <sheetName val="Proposal"/>
      <sheetName val="BQ"/>
      <sheetName val="조인트"/>
      <sheetName val="Sheet4"/>
      <sheetName val="ilch"/>
      <sheetName val="견적서"/>
      <sheetName val="CALCULATION"/>
      <sheetName val="General Data"/>
      <sheetName val="U-TYPE(1)"/>
      <sheetName val="교각계산"/>
      <sheetName val="FOOTING단면력"/>
      <sheetName val="기계내역"/>
      <sheetName val="안정검토"/>
      <sheetName val=" 견적서"/>
      <sheetName val="소비자가"/>
      <sheetName val="콘크리트 블록 유형별 수량"/>
      <sheetName val="6PILE  (돌출)"/>
      <sheetName val="추가및 공제(방파제)"/>
      <sheetName val="수문보고"/>
      <sheetName val="I.설계조건"/>
      <sheetName val="9GNG운반"/>
      <sheetName val="노임단가(0.3)"/>
      <sheetName val="노임단가"/>
      <sheetName val="조건표"/>
      <sheetName val="외자배분"/>
      <sheetName val="단가표 (2)"/>
      <sheetName val="부대내역"/>
      <sheetName val="토사(PE)"/>
      <sheetName val="변화치수"/>
      <sheetName val="수량산출서"/>
      <sheetName val="지급자재"/>
      <sheetName val="K1자재(3차등)"/>
      <sheetName val="투자효율분석"/>
      <sheetName val="방송노임"/>
      <sheetName val="토공"/>
      <sheetName val="집계표"/>
      <sheetName val="Macro(전선)"/>
      <sheetName val="플랜트 설치"/>
      <sheetName val="타공종이기"/>
      <sheetName val="토목내역"/>
      <sheetName val="도"/>
      <sheetName val="대비"/>
      <sheetName val="신공"/>
      <sheetName val="내역표지"/>
      <sheetName val="착공계"/>
      <sheetName val="금액"/>
      <sheetName val="일위대가목차"/>
      <sheetName val="spec1"/>
      <sheetName val="정렬"/>
      <sheetName val="자판실행"/>
      <sheetName val="단가대비"/>
      <sheetName val="단가대비표"/>
      <sheetName val="경비_원본"/>
      <sheetName val="CTEMCOST"/>
      <sheetName val="壓降計算基本資料"/>
      <sheetName val="견적접수"/>
      <sheetName val="견적내역서"/>
      <sheetName val="말뚝물량"/>
      <sheetName val="N賃率-職"/>
      <sheetName val="DATA1"/>
      <sheetName val="Total"/>
      <sheetName val="원형맨홀수량"/>
      <sheetName val="깨기"/>
      <sheetName val="단가조서"/>
      <sheetName val="근생APT-신마감"/>
      <sheetName val="복지관_FIART"/>
      <sheetName val="근생APT-FIART"/>
      <sheetName val="근생-FIART"/>
      <sheetName val="8.PILE  (돌출)"/>
      <sheetName val="공사원가계산서"/>
      <sheetName val="전기일위대가"/>
      <sheetName val="자재단가 산출근거"/>
      <sheetName val="2.내역서"/>
      <sheetName val="Sheet1 (2)"/>
      <sheetName val="JOINT1"/>
      <sheetName val="Sheet3 (2)"/>
      <sheetName val="123"/>
      <sheetName val="cable"/>
      <sheetName val="2002계약현황"/>
      <sheetName val="하수실행"/>
      <sheetName val="입력DATA"/>
      <sheetName val="바닥판"/>
      <sheetName val="CODE"/>
      <sheetName val="일위대가(계측기설치)"/>
      <sheetName val="수량산출"/>
      <sheetName val="문산방향-교대(A2)"/>
      <sheetName val="계산중"/>
      <sheetName val="오산갈곳"/>
      <sheetName val="단면 (2)"/>
      <sheetName val="상수도토공집계표"/>
      <sheetName val="가시설단위수량"/>
      <sheetName val="J형측구단위수량"/>
      <sheetName val="노임"/>
      <sheetName val="D25"/>
      <sheetName val="D16"/>
      <sheetName val="D22"/>
      <sheetName val="위치조서"/>
      <sheetName val="사각맨홀"/>
      <sheetName val="1단계"/>
      <sheetName val="계약내력"/>
      <sheetName val="조도계산서_(도서)"/>
      <sheetName val="경산"/>
      <sheetName val="년도별시공"/>
      <sheetName val="단가표 "/>
      <sheetName val="c_balju"/>
      <sheetName val="터파기및재료"/>
      <sheetName val="조도계산서__도서_"/>
      <sheetName val="IMP_(REACTOR)"/>
      <sheetName val="3BL공동구_수량"/>
      <sheetName val="별표_"/>
      <sheetName val="2F_회의실견적(5_14_일대)"/>
      <sheetName val="General_Data"/>
      <sheetName val="TYPE-B_평균H"/>
      <sheetName val="erl-b"/>
      <sheetName val="횡배수관"/>
      <sheetName val="관급단가"/>
      <sheetName val="목차"/>
      <sheetName val="일위대가목록"/>
      <sheetName val="부대tu"/>
      <sheetName val="환률"/>
      <sheetName val="2002상반기노임기준"/>
      <sheetName val="통합"/>
      <sheetName val="INPUT"/>
      <sheetName val="수로단위수량"/>
      <sheetName val="여과지동"/>
      <sheetName val="기초자료"/>
      <sheetName val="화산경계"/>
      <sheetName val="공종별 집계"/>
      <sheetName val="D-3503"/>
      <sheetName val="교각1"/>
      <sheetName val="토공,기초"/>
      <sheetName val="dike도수로"/>
      <sheetName val="자재집계표"/>
      <sheetName val="수질정화시설"/>
      <sheetName val="A-4"/>
      <sheetName val="단면가정"/>
      <sheetName val="인건-측정"/>
      <sheetName val="ATS단가"/>
      <sheetName val="바.한일양산"/>
      <sheetName val="데이타"/>
      <sheetName val="DATA"/>
      <sheetName val="반중력식옹벽3.5"/>
      <sheetName val="설계조건"/>
      <sheetName val="안정계산"/>
      <sheetName val="단면검토"/>
      <sheetName val="장비"/>
      <sheetName val="노무"/>
      <sheetName val="설계"/>
      <sheetName val="공사개요"/>
      <sheetName val="터널조도"/>
      <sheetName val="가공비"/>
      <sheetName val="밸브설치"/>
      <sheetName val="원가계산서"/>
      <sheetName val="내역서(총)"/>
      <sheetName val="동원인원산출"/>
      <sheetName val="BJJIN"/>
      <sheetName val="연결임시"/>
      <sheetName val="재집"/>
      <sheetName val="직재"/>
      <sheetName val="5지구단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일람표"/>
      <sheetName val="토공"/>
      <sheetName val="98구조물"/>
      <sheetName val="포장공"/>
      <sheetName val="98포장"/>
      <sheetName val="부대공"/>
      <sheetName val="배수공"/>
      <sheetName val="부대(가설)"/>
      <sheetName val="Sheet1"/>
      <sheetName val="노임단가"/>
      <sheetName val="환율"/>
      <sheetName val="기계경비"/>
      <sheetName val="시험비"/>
      <sheetName val="노임"/>
      <sheetName val="단가 (2)"/>
      <sheetName val="조도계산서 (도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◈ 시  중  노  임  단  가 ◈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단가비교"/>
      <sheetName val="견적대비"/>
      <sheetName val="일위대가"/>
      <sheetName val="Sheet11"/>
      <sheetName val="Sheet12"/>
      <sheetName val="Sheet13"/>
      <sheetName val="Sheet14"/>
      <sheetName val="Sheet15"/>
      <sheetName val="Sheet16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"/>
      <sheetName val="단가조건(02년)"/>
      <sheetName val="날개벽수량표"/>
      <sheetName val="노임단가"/>
      <sheetName val="자재단가"/>
      <sheetName val="여과지동"/>
      <sheetName val="기초자료"/>
      <sheetName val="설비"/>
      <sheetName val="주식"/>
      <sheetName val="Sheet1 (2)"/>
      <sheetName val="Sheet1"/>
      <sheetName val="MOTOR"/>
      <sheetName val="WORK"/>
      <sheetName val="설계조건"/>
      <sheetName val="정부노임단가"/>
      <sheetName val="중기일위대가"/>
      <sheetName val="진주방향"/>
      <sheetName val="#REF"/>
      <sheetName val="ABUT수량-A1"/>
      <sheetName val="기본일위"/>
    </sheetNames>
    <definedNames>
      <definedName name="Macro10"/>
      <definedName name="Macro12"/>
      <definedName name="Macro13"/>
      <definedName name="Macro14"/>
      <definedName name="Macro5"/>
      <definedName name="Macro6"/>
      <definedName name="Macro7"/>
      <definedName name="Macro8"/>
      <definedName name="Macro9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000000"/>
      <sheetName val="VXXX"/>
      <sheetName val="DW"/>
      <sheetName val="Sheet1"/>
      <sheetName val="704SUN"/>
      <sheetName val="setup"/>
      <sheetName val=""/>
    </sheetNames>
    <definedNames>
      <definedName name="Macro3"/>
    </definedNames>
    <sheetDataSet>
      <sheetData sheetId="0"/>
      <sheetData sheetId="1"/>
      <sheetData sheetId="2"/>
      <sheetData sheetId="3"/>
      <sheetData sheetId="4">
        <row r="1">
          <cell r="A1" t="str">
            <v>1018A</v>
          </cell>
        </row>
      </sheetData>
      <sheetData sheetId="5"/>
      <sheetData sheetId="6"/>
      <sheetData sheetId="7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"/>
      <sheetName val="NEGO"/>
      <sheetName val="타현장대비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변경사유 (2)"/>
      <sheetName val="집계표 (2)"/>
      <sheetName val="공사비증감 (2)"/>
      <sheetName val="수량증감  (2)"/>
      <sheetName val="자재 (당초)"/>
      <sheetName val="철근당초"/>
      <sheetName val="자재 (변경) "/>
      <sheetName val="철근변경"/>
      <sheetName val="변경"/>
      <sheetName val="옹벽높이별철근"/>
      <sheetName val="옹벽높이별콘크리트"/>
      <sheetName val="철근재료표"/>
      <sheetName val="재료표"/>
      <sheetName val="구조물공"/>
      <sheetName val="옹벽높이"/>
      <sheetName val="수평배수공(L10)"/>
      <sheetName val="Sheet1"/>
      <sheetName val="Sheet4"/>
      <sheetName val="Sheet3"/>
      <sheetName val="Sheet5"/>
      <sheetName val="Sheet2"/>
      <sheetName val="단가산출서"/>
      <sheetName val="다발관설치"/>
      <sheetName val="단가산출서 (2)"/>
      <sheetName val="다발관설치 (2)"/>
      <sheetName val="단가조사표(무늬거푸집)"/>
      <sheetName val="단가조사표(다발관설치)"/>
      <sheetName val="변경사유"/>
      <sheetName val="집계표"/>
      <sheetName val="공사비증감"/>
      <sheetName val="수량증감 "/>
      <sheetName val="앵커지지식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2"/>
      <sheetName val="#REF"/>
      <sheetName val="Sheet1"/>
      <sheetName val="Sheet2"/>
      <sheetName val="Sheet3"/>
      <sheetName val="이월"/>
      <sheetName val="제출내역 (2)"/>
      <sheetName val="지급자재"/>
      <sheetName val="집계표"/>
      <sheetName val="준검 내역서"/>
      <sheetName val="단가비교표"/>
      <sheetName val="Macro1"/>
      <sheetName val="Macro2"/>
      <sheetName val="세골재  T2 변경 현황"/>
      <sheetName val="내역서"/>
      <sheetName val="투찰"/>
      <sheetName val="식재인부"/>
      <sheetName val="데이타"/>
      <sheetName val="70%"/>
      <sheetName val="1공구산출내역서"/>
      <sheetName val="1,2공구원가계산서"/>
      <sheetName val="2공구산출내역"/>
      <sheetName val="공사비집계"/>
      <sheetName val="수량명세서"/>
      <sheetName val="부대내역"/>
      <sheetName val="6공구(당초)"/>
      <sheetName val="종현황"/>
      <sheetName val="106C0300"/>
      <sheetName val="수량집계"/>
      <sheetName val="토공"/>
      <sheetName val="배수공"/>
      <sheetName val="구조물공"/>
      <sheetName val="포장공"/>
      <sheetName val="부대공"/>
      <sheetName val="측구수량집계"/>
      <sheetName val="배수A터파기"/>
      <sheetName val="종현"/>
      <sheetName val="배수자집계"/>
      <sheetName val="횡현황"/>
      <sheetName val="전체수량집계"/>
      <sheetName val="전체철근임"/>
      <sheetName val="설치현황"/>
      <sheetName val="기초변"/>
      <sheetName val="앞집계"/>
      <sheetName val="부대공주요자재집계표"/>
      <sheetName val="3차설계"/>
      <sheetName val="Book3"/>
      <sheetName val="토적표"/>
      <sheetName val="제잡비현황"/>
      <sheetName val="수량(당초)"/>
      <sheetName val="수량(변경) "/>
      <sheetName val="교각철근"/>
      <sheetName val="교대철근"/>
      <sheetName val="철근"/>
      <sheetName val="전체제잡비"/>
      <sheetName val="산출내역(K2)"/>
      <sheetName val="건축집계"/>
      <sheetName val="기타집계"/>
      <sheetName val="L현황"/>
      <sheetName val="산마루현"/>
      <sheetName val="U현황"/>
      <sheetName val="토공가시"/>
      <sheetName val="2.24"/>
      <sheetName val="2.11"/>
      <sheetName val="이기공"/>
      <sheetName val="주요자재"/>
      <sheetName val="가설건물"/>
      <sheetName val="전차선로 물량표"/>
      <sheetName val="공통(20-91)"/>
      <sheetName val="한강운반비"/>
      <sheetName val="노임"/>
      <sheetName val="자재"/>
      <sheetName val="data"/>
      <sheetName val="환경일위대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비"/>
      <sheetName val="내역서"/>
      <sheetName val="Sheet2"/>
      <sheetName val="문화내역"/>
      <sheetName val="노임"/>
      <sheetName val="DATE"/>
      <sheetName val="tggwan(mac)"/>
      <sheetName val="ABUT수량-A1"/>
      <sheetName val="소상 &quot;1&quot;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지장물보호공"/>
      <sheetName val="사다리-C"/>
      <sheetName val="상수가스보호"/>
      <sheetName val="통신보호"/>
      <sheetName val="전주지지대"/>
      <sheetName val="L형측구(화강석)"/>
      <sheetName val="L형측구(콘크리트)"/>
      <sheetName val="관보호공단위수량표"/>
      <sheetName val="오수받이뚜껑단위수량"/>
      <sheetName val="석축"/>
    </sheetNames>
    <sheetDataSet>
      <sheetData sheetId="0" refreshError="1">
        <row r="24">
          <cell r="B24" t="str">
            <v>수평곡관</v>
          </cell>
          <cell r="C24" t="str">
            <v>D=100×11¼˚</v>
          </cell>
          <cell r="D24" t="str">
            <v xml:space="preserve"> ⊃</v>
          </cell>
          <cell r="E24">
            <v>10</v>
          </cell>
        </row>
        <row r="25">
          <cell r="B25" t="str">
            <v>수평곡관</v>
          </cell>
          <cell r="C25" t="str">
            <v>D=150×11¼˚</v>
          </cell>
          <cell r="D25" t="str">
            <v xml:space="preserve"> ⊃</v>
          </cell>
          <cell r="E25">
            <v>12</v>
          </cell>
        </row>
        <row r="26">
          <cell r="B26" t="str">
            <v>수평곡관</v>
          </cell>
          <cell r="C26" t="str">
            <v>D=100×11¼˚</v>
          </cell>
          <cell r="D26" t="str">
            <v xml:space="preserve"> ⊃</v>
          </cell>
          <cell r="E26">
            <v>17</v>
          </cell>
        </row>
        <row r="27">
          <cell r="B27" t="str">
            <v>수평곡관</v>
          </cell>
          <cell r="C27" t="str">
            <v>D=100×22½˚</v>
          </cell>
          <cell r="D27" t="str">
            <v xml:space="preserve"> ⊃</v>
          </cell>
          <cell r="E27">
            <v>20</v>
          </cell>
        </row>
        <row r="28">
          <cell r="B28" t="str">
            <v>수평곡관</v>
          </cell>
          <cell r="C28" t="str">
            <v>D=150×22½˚</v>
          </cell>
          <cell r="D28" t="str">
            <v xml:space="preserve"> ⊃</v>
          </cell>
          <cell r="E28">
            <v>4</v>
          </cell>
        </row>
        <row r="29">
          <cell r="B29" t="str">
            <v>수평곡관</v>
          </cell>
          <cell r="C29" t="str">
            <v>D=100×22½˚</v>
          </cell>
          <cell r="D29" t="str">
            <v xml:space="preserve"> ⊃</v>
          </cell>
          <cell r="E29">
            <v>5</v>
          </cell>
        </row>
        <row r="30">
          <cell r="B30" t="str">
            <v>수평곡관</v>
          </cell>
          <cell r="C30" t="str">
            <v>D=100×45˚</v>
          </cell>
          <cell r="D30" t="str">
            <v xml:space="preserve"> ⊃</v>
          </cell>
          <cell r="E30">
            <v>5</v>
          </cell>
        </row>
        <row r="31">
          <cell r="B31" t="str">
            <v>수평곡관</v>
          </cell>
          <cell r="C31" t="str">
            <v>D=150×45˚</v>
          </cell>
          <cell r="D31" t="str">
            <v xml:space="preserve"> ⊃</v>
          </cell>
          <cell r="E31">
            <v>5</v>
          </cell>
        </row>
        <row r="32">
          <cell r="B32" t="str">
            <v>수평곡관</v>
          </cell>
          <cell r="C32" t="str">
            <v>D=100×45˚</v>
          </cell>
          <cell r="D32" t="str">
            <v xml:space="preserve"> ⊃</v>
          </cell>
          <cell r="E32">
            <v>4</v>
          </cell>
        </row>
        <row r="33">
          <cell r="B33" t="str">
            <v>수평곡관</v>
          </cell>
          <cell r="C33" t="str">
            <v>D=100×90˚</v>
          </cell>
          <cell r="D33" t="str">
            <v xml:space="preserve"> ⊃</v>
          </cell>
          <cell r="E33">
            <v>6</v>
          </cell>
        </row>
        <row r="34">
          <cell r="B34" t="str">
            <v>수평곡관</v>
          </cell>
          <cell r="C34" t="str">
            <v>D=100×90˚</v>
          </cell>
          <cell r="D34" t="str">
            <v xml:space="preserve"> ⊃</v>
          </cell>
          <cell r="E34">
            <v>5</v>
          </cell>
        </row>
        <row r="35">
          <cell r="B35" t="str">
            <v>수평곡관</v>
          </cell>
          <cell r="C35" t="str">
            <v>D=100×90˚</v>
          </cell>
          <cell r="D35" t="str">
            <v xml:space="preserve"> ⊃</v>
          </cell>
          <cell r="E35">
            <v>55</v>
          </cell>
        </row>
        <row r="36">
          <cell r="B36" t="str">
            <v>소켓플랜지T형관</v>
          </cell>
          <cell r="C36" t="str">
            <v>D=100×100</v>
          </cell>
          <cell r="E36">
            <v>5</v>
          </cell>
        </row>
        <row r="37">
          <cell r="B37" t="str">
            <v>소켓플랜지T형관</v>
          </cell>
          <cell r="C37" t="str">
            <v>D=100×100</v>
          </cell>
          <cell r="E37">
            <v>5</v>
          </cell>
        </row>
        <row r="38">
          <cell r="B38" t="str">
            <v>소켓플랜지T형관</v>
          </cell>
          <cell r="C38" t="str">
            <v>D=100×100</v>
          </cell>
          <cell r="E38">
            <v>6</v>
          </cell>
        </row>
        <row r="39">
          <cell r="B39" t="str">
            <v>소켓T형관</v>
          </cell>
          <cell r="C39" t="str">
            <v>D=100×100</v>
          </cell>
          <cell r="E39">
            <v>4</v>
          </cell>
        </row>
        <row r="40">
          <cell r="B40" t="str">
            <v>소켓T형관</v>
          </cell>
          <cell r="C40" t="str">
            <v>D=100×100</v>
          </cell>
          <cell r="E40">
            <v>5</v>
          </cell>
        </row>
        <row r="41">
          <cell r="B41" t="str">
            <v>소켓T형관</v>
          </cell>
          <cell r="C41" t="str">
            <v>D=100×100</v>
          </cell>
          <cell r="E41">
            <v>8</v>
          </cell>
        </row>
        <row r="42">
          <cell r="B42" t="str">
            <v>이 음 관</v>
          </cell>
          <cell r="C42" t="str">
            <v>D=80</v>
          </cell>
          <cell r="E42">
            <v>9</v>
          </cell>
        </row>
        <row r="43">
          <cell r="B43" t="str">
            <v>이 음 관</v>
          </cell>
          <cell r="C43" t="str">
            <v>D=100</v>
          </cell>
          <cell r="E43">
            <v>10</v>
          </cell>
        </row>
        <row r="44">
          <cell r="B44" t="str">
            <v>이 음 관</v>
          </cell>
          <cell r="C44" t="str">
            <v>D=150</v>
          </cell>
          <cell r="E44">
            <v>12</v>
          </cell>
        </row>
        <row r="45">
          <cell r="B45" t="str">
            <v>이 음 관</v>
          </cell>
          <cell r="C45" t="str">
            <v>D=200</v>
          </cell>
          <cell r="E45">
            <v>18</v>
          </cell>
        </row>
        <row r="46">
          <cell r="B46" t="str">
            <v>이 음 관</v>
          </cell>
          <cell r="C46" t="str">
            <v>D=250</v>
          </cell>
          <cell r="E46">
            <v>25</v>
          </cell>
        </row>
        <row r="47">
          <cell r="B47" t="str">
            <v>이 음 관</v>
          </cell>
          <cell r="C47" t="str">
            <v>D=300</v>
          </cell>
          <cell r="E47">
            <v>34</v>
          </cell>
        </row>
        <row r="48">
          <cell r="B48" t="str">
            <v>플랜지관</v>
          </cell>
          <cell r="C48" t="str">
            <v>D=80</v>
          </cell>
          <cell r="E48">
            <v>7.9</v>
          </cell>
        </row>
        <row r="49">
          <cell r="B49" t="str">
            <v>플랜지관</v>
          </cell>
          <cell r="C49" t="str">
            <v>D=100</v>
          </cell>
          <cell r="E49">
            <v>9.6</v>
          </cell>
        </row>
        <row r="50">
          <cell r="B50" t="str">
            <v>플랜지관</v>
          </cell>
          <cell r="C50" t="str">
            <v>D=150</v>
          </cell>
          <cell r="E50">
            <v>15.6</v>
          </cell>
        </row>
        <row r="51">
          <cell r="B51" t="str">
            <v>플랜지관</v>
          </cell>
          <cell r="C51" t="str">
            <v>D=200</v>
          </cell>
          <cell r="E51">
            <v>22.5</v>
          </cell>
        </row>
        <row r="52">
          <cell r="B52" t="str">
            <v>플랜지관</v>
          </cell>
          <cell r="C52" t="str">
            <v>D=250</v>
          </cell>
          <cell r="E52">
            <v>31.5</v>
          </cell>
        </row>
        <row r="53">
          <cell r="B53" t="str">
            <v>플랜지관</v>
          </cell>
          <cell r="C53" t="str">
            <v>D=300</v>
          </cell>
          <cell r="E53">
            <v>41.5</v>
          </cell>
        </row>
        <row r="54">
          <cell r="B54" t="str">
            <v>제 수 변</v>
          </cell>
          <cell r="C54" t="str">
            <v>D=80</v>
          </cell>
          <cell r="E54">
            <v>42</v>
          </cell>
        </row>
        <row r="55">
          <cell r="B55" t="str">
            <v>제 수 변</v>
          </cell>
          <cell r="C55" t="str">
            <v>D=100</v>
          </cell>
          <cell r="E55">
            <v>50</v>
          </cell>
        </row>
        <row r="56">
          <cell r="B56" t="str">
            <v>제 수 변</v>
          </cell>
          <cell r="C56" t="str">
            <v>D=150</v>
          </cell>
          <cell r="E56">
            <v>90</v>
          </cell>
        </row>
        <row r="57">
          <cell r="B57" t="str">
            <v>제 수 변</v>
          </cell>
          <cell r="C57" t="str">
            <v>D=200</v>
          </cell>
          <cell r="E57">
            <v>140</v>
          </cell>
        </row>
        <row r="58">
          <cell r="B58" t="str">
            <v>제 수 변</v>
          </cell>
          <cell r="C58" t="str">
            <v>D=300</v>
          </cell>
          <cell r="E58">
            <v>280</v>
          </cell>
        </row>
        <row r="59">
          <cell r="B59" t="str">
            <v>공 기 변</v>
          </cell>
          <cell r="C59" t="str">
            <v>D=80</v>
          </cell>
          <cell r="E59">
            <v>94</v>
          </cell>
        </row>
        <row r="60">
          <cell r="B60" t="str">
            <v>공 기 변</v>
          </cell>
          <cell r="C60" t="str">
            <v>D=100</v>
          </cell>
          <cell r="E60">
            <v>110</v>
          </cell>
        </row>
        <row r="61">
          <cell r="B61" t="str">
            <v>단    관</v>
          </cell>
          <cell r="C61" t="str">
            <v>D=80</v>
          </cell>
          <cell r="E61">
            <v>13.5</v>
          </cell>
          <cell r="H61">
            <v>0.8</v>
          </cell>
          <cell r="I61" t="str">
            <v>×</v>
          </cell>
          <cell r="J61" t="str">
            <v>＋</v>
          </cell>
        </row>
        <row r="62">
          <cell r="B62" t="str">
            <v>플랜지단관</v>
          </cell>
          <cell r="C62" t="str">
            <v>D=100</v>
          </cell>
          <cell r="E62">
            <v>16.399999999999999</v>
          </cell>
          <cell r="H62">
            <v>0.8</v>
          </cell>
          <cell r="I62" t="str">
            <v>×</v>
          </cell>
          <cell r="J62" t="str">
            <v>＋</v>
          </cell>
        </row>
        <row r="63">
          <cell r="B63" t="str">
            <v>플랜지단관</v>
          </cell>
          <cell r="C63" t="str">
            <v>D=100</v>
          </cell>
          <cell r="E63">
            <v>16.399999999999999</v>
          </cell>
          <cell r="H63">
            <v>0.92</v>
          </cell>
          <cell r="I63" t="str">
            <v>×</v>
          </cell>
          <cell r="J63" t="str">
            <v>＋</v>
          </cell>
        </row>
        <row r="64">
          <cell r="B64" t="str">
            <v>플랜지단관</v>
          </cell>
          <cell r="C64" t="str">
            <v>D=100</v>
          </cell>
          <cell r="E64">
            <v>16.399999999999999</v>
          </cell>
          <cell r="H64">
            <v>-2</v>
          </cell>
          <cell r="I64" t="str">
            <v>×</v>
          </cell>
          <cell r="J64" t="str">
            <v>＋</v>
          </cell>
        </row>
        <row r="65">
          <cell r="B65" t="str">
            <v>플랜지단관</v>
          </cell>
          <cell r="C65" t="str">
            <v>D=100</v>
          </cell>
          <cell r="E65">
            <v>16.399999999999999</v>
          </cell>
          <cell r="H65">
            <v>-1</v>
          </cell>
          <cell r="I65" t="str">
            <v>×</v>
          </cell>
          <cell r="J65" t="str">
            <v>＋</v>
          </cell>
        </row>
        <row r="66">
          <cell r="B66" t="str">
            <v>플랜지단관</v>
          </cell>
          <cell r="C66" t="str">
            <v>D=100</v>
          </cell>
          <cell r="E66">
            <v>16.399999999999999</v>
          </cell>
          <cell r="H66">
            <v>0</v>
          </cell>
          <cell r="I66" t="str">
            <v>×</v>
          </cell>
          <cell r="J66" t="str">
            <v>＋</v>
          </cell>
        </row>
        <row r="67">
          <cell r="B67" t="str">
            <v>플랜지단관</v>
          </cell>
          <cell r="C67" t="str">
            <v>D=100</v>
          </cell>
          <cell r="E67">
            <v>16.399999999999999</v>
          </cell>
          <cell r="H67">
            <v>1</v>
          </cell>
          <cell r="I67" t="str">
            <v>×</v>
          </cell>
          <cell r="J67" t="str">
            <v>＋</v>
          </cell>
        </row>
        <row r="68">
          <cell r="B68" t="str">
            <v>플랜지단관</v>
          </cell>
          <cell r="C68" t="str">
            <v>D=100</v>
          </cell>
          <cell r="E68">
            <v>16.399999999999999</v>
          </cell>
          <cell r="H68">
            <v>2</v>
          </cell>
          <cell r="I68" t="str">
            <v>×</v>
          </cell>
          <cell r="J68" t="str">
            <v>＋</v>
          </cell>
        </row>
        <row r="69">
          <cell r="B69" t="str">
            <v>단    관</v>
          </cell>
          <cell r="C69" t="str">
            <v>D=125</v>
          </cell>
          <cell r="E69">
            <v>21</v>
          </cell>
          <cell r="H69">
            <v>3</v>
          </cell>
          <cell r="I69" t="str">
            <v>×</v>
          </cell>
          <cell r="J69" t="str">
            <v>＋</v>
          </cell>
        </row>
        <row r="70">
          <cell r="B70" t="str">
            <v>단    관</v>
          </cell>
          <cell r="C70" t="str">
            <v>D=150</v>
          </cell>
          <cell r="E70">
            <v>25.3</v>
          </cell>
          <cell r="H70">
            <v>4</v>
          </cell>
          <cell r="I70" t="str">
            <v>×</v>
          </cell>
          <cell r="J70" t="str">
            <v>＋</v>
          </cell>
        </row>
        <row r="71">
          <cell r="B71" t="str">
            <v>단    관</v>
          </cell>
          <cell r="C71" t="str">
            <v>D=200</v>
          </cell>
          <cell r="E71">
            <v>33.799999999999997</v>
          </cell>
          <cell r="H71">
            <v>5</v>
          </cell>
          <cell r="I71" t="str">
            <v>×</v>
          </cell>
          <cell r="J71" t="str">
            <v>＋</v>
          </cell>
        </row>
        <row r="72">
          <cell r="B72" t="str">
            <v>단    관</v>
          </cell>
          <cell r="C72" t="str">
            <v>D=250</v>
          </cell>
          <cell r="E72">
            <v>44.3</v>
          </cell>
          <cell r="H72">
            <v>6</v>
          </cell>
          <cell r="I72" t="str">
            <v>×</v>
          </cell>
          <cell r="J72" t="str">
            <v>＋</v>
          </cell>
        </row>
        <row r="73">
          <cell r="B73" t="str">
            <v>단    관</v>
          </cell>
          <cell r="C73" t="str">
            <v>D=300</v>
          </cell>
          <cell r="E73">
            <v>56.3</v>
          </cell>
          <cell r="H73">
            <v>7</v>
          </cell>
          <cell r="I73" t="str">
            <v>×</v>
          </cell>
          <cell r="J73" t="str">
            <v>＋</v>
          </cell>
        </row>
        <row r="74">
          <cell r="B74" t="str">
            <v>단    관</v>
          </cell>
          <cell r="C74" t="str">
            <v>D=350</v>
          </cell>
          <cell r="E74">
            <v>69.599999999999994</v>
          </cell>
          <cell r="H74">
            <v>8</v>
          </cell>
          <cell r="I74" t="str">
            <v>×</v>
          </cell>
          <cell r="J74" t="str">
            <v>＋</v>
          </cell>
        </row>
        <row r="75">
          <cell r="B75" t="str">
            <v>단    관</v>
          </cell>
          <cell r="C75" t="str">
            <v>D=400</v>
          </cell>
          <cell r="E75">
            <v>83.7</v>
          </cell>
          <cell r="H75">
            <v>9</v>
          </cell>
          <cell r="I75" t="str">
            <v>×</v>
          </cell>
          <cell r="J75" t="str">
            <v>＋</v>
          </cell>
        </row>
        <row r="76">
          <cell r="B76" t="str">
            <v>단    관</v>
          </cell>
          <cell r="C76" t="str">
            <v>D=450</v>
          </cell>
          <cell r="E76">
            <v>98.5</v>
          </cell>
          <cell r="H76">
            <v>10</v>
          </cell>
          <cell r="I76" t="str">
            <v>×</v>
          </cell>
          <cell r="J76" t="str">
            <v>＋</v>
          </cell>
        </row>
        <row r="77">
          <cell r="B77" t="str">
            <v>단    관</v>
          </cell>
          <cell r="C77" t="str">
            <v>D=500</v>
          </cell>
          <cell r="E77">
            <v>115.6</v>
          </cell>
          <cell r="H77">
            <v>11</v>
          </cell>
          <cell r="I77" t="str">
            <v>×</v>
          </cell>
          <cell r="J77" t="str">
            <v>＋</v>
          </cell>
        </row>
        <row r="78">
          <cell r="B78" t="str">
            <v>단    관</v>
          </cell>
          <cell r="C78" t="str">
            <v>D=600</v>
          </cell>
          <cell r="E78">
            <v>152</v>
          </cell>
          <cell r="H78">
            <v>12</v>
          </cell>
          <cell r="I78" t="str">
            <v>×</v>
          </cell>
          <cell r="J78" t="str">
            <v>＋</v>
          </cell>
        </row>
        <row r="79">
          <cell r="B79" t="str">
            <v>단    관</v>
          </cell>
          <cell r="C79" t="str">
            <v>D=700</v>
          </cell>
          <cell r="E79">
            <v>193</v>
          </cell>
          <cell r="H79">
            <v>13</v>
          </cell>
          <cell r="I79" t="str">
            <v>×</v>
          </cell>
          <cell r="J79" t="str">
            <v>＋</v>
          </cell>
        </row>
        <row r="80">
          <cell r="B80" t="str">
            <v>단    관</v>
          </cell>
          <cell r="C80" t="str">
            <v>D=800</v>
          </cell>
          <cell r="E80">
            <v>238.7</v>
          </cell>
          <cell r="H80">
            <v>14</v>
          </cell>
          <cell r="I80" t="str">
            <v>×</v>
          </cell>
          <cell r="J80" t="str">
            <v>＋</v>
          </cell>
        </row>
        <row r="81">
          <cell r="B81" t="str">
            <v>단    관</v>
          </cell>
          <cell r="C81" t="str">
            <v>D=900</v>
          </cell>
          <cell r="E81">
            <v>288.7</v>
          </cell>
          <cell r="H81">
            <v>15</v>
          </cell>
          <cell r="I81" t="str">
            <v>×</v>
          </cell>
          <cell r="J81" t="str">
            <v>＋</v>
          </cell>
        </row>
        <row r="82">
          <cell r="B82" t="str">
            <v>단    관</v>
          </cell>
          <cell r="C82" t="str">
            <v>D=1000</v>
          </cell>
          <cell r="E82">
            <v>343.2</v>
          </cell>
          <cell r="H82">
            <v>16</v>
          </cell>
          <cell r="I82" t="str">
            <v>×</v>
          </cell>
          <cell r="J82" t="str">
            <v>＋</v>
          </cell>
        </row>
        <row r="83">
          <cell r="B83" t="str">
            <v>단    관</v>
          </cell>
          <cell r="C83" t="str">
            <v>D=1100</v>
          </cell>
          <cell r="E83">
            <v>399.5</v>
          </cell>
          <cell r="H83">
            <v>17</v>
          </cell>
          <cell r="I83" t="str">
            <v>×</v>
          </cell>
          <cell r="J83" t="str">
            <v>＋</v>
          </cell>
        </row>
        <row r="84">
          <cell r="B84" t="str">
            <v>단    관</v>
          </cell>
          <cell r="C84" t="str">
            <v>D=1200</v>
          </cell>
          <cell r="E84">
            <v>465.9</v>
          </cell>
          <cell r="H84">
            <v>18</v>
          </cell>
          <cell r="I84" t="str">
            <v>×</v>
          </cell>
          <cell r="J84" t="str">
            <v>＋</v>
          </cell>
        </row>
        <row r="85">
          <cell r="B85" t="str">
            <v>없음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공사 총괄표 "/>
      <sheetName val="전기공사"/>
      <sheetName val="전등전열공사"/>
      <sheetName val="전화.TV공사"/>
      <sheetName val="소방공사-도급"/>
      <sheetName val="cctv,중계공사"/>
      <sheetName val="중계펌프장-도급"/>
      <sheetName val="계장공사-도급"/>
      <sheetName val="일위대가(전기)"/>
      <sheetName val="일위대가(통신)"/>
      <sheetName val="일위대가(계장)"/>
      <sheetName val="견적대비표(공사)"/>
      <sheetName val="단가대비표"/>
      <sheetName val="Sheet14"/>
      <sheetName val="Sheet15"/>
      <sheetName val="Sheet16"/>
      <sheetName val="#REF"/>
      <sheetName val="일위대가(계측기설치)"/>
      <sheetName val="직재"/>
      <sheetName val="금액내역서"/>
      <sheetName val="호표"/>
      <sheetName val="여과지동"/>
      <sheetName val="기초자료"/>
      <sheetName val="터널조도"/>
      <sheetName val="관급단가"/>
      <sheetName val="Macro(차단기)"/>
      <sheetName val="약품설비"/>
      <sheetName val="약품공급2"/>
      <sheetName val="1단계"/>
      <sheetName val="5.단가대비표"/>
      <sheetName val="내역서"/>
      <sheetName val="단면치수"/>
      <sheetName val="내역"/>
      <sheetName val="내역서(전기)"/>
      <sheetName val="공사비집계"/>
      <sheetName val="화재 탐지 설비"/>
      <sheetName val="노무비단가"/>
      <sheetName val="집계표"/>
      <sheetName val="자재단가"/>
      <sheetName val="T형( 파일기초) 공현1교"/>
      <sheetName val="구례시"/>
      <sheetName val="전기단가조사서"/>
      <sheetName val="원하대비"/>
      <sheetName val="원도급"/>
      <sheetName val="하도급"/>
      <sheetName val="목록"/>
      <sheetName val="7.단가대비표"/>
      <sheetName val="CT"/>
      <sheetName val="일위대가(가설)"/>
      <sheetName val="물가대비표"/>
      <sheetName val="Sheet6"/>
      <sheetName val="우성교간선"/>
      <sheetName val="JUCKEYK"/>
      <sheetName val="대치판정"/>
      <sheetName val="운반공"/>
      <sheetName val="ABUT수량-A1"/>
      <sheetName val="요약&amp;결과"/>
      <sheetName val="단가"/>
      <sheetName val="제잡비"/>
      <sheetName val="충주"/>
      <sheetName val="을"/>
      <sheetName val="공사비증감"/>
      <sheetName val="품셈TABLE"/>
      <sheetName val="일위대가"/>
      <sheetName val="위치조서"/>
      <sheetName val="용량(1-2)"/>
      <sheetName val="서울대규장각(가시설흙막이)"/>
      <sheetName val="원가서"/>
      <sheetName val="터파기및재료"/>
      <sheetName val="총괄집계표"/>
      <sheetName val="참조"/>
      <sheetName val="노임단가"/>
      <sheetName val="지급자재"/>
      <sheetName val="관거공사비"/>
      <sheetName val="기본단가표"/>
      <sheetName val="임시공사건"/>
      <sheetName val="실행철강하도"/>
      <sheetName val="현장관리비"/>
      <sheetName val="대비2"/>
      <sheetName val="Sheet1"/>
      <sheetName val="D"/>
      <sheetName val="Sheet3"/>
      <sheetName val="Y-WORK"/>
      <sheetName val="단위수량"/>
      <sheetName val="원가계산서"/>
      <sheetName val="개요"/>
      <sheetName val="Sens&amp;Anal"/>
      <sheetName val="b_balju"/>
      <sheetName val="배관배선 단가조사"/>
      <sheetName val="일위대가집계"/>
      <sheetName val="노무비"/>
      <sheetName val="총공사내역서"/>
      <sheetName val="물가시세"/>
      <sheetName val="토목수량산출서 (3)"/>
      <sheetName val="시화점실행"/>
      <sheetName val="const."/>
      <sheetName val="건축공사"/>
      <sheetName val="산출내역서집계표"/>
      <sheetName val="입찰안"/>
      <sheetName val="간선토공재집"/>
      <sheetName val="지선토공재집"/>
      <sheetName val="점상송수토공"/>
      <sheetName val="정암송수토공"/>
      <sheetName val="공량산출서"/>
      <sheetName val="내역서2안"/>
      <sheetName val="자재일위(경)"/>
      <sheetName val="보할"/>
      <sheetName val="신우"/>
      <sheetName val="일위대가(1)"/>
      <sheetName val="Zip_Code"/>
      <sheetName val="우수"/>
      <sheetName val="설비"/>
      <sheetName val="굴착깊이(주배관)"/>
      <sheetName val="수안보-MB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목(가-마)"/>
      <sheetName val="수목(바-주목)"/>
      <sheetName val="수목(중국단풍-)"/>
      <sheetName val="식재인부"/>
      <sheetName val="지주목수"/>
      <sheetName val="데이타"/>
      <sheetName val="갑지"/>
      <sheetName val="목차"/>
      <sheetName val="1표지-공사시방서"/>
      <sheetName val="2표지-설계내역서"/>
      <sheetName val="원가계산서"/>
      <sheetName val="관급내역서"/>
      <sheetName val="내역서"/>
      <sheetName val="일위대가표"/>
      <sheetName val="aiming(일위대가표)"/>
      <sheetName val="산출서"/>
      <sheetName val="F단가비교표"/>
      <sheetName val="3표지-설계도면"/>
      <sheetName val="노임"/>
      <sheetName val="炷舅?XLS]데이타'!$E$124"/>
      <sheetName val="ls]노임"/>
      <sheetName val="____"/>
      <sheetName val="___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설명"/>
      <sheetName val="소일위대가코드표"/>
      <sheetName val="炷舅?XLS"/>
      <sheetName val="ls"/>
      <sheetName val="토공사"/>
      <sheetName val="간접"/>
      <sheetName val="품셈집계표"/>
      <sheetName val="자재조사표(참고용)"/>
      <sheetName val="일반부표집계표"/>
      <sheetName val="수목일위"/>
      <sheetName val=""/>
      <sheetName val="기타 정보통신공사"/>
      <sheetName val="수목데이타"/>
      <sheetName val="시설물일위"/>
      <sheetName val="가설공사"/>
      <sheetName val="단가결정"/>
      <sheetName val="내역아"/>
      <sheetName val="울타리"/>
      <sheetName val="문학간접"/>
      <sheetName val="AS포장복구 "/>
      <sheetName val="원가계산"/>
      <sheetName val="품셈TABLE"/>
      <sheetName val="표지 (2)"/>
      <sheetName val="6호기"/>
      <sheetName val="2000.11월설계내역"/>
      <sheetName val="Sheet1"/>
      <sheetName val="Customer Databas"/>
      <sheetName val="노임단가"/>
      <sheetName val="단가조사"/>
      <sheetName val="건축2"/>
      <sheetName val="공종단가"/>
      <sheetName val="수목표준대가"/>
      <sheetName val="1"/>
      <sheetName val="2"/>
      <sheetName val="3"/>
      <sheetName val="4"/>
      <sheetName val="5"/>
      <sheetName val="단가대비표"/>
      <sheetName val="원내역"/>
      <sheetName val="가감수량"/>
      <sheetName val="맨홀수량산출"/>
      <sheetName val="참고"/>
      <sheetName val="공사개요"/>
      <sheetName val="장비별표(오거보링)(Ø400)(12M)"/>
      <sheetName val="갑  지"/>
      <sheetName val="䈘목(중국단풍-)"/>
      <sheetName val="화재 탐지 설비"/>
      <sheetName val="Total"/>
      <sheetName val="금액"/>
      <sheetName val="이름표지정"/>
      <sheetName val="Sheet2"/>
      <sheetName val="철근총괄집계표"/>
      <sheetName val="#REF"/>
      <sheetName val="집수정(600-700)"/>
      <sheetName val="토사(PE)"/>
      <sheetName val="DATE"/>
      <sheetName val="Sheet3"/>
      <sheetName val="터파기및재료"/>
      <sheetName val="빗물받이(910-510-410)"/>
      <sheetName val="우수"/>
      <sheetName val="전익자재"/>
      <sheetName val="기초일위"/>
      <sheetName val="시설일위"/>
      <sheetName val="조명일위"/>
      <sheetName val="49"/>
      <sheetName val="접속도로1"/>
      <sheetName val="평가데이터"/>
      <sheetName val="unit 4"/>
      <sheetName val="횡배수관재료-"/>
      <sheetName val="계산서(직선부)"/>
      <sheetName val="포장재료집계표"/>
      <sheetName val="콘크리트측구연장"/>
      <sheetName val="포장공"/>
      <sheetName val="-몰탈콘크리트"/>
      <sheetName val="-배수구조물공토공"/>
      <sheetName val="가설공사비"/>
      <sheetName val="도로구조공사비"/>
      <sheetName val="도로토공공사비"/>
      <sheetName val="여수토공사비"/>
      <sheetName val="일위대가(가설)"/>
      <sheetName val="데리네이타현황"/>
      <sheetName val="간선계산"/>
      <sheetName val="자재단가조사표-수목"/>
      <sheetName val="data"/>
      <sheetName val="직접경비"/>
      <sheetName val="직접인건비"/>
      <sheetName val="수량산출서"/>
      <sheetName val="골조시행"/>
      <sheetName val="총괄내역"/>
      <sheetName val="Sheet1 (2)"/>
      <sheetName val="금액내역서"/>
      <sheetName val="직재"/>
      <sheetName val="재집"/>
      <sheetName val="1차증가원가계산"/>
      <sheetName val="공종목록표"/>
      <sheetName val="기본단가표"/>
      <sheetName val="준검 내역서"/>
      <sheetName val="9811"/>
      <sheetName val="일위대가"/>
      <sheetName val="교사기준면적(초등)"/>
      <sheetName val="단가 및 재료비"/>
      <sheetName val="단가산출2"/>
      <sheetName val="건축-물가변동"/>
      <sheetName val="현장관리비"/>
      <sheetName val="품셈"/>
      <sheetName val="내역"/>
      <sheetName val="노무,재료"/>
      <sheetName val="별표집계"/>
      <sheetName val="지주목시비량산출서"/>
      <sheetName val="부대공1(65-77,93-95)"/>
      <sheetName val="부대공2(78-"/>
      <sheetName val="구조물공1(51~56)"/>
      <sheetName val="배수및구조물공1"/>
      <sheetName val="구조물토공"/>
      <sheetName val="토공2(11~19)"/>
      <sheetName val="배수및구조물공2"/>
      <sheetName val="토공1(1~10,92)"/>
      <sheetName val="토공3(20~31)"/>
      <sheetName val="금융비용"/>
      <sheetName val="노임이"/>
      <sheetName val="산출내역서집계표"/>
      <sheetName val="DC-O-4-S(설명서)"/>
      <sheetName val="2000년1차"/>
      <sheetName val="2000전체분"/>
      <sheetName val="전주2本1"/>
      <sheetName val="조명시설"/>
      <sheetName val="1.설계조건"/>
      <sheetName val="단가산출"/>
      <sheetName val="횡배수관토공수량"/>
      <sheetName val="남양내역"/>
      <sheetName val="Sheet4"/>
      <sheetName val="견적시담(송포2공구)"/>
      <sheetName val="공종별원가계산"/>
      <sheetName val="총괄내역서"/>
      <sheetName val="연습"/>
      <sheetName val="EACT10"/>
      <sheetName val="자재단가"/>
      <sheetName val="입찰"/>
      <sheetName val="현경"/>
      <sheetName val="DANGA"/>
      <sheetName val="철콘"/>
      <sheetName val="INPUT"/>
      <sheetName val="시멘트"/>
      <sheetName val="물가자료"/>
      <sheetName val="BID"/>
      <sheetName val="9509"/>
      <sheetName val="토공산출(주차장)"/>
      <sheetName val="현장관리"/>
      <sheetName val="공통가설"/>
      <sheetName val="매입"/>
      <sheetName val="토공산출 (아파트)"/>
      <sheetName val="단가산출1"/>
      <sheetName val="Mc1"/>
      <sheetName val="기초자료입력"/>
      <sheetName val="2공구산출내역"/>
      <sheetName val="중기사용료산출근거"/>
      <sheetName val="A"/>
      <sheetName val="전체"/>
      <sheetName val="참조"/>
      <sheetName val="참조M"/>
      <sheetName val="기계경비적용기준"/>
      <sheetName val="공사별 가중치 산출근거(토목)"/>
      <sheetName val="가중치근거(조경)"/>
      <sheetName val="10공구일위"/>
      <sheetName val="개인"/>
      <sheetName val="단가"/>
      <sheetName val="년도별시공"/>
      <sheetName val="정렬"/>
      <sheetName val="공내역"/>
      <sheetName val="노임(1차)"/>
      <sheetName val="일위대가-1"/>
      <sheetName val="전기"/>
      <sheetName val="파일의이용"/>
      <sheetName val="내역(APT)"/>
      <sheetName val="골조대비내역"/>
      <sheetName val="평가내역"/>
      <sheetName val="간접비"/>
      <sheetName val="수목단가"/>
      <sheetName val="식재수량표"/>
      <sheetName val="식재일위"/>
      <sheetName val="123"/>
      <sheetName val="5 일위목록"/>
      <sheetName val="7 단가조사"/>
      <sheetName val="6 일위대가"/>
      <sheetName val="기계설비-물가변동"/>
      <sheetName val="E.P.T수량산출서"/>
      <sheetName val="Ⅶ-2.현장경비산출"/>
      <sheetName val="배수내역"/>
      <sheetName val="DT"/>
      <sheetName val="롤러"/>
      <sheetName val="펌프차타설"/>
      <sheetName val="ABUT수량-A1"/>
      <sheetName val="시설물기초"/>
      <sheetName val="전기혼잡제경비(45)"/>
      <sheetName val="식재"/>
      <sheetName val="시설물"/>
      <sheetName val="식재출력용"/>
      <sheetName val="유지관리"/>
      <sheetName val="부하계산서"/>
      <sheetName val="시설수량표"/>
      <sheetName val="비목군분류일위"/>
      <sheetName val="계수시트"/>
      <sheetName val="공구원가계산"/>
      <sheetName val="일위목록"/>
      <sheetName val="토공수량"/>
      <sheetName val="설계내"/>
      <sheetName val="예산명세서"/>
      <sheetName val="설계명세서"/>
      <sheetName val="자료입력"/>
      <sheetName val="일위"/>
      <sheetName val="충주"/>
      <sheetName val="현장"/>
      <sheetName val="단가표 (2)"/>
      <sheetName val="조건"/>
      <sheetName val="기초자료"/>
      <sheetName val="예가표"/>
      <sheetName val="가도공"/>
      <sheetName val="수량산출"/>
      <sheetName val="세부내역"/>
      <sheetName val="수안보-MBR1"/>
      <sheetName val="자재 집계표"/>
      <sheetName val="말고개터널조명전압강하"/>
      <sheetName val="교육종류"/>
      <sheetName val="제수"/>
      <sheetName val="공기"/>
      <sheetName val="실행간접비용"/>
      <sheetName val="合成単価作成表-BLDG"/>
      <sheetName val="카렌스센터계량기설치공사"/>
      <sheetName val="삭제금지단가"/>
      <sheetName val="설계서"/>
      <sheetName val="공사기본내용입력"/>
      <sheetName val="공통"/>
      <sheetName val="부대공Ⅱ"/>
      <sheetName val="준공정산"/>
      <sheetName val="동해title"/>
      <sheetName val="개소별수량산출"/>
      <sheetName val="토목주소"/>
      <sheetName val="공사비예산서(토목분)"/>
      <sheetName val="경산"/>
      <sheetName val="2.대외공문"/>
      <sheetName val="공사요율산출표"/>
      <sheetName val="에너지동"/>
      <sheetName val="총괄표"/>
      <sheetName val="대가표(품셈)"/>
      <sheetName val="설계내역일위"/>
      <sheetName val="상 부"/>
      <sheetName val="현관"/>
      <sheetName val="인원"/>
      <sheetName val="전선 및 전선관"/>
      <sheetName val="금융"/>
      <sheetName val="일위대가목차"/>
      <sheetName val="귀래 설계 공내역서"/>
      <sheetName val="MOTOR"/>
      <sheetName val="3.바닥판  "/>
      <sheetName val="기성청구"/>
      <sheetName val="설계예산서"/>
      <sheetName val="GAS"/>
      <sheetName val="JUCKEYK"/>
      <sheetName val="단위단가"/>
      <sheetName val="관공일위대가"/>
      <sheetName val="견적"/>
      <sheetName val="부하계산"/>
      <sheetName val="1차 내역서"/>
      <sheetName val="설계내역서"/>
      <sheetName val="운동장 (2)"/>
      <sheetName val="공종집계"/>
      <sheetName val="담장산출"/>
      <sheetName val="약품설비"/>
      <sheetName val="내역서01"/>
      <sheetName val="조명율표"/>
      <sheetName val="DB@Acess"/>
      <sheetName val="Civil"/>
      <sheetName val="입력자료"/>
      <sheetName val="입찰안"/>
      <sheetName val="SG"/>
      <sheetName val="총괄표1"/>
      <sheetName val="퇴직금(울산천상)"/>
      <sheetName val="일반부표"/>
      <sheetName val="견적율"/>
      <sheetName val="밸브설치"/>
      <sheetName val="BH"/>
      <sheetName val="지수"/>
      <sheetName val="대치판정"/>
      <sheetName val="설계내역"/>
      <sheetName val="기타_정보통신공사"/>
      <sheetName val="Customer_Databas"/>
      <sheetName val="AS포장복구_"/>
      <sheetName val="2000_11월설계내역"/>
      <sheetName val="표지_(2)"/>
      <sheetName val="갑__지"/>
      <sheetName val="unit_4"/>
      <sheetName val="화재_탐지_설비"/>
      <sheetName val="준검_내역서"/>
      <sheetName val="Sheet1_(2)"/>
      <sheetName val="단가_및_재료비"/>
      <sheetName val="1_설계조건"/>
      <sheetName val="Ⅶ-2_현장경비산출"/>
      <sheetName val="토공산출_(아파트)"/>
      <sheetName val="5_일위목록"/>
      <sheetName val="7_단가조사"/>
      <sheetName val="6_일위대가"/>
      <sheetName val="E_P_T수량산출서"/>
      <sheetName val="기타_정보통신공사1"/>
      <sheetName val="Customer_Databas1"/>
      <sheetName val="AS포장복구_1"/>
      <sheetName val="2000_11월설계내역1"/>
      <sheetName val="표지_(2)1"/>
      <sheetName val="갑__지1"/>
      <sheetName val="unit_41"/>
      <sheetName val="화재_탐지_설비1"/>
      <sheetName val="준검_내역서1"/>
      <sheetName val="Sheet1_(2)1"/>
      <sheetName val="단가_및_재료비1"/>
      <sheetName val="1_설계조건1"/>
      <sheetName val="Ⅶ-2_현장경비산출1"/>
      <sheetName val="토공산출_(아파트)1"/>
      <sheetName val="5_일위목록1"/>
      <sheetName val="7_단가조사1"/>
      <sheetName val="6_일위대가1"/>
      <sheetName val="E_P_T수량산출서1"/>
      <sheetName val="근거(기밀댐퍼)"/>
      <sheetName val="투찰금액"/>
      <sheetName val="사급자재"/>
      <sheetName val="EQT-ESTN"/>
      <sheetName val="토공집계"/>
      <sheetName val="퍼스트"/>
      <sheetName val="자료"/>
      <sheetName val="간선"/>
      <sheetName val="전압"/>
      <sheetName val="조도"/>
      <sheetName val="동력"/>
      <sheetName val="날개벽(좌,우=60도-4개)"/>
      <sheetName val="정화조방수미장"/>
      <sheetName val="중기일위대가"/>
      <sheetName val="코드"/>
      <sheetName val="D&amp;P특기사항"/>
      <sheetName val="예산갑지"/>
      <sheetName val="1안"/>
      <sheetName val="공통비총괄표"/>
      <sheetName val="내역서2안"/>
      <sheetName val="주요항목별"/>
      <sheetName val="인건비"/>
      <sheetName val="03하반기내역서"/>
      <sheetName val="04상반기"/>
      <sheetName val="약품공급2"/>
      <sheetName val="공작물조직표(용배수)"/>
      <sheetName val="기기리스트"/>
      <sheetName val="단가비교"/>
      <sheetName val="JUCK"/>
      <sheetName val="COVER"/>
      <sheetName val="일위집계표"/>
      <sheetName val="산출근거"/>
      <sheetName val="간지"/>
      <sheetName val="배수공"/>
      <sheetName val="1호인버트수량"/>
      <sheetName val="석축설면"/>
      <sheetName val="법면단"/>
      <sheetName val="설계조건"/>
      <sheetName val="안정계산"/>
      <sheetName val="단면검토"/>
      <sheetName val="WORK"/>
      <sheetName val="자단"/>
      <sheetName val="인공산출"/>
      <sheetName val="참조(2)"/>
      <sheetName val="11월"/>
      <sheetName val="총괄"/>
      <sheetName val="설계"/>
      <sheetName val="시공"/>
      <sheetName val="노무비단가"/>
      <sheetName val="Sheet6"/>
      <sheetName val="소야공정계획표"/>
      <sheetName val="4-10"/>
      <sheetName val="전기공사"/>
      <sheetName val="잡비"/>
      <sheetName val=" 견적서"/>
      <sheetName val="실행철강하도"/>
      <sheetName val="9GNG운반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SCHE"/>
      <sheetName val="평교-내역"/>
      <sheetName val="날개벽수량표"/>
      <sheetName val="bearing"/>
      <sheetName val="단가표_(2)"/>
      <sheetName val="자판실행"/>
      <sheetName val="기초1"/>
      <sheetName val="1차_내역서"/>
      <sheetName val="가로등"/>
      <sheetName val="와동25-3(변경)"/>
      <sheetName val="정부노임단가"/>
      <sheetName val="FB25JN"/>
      <sheetName val="지급자재"/>
      <sheetName val="을"/>
      <sheetName val="가설"/>
      <sheetName val="구조포설"/>
      <sheetName val="복구"/>
      <sheetName val="부대"/>
      <sheetName val="부호표"/>
      <sheetName val="토공"/>
      <sheetName val="3차준공"/>
      <sheetName val="MAIN"/>
      <sheetName val="노무비"/>
      <sheetName val="날개벽"/>
      <sheetName val="건축내역서"/>
      <sheetName val="설비내역서"/>
      <sheetName val="전기내역서"/>
      <sheetName val="가격비"/>
      <sheetName val="炷舅_XLS_데이타'!$E$124"/>
      <sheetName val="ls_노임"/>
      <sheetName val="炷舅_XLS"/>
      <sheetName val="기타공사"/>
      <sheetName val="단청(제외)"/>
      <sheetName val="목공집계"/>
      <sheetName val="미장(2)"/>
      <sheetName val="운반"/>
      <sheetName val="지붕(기와)"/>
      <sheetName val="창호"/>
      <sheetName val="동력부하계산"/>
      <sheetName val="EJ"/>
      <sheetName val="7단가"/>
      <sheetName val="타견적(을)"/>
      <sheetName val="부시수량"/>
      <sheetName val="200"/>
      <sheetName val="코드표"/>
      <sheetName val="1.설계기준"/>
      <sheetName val="말뚝지지력산정"/>
      <sheetName val="건축(을)"/>
      <sheetName val="당초내역서"/>
      <sheetName val="기성내역"/>
      <sheetName val="평형별수량표"/>
      <sheetName val="가설개략"/>
      <sheetName val="을지"/>
      <sheetName val="평당"/>
      <sheetName val="매입세"/>
      <sheetName val="가정급수관"/>
      <sheetName val="심사물량"/>
      <sheetName val="심사계산"/>
      <sheetName val="재정비직인"/>
      <sheetName val="재정비내역"/>
      <sheetName val="지적고시내역"/>
      <sheetName val="귀래_설계_공내역서"/>
      <sheetName val="자재_집계표"/>
      <sheetName val="전선_및_전선관"/>
      <sheetName val="GAS저장소"/>
      <sheetName val="라인마킹"/>
      <sheetName val="위험물저장소"/>
      <sheetName val="일반창고동"/>
      <sheetName val="구조물철거타공정이월"/>
      <sheetName val="01"/>
      <sheetName val="원가계산서구조조정"/>
      <sheetName val="기성세부내역서"/>
      <sheetName val="기성원가계산서"/>
      <sheetName val="기성부분내역서"/>
      <sheetName val="적용기준"/>
      <sheetName val="위치조서"/>
      <sheetName val="제잡비"/>
      <sheetName val="토집"/>
      <sheetName val="천방교접속"/>
      <sheetName val="sub"/>
      <sheetName val="N賃率-職"/>
      <sheetName val="기성내역서표지"/>
      <sheetName val="Y-WORK"/>
      <sheetName val="원가"/>
      <sheetName val="절감계산"/>
      <sheetName val="전기일위대가"/>
      <sheetName val="토공집계표"/>
      <sheetName val="설계예시"/>
      <sheetName val="단목"/>
      <sheetName val="토목수량"/>
      <sheetName val="전계가"/>
      <sheetName val="배수판"/>
      <sheetName val="시추주상도"/>
      <sheetName val="주관사업"/>
      <sheetName val="PW3"/>
      <sheetName val="PW4"/>
      <sheetName val="SC1"/>
      <sheetName val="PE"/>
      <sheetName val="PM"/>
      <sheetName val="TR"/>
      <sheetName val="교대시점"/>
      <sheetName val="부안일위"/>
      <sheetName val="과세내역(세부)"/>
      <sheetName val="TEL"/>
      <sheetName val="참고자료"/>
      <sheetName val="설계가"/>
      <sheetName val="자재"/>
      <sheetName val="1.가설"/>
      <sheetName val="4.목공사"/>
      <sheetName val="덕소내역"/>
      <sheetName val="각종단가"/>
      <sheetName val="가감수량(2호)"/>
      <sheetName val="맨홀수량산출(2호)"/>
      <sheetName val="소요자재"/>
      <sheetName val="노무산출서"/>
      <sheetName val="횡배수관수량집계"/>
      <sheetName val="횡배수관기초"/>
      <sheetName val="Code"/>
      <sheetName val="계정"/>
      <sheetName val="남양시작동자105노65기1.3화1.2"/>
      <sheetName val="남양시작동010313100%"/>
      <sheetName val="조명율"/>
      <sheetName val="항목등록"/>
      <sheetName val="남양구조시험동"/>
      <sheetName val="기둥(원형)"/>
      <sheetName val="내역1"/>
      <sheetName val="설계기준"/>
      <sheetName val="ilch"/>
      <sheetName val="부하(성남)"/>
      <sheetName val="인사자료총집계"/>
      <sheetName val="왕십리방향"/>
      <sheetName val="단면가정"/>
      <sheetName val="암거단위"/>
      <sheetName val="횡 연장"/>
      <sheetName val="노 무 비"/>
      <sheetName val="중기사용료"/>
      <sheetName val="진주방향"/>
      <sheetName val="품셈표"/>
      <sheetName val="공사원가"/>
      <sheetName val="기초공"/>
      <sheetName val="수로단위수량"/>
      <sheetName val="EQUIP-H"/>
      <sheetName val="2.가로등(영구)"/>
      <sheetName val="cable-data"/>
      <sheetName val="계산내역(설비)"/>
      <sheetName val="우수공"/>
      <sheetName val="연돌일위집계"/>
      <sheetName val="토공실행"/>
      <sheetName val="woo(mac)"/>
      <sheetName val="부대내역"/>
      <sheetName val="제잡비집계"/>
      <sheetName val="가설건물"/>
      <sheetName val="70%"/>
      <sheetName val="ITEM"/>
      <sheetName val="터널조도"/>
      <sheetName val="6PILE  (돌출)"/>
      <sheetName val="신표지1"/>
      <sheetName val="PAINT"/>
      <sheetName val="수목데이타 "/>
      <sheetName val="22인공"/>
      <sheetName val="JOIN(2span)"/>
      <sheetName val="바닥판"/>
      <sheetName val="주빔의 설계"/>
      <sheetName val="철근량산정및사용성검토"/>
      <sheetName val="입력DATA"/>
      <sheetName val="계약내역서(을지)"/>
      <sheetName val="사전공사"/>
      <sheetName val="가스내역"/>
      <sheetName val="가격조사서"/>
      <sheetName val="공정코드"/>
      <sheetName val="영업.일1"/>
      <sheetName val="가스(내역)"/>
      <sheetName val="청천내"/>
      <sheetName val="cal"/>
      <sheetName val="98지급계획"/>
      <sheetName val="실행(표지,갑,을)"/>
      <sheetName val="-배수구조물⳵토공"/>
      <sheetName val="경상비"/>
      <sheetName val="원형1호맨홀토공수량"/>
      <sheetName val="List"/>
      <sheetName val="10"/>
      <sheetName val="11"/>
      <sheetName val="6"/>
      <sheetName val="7"/>
      <sheetName val="8"/>
      <sheetName val="9"/>
      <sheetName val="개요"/>
      <sheetName val="수량"/>
      <sheetName val="발생토"/>
      <sheetName val="일위대가목록"/>
      <sheetName val="邅☳"/>
      <sheetName val="수량집계표"/>
      <sheetName val="공종별수량집계"/>
      <sheetName val="실행"/>
      <sheetName val="공사발의서"/>
      <sheetName val="S0"/>
      <sheetName val="3.공통공사대비"/>
      <sheetName val="전차선로 물량표"/>
      <sheetName val="한강운반비"/>
      <sheetName val="공통(20-91)"/>
      <sheetName val="현장조사"/>
      <sheetName val="요약&amp;결과"/>
      <sheetName val="3.하중산정4.지지력"/>
      <sheetName val="1공구내역서(1)"/>
      <sheetName val="재료단가"/>
      <sheetName val="이름정의"/>
      <sheetName val="초기화면"/>
      <sheetName val="기계실 D200"/>
      <sheetName val="토목"/>
      <sheetName val="간선토공재집"/>
      <sheetName val="지선토공재집"/>
      <sheetName val="2호맨홀공제수량"/>
      <sheetName val="인부신상자료"/>
      <sheetName val="직접공사비집계표_7"/>
      <sheetName val="공통가설_8"/>
      <sheetName val="기타시설"/>
      <sheetName val="아파트_9"/>
      <sheetName val="주민복지관"/>
      <sheetName val="지하주차장"/>
      <sheetName val="※참고자료※"/>
      <sheetName val="인건비 "/>
      <sheetName val="table"/>
      <sheetName val="공사비집계표"/>
      <sheetName val="기준액"/>
      <sheetName val="3연box"/>
      <sheetName val="단 box"/>
      <sheetName val="목차 "/>
      <sheetName val="계획서"/>
      <sheetName val="연장"/>
      <sheetName val="위치도(점용허가용)"/>
      <sheetName val="신청서"/>
      <sheetName val="기계경비일람"/>
      <sheetName val="Sheet13"/>
      <sheetName val="발전기"/>
      <sheetName val="Sheet14"/>
      <sheetName val="XL4Poppy"/>
      <sheetName val="자"/>
      <sheetName val="노"/>
      <sheetName val="견적서"/>
      <sheetName val="현장관리비 "/>
      <sheetName val="환율 및 노임"/>
      <sheetName val="속 일위대가"/>
      <sheetName val="자재단가대비표"/>
      <sheetName val="하수급견적대비"/>
      <sheetName val="공사비산출내역"/>
      <sheetName val="설계변경조서"/>
      <sheetName val="ENTRY"/>
      <sheetName val="예정(3)"/>
      <sheetName val="관리,공감"/>
      <sheetName val="성곽내역서"/>
      <sheetName val="영창26"/>
      <sheetName val="Front"/>
      <sheetName val="wall"/>
      <sheetName val="투찰"/>
      <sheetName val="작용하중산정"/>
    </sheetNames>
    <sheetDataSet>
      <sheetData sheetId="0"/>
      <sheetData sheetId="1"/>
      <sheetData sheetId="2"/>
      <sheetData sheetId="3">
        <row r="5">
          <cell r="B5">
            <v>0.09</v>
          </cell>
        </row>
      </sheetData>
      <sheetData sheetId="4"/>
      <sheetData sheetId="5">
        <row r="2">
          <cell r="E2">
            <v>23200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량집계"/>
      <sheetName val="주요자재"/>
      <sheetName val="A1"/>
      <sheetName val="A2"/>
      <sheetName val="교대"/>
      <sheetName val="#REF"/>
      <sheetName val="6PILE  (돌출)"/>
      <sheetName val="SANBAISU"/>
      <sheetName val="기계경비(시간당)"/>
      <sheetName val="램머"/>
      <sheetName val="설계내역서"/>
      <sheetName val="평가데이터"/>
      <sheetName val="효성CB 1P기초"/>
      <sheetName val="초기화면"/>
      <sheetName val="내역서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접수대장"/>
      <sheetName val="접수증"/>
      <sheetName val="표지상향"/>
      <sheetName val="철근콘크리트 (2)"/>
      <sheetName val="표지"/>
      <sheetName val="목차"/>
      <sheetName val="현장설명"/>
      <sheetName val="형틀목(재)"/>
      <sheetName val="형틀자재"/>
      <sheetName val="철근가공"/>
      <sheetName val="콘크리트"/>
      <sheetName val="서울대규장각(가시설흙막이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입자재 집계표"/>
      <sheetName val="자재운반"/>
      <sheetName val="화물요율"/>
      <sheetName val="노무비"/>
      <sheetName val="자재비"/>
      <sheetName val="02년상반기장비부표"/>
      <sheetName val="이정표"/>
      <sheetName val="단가산출"/>
      <sheetName val="단가목록"/>
      <sheetName val="일반부표"/>
      <sheetName val="부표총괄표"/>
      <sheetName val=" 품셈"/>
      <sheetName val="품셈총괄표"/>
      <sheetName val="설계 내역서(1)"/>
      <sheetName val="경비율산정"/>
      <sheetName val="설계 내역서"/>
      <sheetName val="공사비예산서"/>
      <sheetName val="용수지선토적"/>
      <sheetName val="도로토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A20">
            <v>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공집계"/>
      <sheetName val="차선도색집계"/>
      <sheetName val="미끄럼방지"/>
      <sheetName val="측대선U"/>
      <sheetName val="box연결부"/>
      <sheetName val="수량집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명세서"/>
      <sheetName val="집계표"/>
      <sheetName val="V측집계"/>
      <sheetName val="측구현황"/>
      <sheetName val="시멘골재"/>
      <sheetName val="laroux"/>
      <sheetName val="Sheet1"/>
      <sheetName val="Sheet2"/>
      <sheetName val="Sheet3"/>
      <sheetName val="ABUT수량-A1"/>
      <sheetName val="V-2측구(화산교A2)"/>
      <sheetName val="실행철강하도"/>
      <sheetName val="내역서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산출내역서집계표"/>
      <sheetName val="집계표"/>
      <sheetName val="Sheet2"/>
      <sheetName val="CONCRETE"/>
      <sheetName val="지급자재"/>
      <sheetName val="변경갑지"/>
      <sheetName val="증감(갑지)"/>
      <sheetName val="지주설치제원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가대비(토목)"/>
      <sheetName val="단가대비(건축)"/>
      <sheetName val="단가대비(건축기계)"/>
      <sheetName val="단가대비(기계)"/>
      <sheetName val="전기"/>
      <sheetName val="단가대비(조경)"/>
      <sheetName val="용수지선토적"/>
      <sheetName val="도로토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"/>
      <sheetName val="견적갑지"/>
      <sheetName val="견적을지"/>
      <sheetName val="수수료"/>
      <sheetName val="일대"/>
      <sheetName val="노임"/>
      <sheetName val="산출"/>
      <sheetName val="단가"/>
      <sheetName val="단가 (2)"/>
      <sheetName val="조도"/>
      <sheetName val="부하"/>
      <sheetName val="전압강하"/>
      <sheetName val="표지"/>
      <sheetName val="3,4기하도입찰LIST1"/>
      <sheetName val="1,2기실적대비LIST"/>
      <sheetName val="산출근거(posco)"/>
      <sheetName val="설비별총괄표"/>
      <sheetName val="최종재료비내역(PLC-S7)"/>
      <sheetName val="재료비내역(제출적용PLC-S7)"/>
      <sheetName val="PC HW"/>
      <sheetName val="PC응용SW"/>
      <sheetName val="공사원가계산서"/>
      <sheetName val="공사비내역서"/>
      <sheetName val="운전실통합공사"/>
      <sheetName val="파워팩판넬"/>
      <sheetName val="IO총괄표"/>
      <sheetName val="3물량(12대)"/>
      <sheetName val="4물량(9대)"/>
      <sheetName val="계측재료비"/>
      <sheetName val="PCS-7-LP"/>
      <sheetName val="PLC-S7-LP"/>
      <sheetName val="재료비(PCS7)"/>
      <sheetName val="외주비산출근거(PC)"/>
      <sheetName val="외주비산출근거(PLC)"/>
      <sheetName val="직접경비"/>
      <sheetName val="출장비"/>
      <sheetName val="공사설계근거"/>
      <sheetName val="SLAB수량"/>
      <sheetName val="ABUT수량-A1"/>
      <sheetName val="ABUT수량-A2"/>
      <sheetName val="PIER수량-1"/>
      <sheetName val="PIER수량-2"/>
      <sheetName val="토ABUT수량-1"/>
      <sheetName val="토ABUT수량-2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XXXXX"/>
      <sheetName val="가정관로집계 "/>
      <sheetName val="토적(인력)"/>
      <sheetName val="토적(인력) (2)"/>
      <sheetName val="토적(인력) (3)"/>
      <sheetName val="토적(기계,인력)"/>
      <sheetName val="단위수량 (쇄석무)"/>
      <sheetName val="단위수량 (쇄석무,직고)"/>
      <sheetName val="tranch맨홀 (300)"/>
      <sheetName val="tranch맨홀 (450)"/>
      <sheetName val="Sheet1"/>
      <sheetName val="Sheet2"/>
      <sheetName val="Sheet3"/>
      <sheetName val="집계표"/>
      <sheetName val="설비내역서"/>
      <sheetName val="건축내역서"/>
      <sheetName val="전기내역서"/>
      <sheetName val="Macro1"/>
      <sheetName val="조도계산서 (도서)"/>
      <sheetName val="덤프트럭계수"/>
      <sheetName val="#REF"/>
      <sheetName val="부하계산서"/>
      <sheetName val="노임단가"/>
      <sheetName val="b_balju-단가단가단가"/>
      <sheetName val="제경비"/>
      <sheetName val="자  재"/>
      <sheetName val="건축외주"/>
      <sheetName val="전선,전선관수량"/>
      <sheetName val="토목주소"/>
      <sheetName val="수량산출"/>
      <sheetName val="견적서"/>
      <sheetName val="7단가"/>
      <sheetName val="일위목록"/>
      <sheetName val="목차"/>
      <sheetName val="식재일위대가"/>
      <sheetName val="기초일위대가"/>
      <sheetName val="단가대비표"/>
      <sheetName val="경산"/>
      <sheetName val="일위대가"/>
      <sheetName val="조명시설"/>
      <sheetName val="건축내역"/>
      <sheetName val="적격점수&lt;300억미만&gt;"/>
      <sheetName val="일위대가목차"/>
      <sheetName val="공통가설"/>
      <sheetName val="테니스장조명공사"/>
      <sheetName val="도급내역"/>
      <sheetName val="서식"/>
      <sheetName val="재료표"/>
      <sheetName val="일위대가목록"/>
      <sheetName val="총괄표"/>
      <sheetName val="정렬"/>
      <sheetName val="을지"/>
      <sheetName val="TRE TABLE"/>
      <sheetName val="BQ(실행)"/>
      <sheetName val="증감대비"/>
      <sheetName val="104동"/>
      <sheetName val="조건표"/>
      <sheetName val="QandAJunior"/>
      <sheetName val="노무비"/>
      <sheetName val="수목표준대가"/>
      <sheetName val="토목"/>
      <sheetName val="단가비교표"/>
      <sheetName val="금액"/>
      <sheetName val="단가표 (2)"/>
      <sheetName val="내역서"/>
      <sheetName val="단가조사"/>
      <sheetName val="공통가설공사"/>
      <sheetName val="96작생능"/>
      <sheetName val="선금급신청서"/>
      <sheetName val="수목데이타 "/>
      <sheetName val="방음벽기초(H=4m)"/>
      <sheetName val="대목"/>
      <sheetName val="단가산출"/>
      <sheetName val="단"/>
      <sheetName val="설계서(7)"/>
      <sheetName val="몰탈재료산출"/>
      <sheetName val="단가대비"/>
      <sheetName val="횡배수관집현황(2공구)"/>
      <sheetName val="front"/>
      <sheetName val="기초단가"/>
      <sheetName val="설비2차"/>
      <sheetName val="COVER"/>
      <sheetName val="환율"/>
      <sheetName val="4.  단락전류의 계산"/>
      <sheetName val="DATA"/>
      <sheetName val="일위대가(출입)"/>
      <sheetName val="1안"/>
      <sheetName val="EQ-R1"/>
      <sheetName val="맨홀수량집계"/>
      <sheetName val="선로의 %임피던스 "/>
      <sheetName val="자재 단가 비교표(견적)"/>
      <sheetName val="자재 단가 비교표"/>
      <sheetName val="취수탑"/>
      <sheetName val="식재가격"/>
      <sheetName val="식재총괄"/>
      <sheetName val="백암비스타내역"/>
      <sheetName val="예산명세서"/>
      <sheetName val="설계명세서"/>
      <sheetName val="자료입력"/>
      <sheetName val="년도별시공"/>
      <sheetName val="000000"/>
      <sheetName val="골조시행"/>
      <sheetName val="자료"/>
      <sheetName val="2000년1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서적용수량"/>
      <sheetName val="주요자재 집계표(1)"/>
      <sheetName val="주요자재 집계표 (2)"/>
      <sheetName val="시멘트"/>
      <sheetName val="총괄집계"/>
      <sheetName val="철근총괄집계"/>
      <sheetName val="슬래브집계"/>
      <sheetName val="슬래브철근"/>
      <sheetName val="슬래브"/>
      <sheetName val="슬래브-1"/>
      <sheetName val="RPF BEAM수량"/>
      <sheetName val="RPF BEAM철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주요자재집계표"/>
      <sheetName val="사,관급자재내역서"/>
      <sheetName val="콘크리트자재집계표"/>
      <sheetName val="철근,흄관자재집계표"/>
      <sheetName val="아스콘자재집계표"/>
      <sheetName val="토   공(간 지)"/>
      <sheetName val="토공내역서"/>
      <sheetName val="사토집계표"/>
      <sheetName val="토공량집계표"/>
      <sheetName val="구조물철거 (간지)"/>
      <sheetName val="구조물철거집계표"/>
      <sheetName val="구조물철거타공정이월"/>
      <sheetName val="배 수 공(간지)"/>
      <sheetName val="내역서적용수량(배수공)"/>
      <sheetName val="배수공수량집계표"/>
      <sheetName val="호 안 공 (간지)"/>
      <sheetName val="호안공집계표"/>
      <sheetName val="돌망태 설치현황"/>
      <sheetName val="돌망태단위수량 (H=9.0)"/>
      <sheetName val="돌망태단위수량(H=9.5)"/>
      <sheetName val="낙 차 공 (간지)"/>
      <sheetName val="낙 차 공"/>
      <sheetName val="종배수관몰탈단위수량산출"/>
      <sheetName val="구조물공(간지)"/>
      <sheetName val="가도공(간지)"/>
      <sheetName val="가도공수량집계"/>
      <sheetName val="가도공수량산출"/>
      <sheetName val="타공정이월수량(포장공)"/>
      <sheetName val="진 입 로 (간지)"/>
      <sheetName val="진입로집계표"/>
      <sheetName val="진입로산출수량"/>
      <sheetName val="부 대 공"/>
      <sheetName val="부대공내역서"/>
      <sheetName val="차선도색 (간지)"/>
      <sheetName val="차선도색수량산출집계"/>
      <sheetName val="차선도색설치현황"/>
      <sheetName val="차선도색단위수량"/>
      <sheetName val="THE END"/>
      <sheetName val="포장깨기산출"/>
      <sheetName val="포 장 공(간지)"/>
      <sheetName val="포장공내역서"/>
      <sheetName val="포장공내역서적용수량"/>
      <sheetName val="포장총괄집계표 "/>
      <sheetName val="차 도 부 (간지)"/>
      <sheetName val="포장집계표"/>
      <sheetName val="차도부포장수량현황"/>
      <sheetName val="포장연장현황"/>
      <sheetName val="포장부단위수량"/>
      <sheetName val="자재총괄"/>
      <sheetName val="시멘트산출"/>
      <sheetName val="시멘트레미콘구입량"/>
      <sheetName val="골재구입량"/>
      <sheetName val="포장수량집계"/>
      <sheetName val="수축줄눈수량"/>
      <sheetName val="포장수량"/>
      <sheetName val="토공수량집계"/>
      <sheetName val="타공종수량집계표"/>
      <sheetName val="토공수량"/>
      <sheetName val="배수수량집계"/>
      <sheetName val="배수수량산출"/>
      <sheetName val="월파벽집계"/>
      <sheetName val="월파벽"/>
      <sheetName val="깨기"/>
      <sheetName val="자재총괄표"/>
      <sheetName val="레미콘,철근집계"/>
      <sheetName val="흄관,아스콘구입량"/>
      <sheetName val="골재구입량 "/>
      <sheetName val="Sheet1 (2)"/>
      <sheetName val="토공총괄표"/>
      <sheetName val="타공종집계"/>
      <sheetName val="배수공내역서"/>
      <sheetName val="배수관,골재집계 (2공구)"/>
      <sheetName val="레미콘,철근집계표  (2공구)"/>
      <sheetName val="토공집계 (2공구)"/>
      <sheetName val="측구수량집계 (2공구)"/>
      <sheetName val="측구공연장조서 (2공구)"/>
      <sheetName val="측구단위수량 (2공구)"/>
      <sheetName val="집수정수량집계"/>
      <sheetName val="집수정단위수량"/>
      <sheetName val="집수정위치조서"/>
      <sheetName val="횡배수관수량집계표"/>
      <sheetName val="종배수관수량집계표"/>
      <sheetName val="면벽단위수량"/>
      <sheetName val="포장총괄"/>
      <sheetName val="포장집계"/>
      <sheetName val="포장증감"/>
      <sheetName val="석축포장증감단위"/>
      <sheetName val="보선포장집계"/>
      <sheetName val="본선포장다위"/>
      <sheetName val="진입도집계"/>
      <sheetName val="진입도로"/>
      <sheetName val="줄눈수량"/>
      <sheetName val="석축총괄"/>
      <sheetName val="석축집계"/>
      <sheetName val="석축평균고"/>
      <sheetName val="석축단위수량"/>
      <sheetName val="석축위치조서"/>
      <sheetName val="Sheet1"/>
      <sheetName val="교각계산"/>
      <sheetName val="소도3교"/>
      <sheetName val="가도공"/>
      <sheetName val="원형1호맨홀토공수량"/>
      <sheetName val="3.하중산정4.지지력"/>
      <sheetName val="바닥판(1)"/>
      <sheetName val="날개벽"/>
      <sheetName val="상 부"/>
      <sheetName val="종단계산"/>
      <sheetName val="BLOCK(1)"/>
      <sheetName val="ABUT수량-A1"/>
      <sheetName val="일위대가"/>
      <sheetName val="집수정(600-700)"/>
      <sheetName val="guard(mac)"/>
      <sheetName val="제출내역 (2)"/>
      <sheetName val="일위대가(1)"/>
      <sheetName val="1.설계조건"/>
      <sheetName val="내역서1"/>
      <sheetName val="슬래브"/>
      <sheetName val="woo(mac)"/>
      <sheetName val="수안보-MBR1"/>
      <sheetName val="은하교~3"/>
      <sheetName val="금액내역서"/>
      <sheetName val="DATA"/>
      <sheetName val="조명시설"/>
      <sheetName val="3련 BOX"/>
      <sheetName val="설계조건"/>
      <sheetName val="토적표"/>
      <sheetName val="CAL"/>
      <sheetName val="가시설(TYPE-A)"/>
      <sheetName val="1-1평균터파기고(1)"/>
      <sheetName val="관급"/>
      <sheetName val="DATE"/>
      <sheetName val="6PILE  (돌출)"/>
      <sheetName val="현장관리비 산출내역"/>
      <sheetName val="터파기및재료"/>
      <sheetName val="지수"/>
      <sheetName val="날개벽(TYPE2)"/>
      <sheetName val="토공"/>
      <sheetName val="5.6날개벽 (2)"/>
      <sheetName val="음봉방향"/>
      <sheetName val="연결관암거"/>
      <sheetName val="왕십리방향"/>
      <sheetName val="토사(PE)"/>
      <sheetName val="제수변수량"/>
      <sheetName val="내역"/>
      <sheetName val="투찰내역"/>
      <sheetName val="BID"/>
      <sheetName val="P-산#1-1(WOWA1)"/>
      <sheetName val="4)유동표"/>
      <sheetName val="맨홀수량산출"/>
      <sheetName val="기본"/>
      <sheetName val="1.설계기준"/>
      <sheetName val="원내역"/>
      <sheetName val="단위수량"/>
      <sheetName val="교각(P1)수량"/>
      <sheetName val="횡배수공토공집계"/>
      <sheetName val="기기리스트"/>
      <sheetName val="우수공"/>
      <sheetName val="단가"/>
      <sheetName val="표지 (2)"/>
      <sheetName val="견적서(대외) (2)"/>
      <sheetName val="쌍송교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내역"/>
      <sheetName val="공잡비"/>
      <sheetName val="변1예정"/>
      <sheetName val="변1잡"/>
      <sheetName val="2000전체분"/>
      <sheetName val="2000전체잡비"/>
      <sheetName val="2000년1차"/>
      <sheetName val="2000년1차잡비"/>
      <sheetName val="신규단가"/>
      <sheetName val="단가리스트"/>
      <sheetName val="입력"/>
      <sheetName val="Sheet1"/>
      <sheetName val="STANDARD"/>
      <sheetName val="약품공급2"/>
      <sheetName val="직공비"/>
      <sheetName val="접지수량"/>
      <sheetName val="설변공종별"/>
      <sheetName val="설변조정내역"/>
      <sheetName val="건기토원가"/>
      <sheetName val="집계표"/>
      <sheetName val="건축원가"/>
      <sheetName val="토목원가"/>
      <sheetName val="기계원가"/>
      <sheetName val="건축집계"/>
      <sheetName val="건축내역"/>
      <sheetName val="토목내역"/>
      <sheetName val="기계내역"/>
      <sheetName val="표지"/>
      <sheetName val="2000청천-덕평발주"/>
      <sheetName val="산출내역서집계표"/>
      <sheetName val="전체"/>
      <sheetName val="성창원"/>
      <sheetName val="문학간접"/>
      <sheetName val="앉음벽 (2)"/>
      <sheetName val="준검 내역서"/>
      <sheetName val="퍼스트"/>
      <sheetName val="#REF"/>
      <sheetName val="구조물집계"/>
      <sheetName val="토공집계"/>
      <sheetName val="단가 및 재료비"/>
      <sheetName val="대포2교접속"/>
      <sheetName val="천방교접속"/>
      <sheetName val="실행철강하도"/>
      <sheetName val="당초수량"/>
      <sheetName val="1.설계조건"/>
      <sheetName val="자재"/>
      <sheetName val="4차원가계산서"/>
      <sheetName val="내역서"/>
      <sheetName val="적점"/>
      <sheetName val="단가"/>
      <sheetName val="입찰"/>
      <sheetName val="현경"/>
      <sheetName val="품셈TABLE"/>
      <sheetName val="SHEET PILE단가"/>
      <sheetName val="수량산출근거"/>
      <sheetName val="RE9604"/>
      <sheetName val="설비2차"/>
      <sheetName val="대비2"/>
      <sheetName val="제출내역 (2)"/>
      <sheetName val="빗물받이(910-510-410)"/>
      <sheetName val="여과지동"/>
      <sheetName val="기초자료"/>
      <sheetName val="일반부표"/>
      <sheetName val="내역"/>
      <sheetName val="원가서"/>
      <sheetName val="공량산출서"/>
      <sheetName val="자재일람"/>
      <sheetName val="교각1"/>
      <sheetName val="위치조서"/>
      <sheetName val="1,2공구원가계산서"/>
      <sheetName val="2공구산출내역"/>
      <sheetName val="1공구산출내역서"/>
      <sheetName val="계림(함평)"/>
      <sheetName val="계림(장성)"/>
      <sheetName val="적현로"/>
      <sheetName val="상수도토공집계표"/>
      <sheetName val="Macro1"/>
      <sheetName val="슬래브수량"/>
      <sheetName val="설계개요"/>
      <sheetName val="ABUT수량-A1"/>
      <sheetName val="옹벽"/>
      <sheetName val="LD"/>
      <sheetName val="Exc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지 (2)"/>
      <sheetName val="보완표지"/>
      <sheetName val="목차"/>
      <sheetName val="조사,보완자"/>
      <sheetName val="계획보완"/>
      <sheetName val="보완자의견"/>
      <sheetName val="보완확인의견"/>
      <sheetName val="사업개요 (2)"/>
      <sheetName val="공정계획표 (3)"/>
      <sheetName val="사업비수지예산서 (2)"/>
      <sheetName val="수지예산증감"/>
      <sheetName val="설계비"/>
      <sheetName val="공감비"/>
      <sheetName val="공감비대상액"/>
      <sheetName val="백곡총(1)"/>
      <sheetName val="공,대(지급자재)"/>
      <sheetName val="공,대(지급단가)"/>
      <sheetName val="요율산정 (2)"/>
      <sheetName val="용지매수내역"/>
      <sheetName val="용지매수(증감)"/>
      <sheetName val="관리비 (2)"/>
      <sheetName val="관리비대상액"/>
      <sheetName val="잡지출내역"/>
      <sheetName val="지급품조서"/>
      <sheetName val="공사비증감"/>
      <sheetName val="수량이동조서"/>
      <sheetName val="용지매수및보상비내역"/>
      <sheetName val="요율산정"/>
      <sheetName val="년도별공사비내역 (2)"/>
      <sheetName val="백곡총관급자재"/>
      <sheetName val="지급자재물량조서"/>
      <sheetName val="사급자재"/>
      <sheetName val="백곡공구총괄(1)"/>
      <sheetName val="백곡배수장총(1)"/>
      <sheetName val="백곡배수장(1)"/>
      <sheetName val="백곡공구관급"/>
      <sheetName val="백곡공구관급자재조서"/>
      <sheetName val="적곡공구총괄(1)"/>
      <sheetName val="적곡공구관급"/>
      <sheetName val="적곡공구관급자재조서"/>
      <sheetName val="적곡배수장(1)"/>
      <sheetName val="평야부총괄(1)"/>
      <sheetName val="부대공사총괄(1)"/>
      <sheetName val="Sheet3"/>
      <sheetName val="표지"/>
      <sheetName val="간지"/>
      <sheetName val="사업개요"/>
      <sheetName val="Sheet5"/>
      <sheetName val="사업비수지예산서"/>
      <sheetName val="년도별공사비내역"/>
      <sheetName val="11"/>
      <sheetName val="잡지출"/>
      <sheetName val="Sheet1"/>
      <sheetName val="관리비"/>
      <sheetName val="관리비산출내역"/>
      <sheetName val="공사감독비산출내역"/>
      <sheetName val="Sheet4"/>
      <sheetName val="지급자"/>
      <sheetName val="공정계획표 (2)"/>
      <sheetName val="백곡지구배수장(총)"/>
      <sheetName val="연도별총괄표"/>
      <sheetName val="백곡총"/>
      <sheetName val="Sheet2"/>
      <sheetName val="백곡공구총괄"/>
      <sheetName val="백곡배수장"/>
      <sheetName val="Sheet8"/>
      <sheetName val="적곡공구총괄"/>
      <sheetName val="적곡배수장"/>
      <sheetName val="백곡지구평야총괄"/>
      <sheetName val="부대총괄표"/>
      <sheetName val="일위대가(계측기설치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요량(96)"/>
      <sheetName val="실행철강하도"/>
      <sheetName val="Macro2"/>
      <sheetName val="약품공급2"/>
      <sheetName val="준검 내역서"/>
      <sheetName val="예산변경사항"/>
      <sheetName val="설계서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X"/>
      <sheetName val="원남"/>
      <sheetName val="원가계산(조,투,실)"/>
      <sheetName val="관리비"/>
      <sheetName val="조사가추정"/>
      <sheetName val="업체"/>
      <sheetName val="대비집계장(견적)"/>
      <sheetName val="원가계산"/>
      <sheetName val="설계집계장"/>
      <sheetName val="실행집계장"/>
      <sheetName val="투찰집계장"/>
      <sheetName val="♣총괄내역서♣"/>
      <sheetName val="실행내역서"/>
      <sheetName val="확약서"/>
      <sheetName val="실행하도사항"/>
      <sheetName val="실행별지"/>
      <sheetName val="실행하도잡비"/>
      <sheetName val="실행토공하도"/>
      <sheetName val="실행철콘하도"/>
      <sheetName val="실행철강하도"/>
      <sheetName val="실행토공견갑"/>
      <sheetName val="실행토공견적"/>
      <sheetName val="실행철콘견갑"/>
      <sheetName val="실행철콘견적"/>
      <sheetName val="실행철강견갑"/>
      <sheetName val="실행철강견적"/>
      <sheetName val="단산"/>
      <sheetName val="Macro2"/>
      <sheetName val="unit"/>
      <sheetName val="Sheet1"/>
      <sheetName val="단가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목차"/>
      <sheetName val="토공1(1~10,92)"/>
      <sheetName val="토공2(11~19)"/>
      <sheetName val="토공3(20~31)"/>
      <sheetName val="구조물토공"/>
      <sheetName val="배수및구조물공1"/>
      <sheetName val="배수및구조물공2"/>
      <sheetName val="구조물공1(51~56)"/>
      <sheetName val="부대공1(65-77,93-95)"/>
      <sheetName val="부대공2(78-"/>
      <sheetName val="양식"/>
      <sheetName val="문학간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경비율"/>
      <sheetName val="총괄원가"/>
      <sheetName val="건축원가"/>
      <sheetName val="건축집계표"/>
      <sheetName val="건축내역서"/>
      <sheetName val="토목원가"/>
      <sheetName val="토목-순공사비내역서"/>
      <sheetName val="토목-사급자재비"/>
      <sheetName val="기계원가"/>
      <sheetName val="기계집계표"/>
      <sheetName val="기계내역서"/>
      <sheetName val="소방기계원가"/>
      <sheetName val="소방기계집계"/>
      <sheetName val="소방기계내역"/>
      <sheetName val="소방전기원가"/>
      <sheetName val="소방전기집계"/>
      <sheetName val="소방전기내역"/>
      <sheetName val="데이타"/>
      <sheetName val="식재인부"/>
    </sheetNames>
    <sheetDataSet>
      <sheetData sheetId="0">
        <row r="23">
          <cell r="B23">
            <v>0.105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입"/>
      <sheetName val="지출"/>
      <sheetName val="관리"/>
      <sheetName val="공감"/>
      <sheetName val="측설"/>
      <sheetName val="측공관대상금액"/>
      <sheetName val="순공사비내역"/>
      <sheetName val="경제분석자료"/>
      <sheetName val="지급자재집계표"/>
      <sheetName val="자재단가"/>
      <sheetName val="지급자재대"/>
      <sheetName val="총괄표"/>
      <sheetName val="기전총괄표"/>
      <sheetName val="요율"/>
      <sheetName val="수원공"/>
      <sheetName val="자재산출참고"/>
      <sheetName val="1호간선"/>
      <sheetName val="2호간선"/>
      <sheetName val="1호용수지선"/>
      <sheetName val="2호용수지선"/>
      <sheetName val="평야부공사비"/>
      <sheetName val="배수로토공"/>
      <sheetName val="칠현배수로"/>
      <sheetName val="반포배수로"/>
      <sheetName val="월하배수로"/>
      <sheetName val="부대공사"/>
      <sheetName val="수원일위"/>
      <sheetName val="평야일위"/>
      <sheetName val="laroux"/>
      <sheetName val="제경비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접"/>
      <sheetName val="요율"/>
    </sheetNames>
    <sheetDataSet>
      <sheetData sheetId="0"/>
      <sheetData sheetId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비 (2)"/>
      <sheetName val="토목 (2)"/>
      <sheetName val="건축 (2)"/>
      <sheetName val="퍼스트"/>
      <sheetName val="요율맨"/>
      <sheetName val="산출내역서집계표"/>
      <sheetName val="건축"/>
      <sheetName val="토목"/>
      <sheetName val="설비"/>
      <sheetName val="간접"/>
      <sheetName val="서문"/>
      <sheetName val="내역(토목)"/>
      <sheetName val="#REF"/>
      <sheetName val="공통가설공사"/>
      <sheetName val="형틀공사"/>
      <sheetName val="빗물받이(910-510-410)"/>
      <sheetName val="노임"/>
      <sheetName val="갑지"/>
      <sheetName val="관급자재"/>
      <sheetName val="주공 갑지"/>
      <sheetName val="A-4"/>
      <sheetName val="일위대가(계측기설치)"/>
      <sheetName val="수량산출서"/>
      <sheetName val="원가계산"/>
      <sheetName val="원가계산 (2)"/>
      <sheetName val="간선토공재집"/>
      <sheetName val="지선토공재집"/>
      <sheetName val="데이타"/>
      <sheetName val="식재인부"/>
      <sheetName val="부대원내역(설비)"/>
      <sheetName val="실행내역"/>
      <sheetName val="4차원가계산서"/>
      <sheetName val="설계"/>
      <sheetName val="원가계산서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설계예시"/>
      <sheetName val="북제주원가"/>
      <sheetName val="200"/>
      <sheetName val="내역"/>
      <sheetName val="내역갑지"/>
      <sheetName val="물가시세"/>
      <sheetName val="노임단가"/>
      <sheetName val="단가산출서 (2)"/>
      <sheetName val="단가산출서"/>
      <sheetName val="요율"/>
      <sheetName val="실행철강하도"/>
      <sheetName val="식재"/>
      <sheetName val="시설물"/>
      <sheetName val="식재출력용"/>
      <sheetName val="유지관리"/>
      <sheetName val="단가"/>
      <sheetName val="내역서"/>
      <sheetName val="내역서 "/>
      <sheetName val="입찰"/>
      <sheetName val="현경"/>
      <sheetName val="분전함신설"/>
      <sheetName val="접지1종"/>
      <sheetName val="6PILE  (돌출)"/>
      <sheetName val="문학간접"/>
      <sheetName val="갈현동"/>
      <sheetName val="단가조사"/>
      <sheetName val="계수시트"/>
      <sheetName val="건축내역"/>
      <sheetName val="일반부표"/>
      <sheetName val="견적공통"/>
      <sheetName val="데리네이타현황"/>
      <sheetName val="준공조서"/>
      <sheetName val="공사준공계"/>
      <sheetName val="준공검사보고서"/>
      <sheetName val="세부내역"/>
      <sheetName val="공정표(1차분)"/>
      <sheetName val="전체"/>
    </sheetNames>
    <sheetDataSet>
      <sheetData sheetId="0"/>
      <sheetData sheetId="1"/>
      <sheetData sheetId="2"/>
      <sheetData sheetId="3"/>
      <sheetData sheetId="4"/>
      <sheetData sheetId="5">
        <row r="2">
          <cell r="AB2" t="str">
            <v>공사명 : 한국애니메이션고등학교 신축공사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간지"/>
      <sheetName val="자재집계표"/>
      <sheetName val="1.토공수량집계표"/>
      <sheetName val="토공수량산출"/>
      <sheetName val="제3공구토적표"/>
      <sheetName val="2.구조물공수량집계"/>
      <sheetName val="1).석축공수량집계"/>
      <sheetName val="(1)석축공(찰쌓기)"/>
      <sheetName val="(2)석축쌓기연장조서"/>
      <sheetName val="3.포장공"/>
      <sheetName val="(1)포장수량산출"/>
      <sheetName val="부대공"/>
      <sheetName val="산출내역서집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Menu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인력지원"/>
    </sheetNames>
    <sheetDataSet>
      <sheetData sheetId="0">
        <row r="4">
          <cell r="Q4" t="str">
            <v>분석</v>
          </cell>
        </row>
        <row r="5">
          <cell r="Q5" t="str">
            <v>분석+설계</v>
          </cell>
        </row>
        <row r="6">
          <cell r="Q6" t="str">
            <v>분석+설계+구현</v>
          </cell>
        </row>
        <row r="7">
          <cell r="Q7" t="str">
            <v>분석+설계+구현+시험</v>
          </cell>
        </row>
        <row r="8">
          <cell r="Q8" t="str">
            <v>설계</v>
          </cell>
        </row>
        <row r="9">
          <cell r="Q9" t="str">
            <v>설계+구현</v>
          </cell>
        </row>
        <row r="10">
          <cell r="Q10" t="str">
            <v>설계+구현+시험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Menu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인력지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opinet.co.kr/user/dopospdrg/dopOsPdrgAreaView.d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"/>
  <sheetViews>
    <sheetView tabSelected="1" view="pageBreakPreview" zoomScale="60" zoomScaleNormal="100" workbookViewId="0">
      <selection activeCell="Q5" sqref="Q5"/>
    </sheetView>
  </sheetViews>
  <sheetFormatPr defaultRowHeight="30" customHeight="1"/>
  <cols>
    <col min="1" max="16384" width="9" style="377"/>
  </cols>
  <sheetData>
    <row r="1" spans="1:14" ht="30" customHeight="1">
      <c r="A1" s="374"/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6"/>
    </row>
    <row r="2" spans="1:14" ht="30" customHeight="1">
      <c r="A2" s="378"/>
      <c r="B2" s="379" t="s">
        <v>942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1"/>
    </row>
    <row r="3" spans="1:14" ht="24.75" customHeight="1">
      <c r="A3" s="378"/>
      <c r="B3" s="382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1"/>
    </row>
    <row r="4" spans="1:14" ht="53.25" customHeight="1">
      <c r="A4" s="929" t="str">
        <f>갑지!A5:S5</f>
        <v>2024년 하반기 속초항 신부두안벽(2) 외 9개소 정기안전점검 용역</v>
      </c>
      <c r="B4" s="930"/>
      <c r="C4" s="930"/>
      <c r="D4" s="930"/>
      <c r="E4" s="930"/>
      <c r="F4" s="930"/>
      <c r="G4" s="930"/>
      <c r="H4" s="930"/>
      <c r="I4" s="930"/>
      <c r="J4" s="930"/>
      <c r="K4" s="930"/>
      <c r="L4" s="930"/>
      <c r="M4" s="930"/>
      <c r="N4" s="931"/>
    </row>
    <row r="5" spans="1:14" ht="30.75" customHeight="1">
      <c r="A5" s="932"/>
      <c r="B5" s="933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4"/>
    </row>
    <row r="6" spans="1:14" ht="30" customHeight="1">
      <c r="A6" s="378"/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1"/>
    </row>
    <row r="7" spans="1:14" ht="30" customHeight="1">
      <c r="A7" s="378"/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1"/>
    </row>
    <row r="8" spans="1:14" ht="30" customHeight="1">
      <c r="A8" s="935" t="s">
        <v>969</v>
      </c>
      <c r="B8" s="936"/>
      <c r="C8" s="936"/>
      <c r="D8" s="936"/>
      <c r="E8" s="936"/>
      <c r="F8" s="936"/>
      <c r="G8" s="936"/>
      <c r="H8" s="936"/>
      <c r="I8" s="936"/>
      <c r="J8" s="936"/>
      <c r="K8" s="936"/>
      <c r="L8" s="936"/>
      <c r="M8" s="936"/>
      <c r="N8" s="937"/>
    </row>
    <row r="9" spans="1:14" ht="30" customHeight="1">
      <c r="A9" s="378"/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6"/>
      <c r="M9" s="380"/>
      <c r="N9" s="381"/>
    </row>
    <row r="10" spans="1:14" ht="30" customHeight="1">
      <c r="A10" s="378"/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1"/>
    </row>
    <row r="11" spans="1:14" ht="30" customHeight="1">
      <c r="A11" s="929"/>
      <c r="B11" s="930"/>
      <c r="C11" s="930"/>
      <c r="D11" s="930"/>
      <c r="E11" s="930"/>
      <c r="F11" s="930"/>
      <c r="G11" s="930"/>
      <c r="H11" s="930"/>
      <c r="I11" s="930"/>
      <c r="J11" s="930"/>
      <c r="K11" s="930"/>
      <c r="L11" s="930"/>
      <c r="M11" s="380"/>
      <c r="N11" s="381"/>
    </row>
    <row r="12" spans="1:14" ht="30" customHeight="1">
      <c r="A12" s="938" t="s">
        <v>913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39"/>
      <c r="N12" s="940"/>
    </row>
    <row r="13" spans="1:14" ht="30" customHeight="1">
      <c r="A13" s="378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381"/>
    </row>
    <row r="14" spans="1:14" ht="30" customHeight="1">
      <c r="A14" s="378"/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381"/>
    </row>
    <row r="15" spans="1:14" ht="30" customHeight="1" thickBot="1">
      <c r="A15" s="383"/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5"/>
    </row>
  </sheetData>
  <mergeCells count="5">
    <mergeCell ref="A4:N4"/>
    <mergeCell ref="A5:N5"/>
    <mergeCell ref="A8:N8"/>
    <mergeCell ref="A11:L11"/>
    <mergeCell ref="A12:N12"/>
  </mergeCells>
  <phoneticPr fontId="15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F17"/>
  <sheetViews>
    <sheetView view="pageBreakPreview" zoomScaleNormal="100" zoomScaleSheetLayoutView="100" workbookViewId="0">
      <selection activeCell="E5" sqref="E5"/>
    </sheetView>
  </sheetViews>
  <sheetFormatPr defaultRowHeight="16.5"/>
  <cols>
    <col min="1" max="1" width="10.5" bestFit="1" customWidth="1"/>
    <col min="5" max="5" width="11.375" customWidth="1"/>
  </cols>
  <sheetData>
    <row r="1" spans="1:32" ht="27">
      <c r="A1" s="1078" t="s">
        <v>403</v>
      </c>
      <c r="B1" s="1078"/>
      <c r="C1" s="1078"/>
      <c r="D1" s="1078"/>
      <c r="E1" s="1078"/>
      <c r="F1" s="1078"/>
      <c r="G1" s="1078"/>
      <c r="H1" s="1078"/>
      <c r="I1" s="1078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</row>
    <row r="3" spans="1:32" ht="30.75" customHeight="1">
      <c r="A3" s="1119" t="s">
        <v>25</v>
      </c>
      <c r="B3" s="1115" t="s">
        <v>563</v>
      </c>
      <c r="C3" s="1121" t="s">
        <v>406</v>
      </c>
      <c r="D3" s="1122"/>
      <c r="E3" s="1123"/>
      <c r="F3" s="559" t="s">
        <v>407</v>
      </c>
      <c r="G3" s="1124" t="s">
        <v>28</v>
      </c>
      <c r="H3" s="1124" t="s">
        <v>562</v>
      </c>
      <c r="I3" s="1117" t="s">
        <v>39</v>
      </c>
      <c r="K3" s="1113" t="s">
        <v>28</v>
      </c>
      <c r="L3" s="1113"/>
    </row>
    <row r="4" spans="1:32" ht="30.75" customHeight="1">
      <c r="A4" s="1120"/>
      <c r="B4" s="1116"/>
      <c r="C4" s="557" t="s">
        <v>405</v>
      </c>
      <c r="D4" s="557" t="s">
        <v>408</v>
      </c>
      <c r="E4" s="557" t="s">
        <v>404</v>
      </c>
      <c r="F4" s="556" t="s">
        <v>827</v>
      </c>
      <c r="G4" s="1116"/>
      <c r="H4" s="1116"/>
      <c r="I4" s="1118"/>
      <c r="K4" s="874" t="s">
        <v>89</v>
      </c>
      <c r="L4" s="874">
        <v>1</v>
      </c>
    </row>
    <row r="5" spans="1:32" ht="30.75" customHeight="1">
      <c r="A5" s="560" t="s">
        <v>924</v>
      </c>
      <c r="B5" s="558" t="s">
        <v>74</v>
      </c>
      <c r="C5" s="369">
        <v>990</v>
      </c>
      <c r="D5" s="42">
        <v>5</v>
      </c>
      <c r="E5" s="365">
        <f>C5*D5</f>
        <v>4950</v>
      </c>
      <c r="F5" s="371">
        <f>E5/1000</f>
        <v>4.95</v>
      </c>
      <c r="G5" s="362">
        <v>0.4</v>
      </c>
      <c r="H5" s="494">
        <v>1</v>
      </c>
      <c r="I5" s="561">
        <f>G5*F5*H5</f>
        <v>1.9800000000000002</v>
      </c>
      <c r="K5" s="874" t="s">
        <v>174</v>
      </c>
      <c r="L5" s="874" t="s">
        <v>927</v>
      </c>
    </row>
    <row r="6" spans="1:32" ht="30.75" customHeight="1">
      <c r="A6" s="562" t="s">
        <v>44</v>
      </c>
      <c r="B6" s="563"/>
      <c r="C6" s="564"/>
      <c r="D6" s="565"/>
      <c r="E6" s="566"/>
      <c r="F6" s="567"/>
      <c r="G6" s="568"/>
      <c r="H6" s="568"/>
      <c r="I6" s="569">
        <f>SUM(I5:I5)</f>
        <v>1.9800000000000002</v>
      </c>
      <c r="K6" s="874" t="s">
        <v>76</v>
      </c>
      <c r="L6" s="874">
        <v>1</v>
      </c>
    </row>
    <row r="9" spans="1:32">
      <c r="A9" s="58"/>
      <c r="B9" s="864"/>
      <c r="C9" s="58"/>
      <c r="D9" s="58"/>
      <c r="E9" s="58"/>
      <c r="F9" s="58"/>
    </row>
    <row r="10" spans="1:32">
      <c r="A10" s="58"/>
      <c r="B10" s="865"/>
      <c r="C10" s="58"/>
      <c r="D10" s="58"/>
      <c r="E10" s="58"/>
      <c r="F10" s="58"/>
    </row>
    <row r="11" spans="1:32">
      <c r="A11" s="58"/>
      <c r="B11" s="863"/>
      <c r="C11" s="862"/>
      <c r="D11" s="862"/>
      <c r="E11" s="866"/>
      <c r="F11" s="862"/>
      <c r="G11" s="861"/>
    </row>
    <row r="12" spans="1:32">
      <c r="A12" s="58"/>
      <c r="B12" s="1114"/>
      <c r="C12" s="1114"/>
      <c r="D12" s="863"/>
      <c r="E12" s="867"/>
      <c r="F12" s="863"/>
    </row>
    <row r="13" spans="1:32">
      <c r="A13" s="58"/>
      <c r="B13" s="863"/>
      <c r="C13" s="863"/>
      <c r="D13" s="867"/>
      <c r="E13" s="868"/>
      <c r="F13" s="863"/>
    </row>
    <row r="14" spans="1:32">
      <c r="A14" s="58"/>
      <c r="B14" s="863"/>
      <c r="C14" s="863"/>
      <c r="D14" s="867"/>
      <c r="E14" s="869"/>
      <c r="F14" s="863"/>
    </row>
    <row r="15" spans="1:32">
      <c r="A15" s="58"/>
      <c r="B15" s="863"/>
      <c r="C15" s="863"/>
      <c r="D15" s="867"/>
      <c r="E15" s="870"/>
      <c r="F15" s="863"/>
    </row>
    <row r="16" spans="1:32">
      <c r="A16" s="58"/>
      <c r="B16" s="855"/>
      <c r="C16" s="855"/>
      <c r="D16" s="855"/>
      <c r="E16" s="855"/>
      <c r="F16" s="855"/>
    </row>
    <row r="17" spans="1:6">
      <c r="A17" s="58"/>
      <c r="B17" s="855"/>
      <c r="C17" s="855"/>
      <c r="D17" s="855"/>
      <c r="E17" s="855"/>
      <c r="F17" s="855"/>
    </row>
  </sheetData>
  <mergeCells count="9">
    <mergeCell ref="K3:L3"/>
    <mergeCell ref="B12:C12"/>
    <mergeCell ref="A1:I1"/>
    <mergeCell ref="B3:B4"/>
    <mergeCell ref="I3:I4"/>
    <mergeCell ref="A3:A4"/>
    <mergeCell ref="C3:E3"/>
    <mergeCell ref="H3:H4"/>
    <mergeCell ref="G3:G4"/>
  </mergeCells>
  <phoneticPr fontId="15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zoomScaleNormal="100" workbookViewId="0">
      <pane ySplit="3" topLeftCell="A4" activePane="bottomLeft" state="frozen"/>
      <selection activeCell="I31" sqref="I31"/>
      <selection pane="bottomLeft" activeCell="I31" sqref="I31"/>
    </sheetView>
  </sheetViews>
  <sheetFormatPr defaultRowHeight="12.75"/>
  <cols>
    <col min="1" max="1" width="0.625" style="743" customWidth="1"/>
    <col min="2" max="2" width="5.625" style="743" customWidth="1"/>
    <col min="3" max="3" width="24.25" style="743" customWidth="1"/>
    <col min="4" max="4" width="22.125" style="743" customWidth="1"/>
    <col min="5" max="5" width="8" style="743" customWidth="1"/>
    <col min="6" max="9" width="15.125" style="743" customWidth="1"/>
    <col min="10" max="10" width="14.125" style="743" customWidth="1"/>
    <col min="11" max="256" width="9" style="743"/>
    <col min="257" max="257" width="0.625" style="743" customWidth="1"/>
    <col min="258" max="258" width="5.625" style="743" customWidth="1"/>
    <col min="259" max="259" width="24.25" style="743" customWidth="1"/>
    <col min="260" max="260" width="22.125" style="743" customWidth="1"/>
    <col min="261" max="261" width="8" style="743" customWidth="1"/>
    <col min="262" max="265" width="15.125" style="743" customWidth="1"/>
    <col min="266" max="266" width="14.125" style="743" customWidth="1"/>
    <col min="267" max="512" width="9" style="743"/>
    <col min="513" max="513" width="0.625" style="743" customWidth="1"/>
    <col min="514" max="514" width="5.625" style="743" customWidth="1"/>
    <col min="515" max="515" width="24.25" style="743" customWidth="1"/>
    <col min="516" max="516" width="22.125" style="743" customWidth="1"/>
    <col min="517" max="517" width="8" style="743" customWidth="1"/>
    <col min="518" max="521" width="15.125" style="743" customWidth="1"/>
    <col min="522" max="522" width="14.125" style="743" customWidth="1"/>
    <col min="523" max="768" width="9" style="743"/>
    <col min="769" max="769" width="0.625" style="743" customWidth="1"/>
    <col min="770" max="770" width="5.625" style="743" customWidth="1"/>
    <col min="771" max="771" width="24.25" style="743" customWidth="1"/>
    <col min="772" max="772" width="22.125" style="743" customWidth="1"/>
    <col min="773" max="773" width="8" style="743" customWidth="1"/>
    <col min="774" max="777" width="15.125" style="743" customWidth="1"/>
    <col min="778" max="778" width="14.125" style="743" customWidth="1"/>
    <col min="779" max="1024" width="9" style="743"/>
    <col min="1025" max="1025" width="0.625" style="743" customWidth="1"/>
    <col min="1026" max="1026" width="5.625" style="743" customWidth="1"/>
    <col min="1027" max="1027" width="24.25" style="743" customWidth="1"/>
    <col min="1028" max="1028" width="22.125" style="743" customWidth="1"/>
    <col min="1029" max="1029" width="8" style="743" customWidth="1"/>
    <col min="1030" max="1033" width="15.125" style="743" customWidth="1"/>
    <col min="1034" max="1034" width="14.125" style="743" customWidth="1"/>
    <col min="1035" max="1280" width="9" style="743"/>
    <col min="1281" max="1281" width="0.625" style="743" customWidth="1"/>
    <col min="1282" max="1282" width="5.625" style="743" customWidth="1"/>
    <col min="1283" max="1283" width="24.25" style="743" customWidth="1"/>
    <col min="1284" max="1284" width="22.125" style="743" customWidth="1"/>
    <col min="1285" max="1285" width="8" style="743" customWidth="1"/>
    <col min="1286" max="1289" width="15.125" style="743" customWidth="1"/>
    <col min="1290" max="1290" width="14.125" style="743" customWidth="1"/>
    <col min="1291" max="1536" width="9" style="743"/>
    <col min="1537" max="1537" width="0.625" style="743" customWidth="1"/>
    <col min="1538" max="1538" width="5.625" style="743" customWidth="1"/>
    <col min="1539" max="1539" width="24.25" style="743" customWidth="1"/>
    <col min="1540" max="1540" width="22.125" style="743" customWidth="1"/>
    <col min="1541" max="1541" width="8" style="743" customWidth="1"/>
    <col min="1542" max="1545" width="15.125" style="743" customWidth="1"/>
    <col min="1546" max="1546" width="14.125" style="743" customWidth="1"/>
    <col min="1547" max="1792" width="9" style="743"/>
    <col min="1793" max="1793" width="0.625" style="743" customWidth="1"/>
    <col min="1794" max="1794" width="5.625" style="743" customWidth="1"/>
    <col min="1795" max="1795" width="24.25" style="743" customWidth="1"/>
    <col min="1796" max="1796" width="22.125" style="743" customWidth="1"/>
    <col min="1797" max="1797" width="8" style="743" customWidth="1"/>
    <col min="1798" max="1801" width="15.125" style="743" customWidth="1"/>
    <col min="1802" max="1802" width="14.125" style="743" customWidth="1"/>
    <col min="1803" max="2048" width="9" style="743"/>
    <col min="2049" max="2049" width="0.625" style="743" customWidth="1"/>
    <col min="2050" max="2050" width="5.625" style="743" customWidth="1"/>
    <col min="2051" max="2051" width="24.25" style="743" customWidth="1"/>
    <col min="2052" max="2052" width="22.125" style="743" customWidth="1"/>
    <col min="2053" max="2053" width="8" style="743" customWidth="1"/>
    <col min="2054" max="2057" width="15.125" style="743" customWidth="1"/>
    <col min="2058" max="2058" width="14.125" style="743" customWidth="1"/>
    <col min="2059" max="2304" width="9" style="743"/>
    <col min="2305" max="2305" width="0.625" style="743" customWidth="1"/>
    <col min="2306" max="2306" width="5.625" style="743" customWidth="1"/>
    <col min="2307" max="2307" width="24.25" style="743" customWidth="1"/>
    <col min="2308" max="2308" width="22.125" style="743" customWidth="1"/>
    <col min="2309" max="2309" width="8" style="743" customWidth="1"/>
    <col min="2310" max="2313" width="15.125" style="743" customWidth="1"/>
    <col min="2314" max="2314" width="14.125" style="743" customWidth="1"/>
    <col min="2315" max="2560" width="9" style="743"/>
    <col min="2561" max="2561" width="0.625" style="743" customWidth="1"/>
    <col min="2562" max="2562" width="5.625" style="743" customWidth="1"/>
    <col min="2563" max="2563" width="24.25" style="743" customWidth="1"/>
    <col min="2564" max="2564" width="22.125" style="743" customWidth="1"/>
    <col min="2565" max="2565" width="8" style="743" customWidth="1"/>
    <col min="2566" max="2569" width="15.125" style="743" customWidth="1"/>
    <col min="2570" max="2570" width="14.125" style="743" customWidth="1"/>
    <col min="2571" max="2816" width="9" style="743"/>
    <col min="2817" max="2817" width="0.625" style="743" customWidth="1"/>
    <col min="2818" max="2818" width="5.625" style="743" customWidth="1"/>
    <col min="2819" max="2819" width="24.25" style="743" customWidth="1"/>
    <col min="2820" max="2820" width="22.125" style="743" customWidth="1"/>
    <col min="2821" max="2821" width="8" style="743" customWidth="1"/>
    <col min="2822" max="2825" width="15.125" style="743" customWidth="1"/>
    <col min="2826" max="2826" width="14.125" style="743" customWidth="1"/>
    <col min="2827" max="3072" width="9" style="743"/>
    <col min="3073" max="3073" width="0.625" style="743" customWidth="1"/>
    <col min="3074" max="3074" width="5.625" style="743" customWidth="1"/>
    <col min="3075" max="3075" width="24.25" style="743" customWidth="1"/>
    <col min="3076" max="3076" width="22.125" style="743" customWidth="1"/>
    <col min="3077" max="3077" width="8" style="743" customWidth="1"/>
    <col min="3078" max="3081" width="15.125" style="743" customWidth="1"/>
    <col min="3082" max="3082" width="14.125" style="743" customWidth="1"/>
    <col min="3083" max="3328" width="9" style="743"/>
    <col min="3329" max="3329" width="0.625" style="743" customWidth="1"/>
    <col min="3330" max="3330" width="5.625" style="743" customWidth="1"/>
    <col min="3331" max="3331" width="24.25" style="743" customWidth="1"/>
    <col min="3332" max="3332" width="22.125" style="743" customWidth="1"/>
    <col min="3333" max="3333" width="8" style="743" customWidth="1"/>
    <col min="3334" max="3337" width="15.125" style="743" customWidth="1"/>
    <col min="3338" max="3338" width="14.125" style="743" customWidth="1"/>
    <col min="3339" max="3584" width="9" style="743"/>
    <col min="3585" max="3585" width="0.625" style="743" customWidth="1"/>
    <col min="3586" max="3586" width="5.625" style="743" customWidth="1"/>
    <col min="3587" max="3587" width="24.25" style="743" customWidth="1"/>
    <col min="3588" max="3588" width="22.125" style="743" customWidth="1"/>
    <col min="3589" max="3589" width="8" style="743" customWidth="1"/>
    <col min="3590" max="3593" width="15.125" style="743" customWidth="1"/>
    <col min="3594" max="3594" width="14.125" style="743" customWidth="1"/>
    <col min="3595" max="3840" width="9" style="743"/>
    <col min="3841" max="3841" width="0.625" style="743" customWidth="1"/>
    <col min="3842" max="3842" width="5.625" style="743" customWidth="1"/>
    <col min="3843" max="3843" width="24.25" style="743" customWidth="1"/>
    <col min="3844" max="3844" width="22.125" style="743" customWidth="1"/>
    <col min="3845" max="3845" width="8" style="743" customWidth="1"/>
    <col min="3846" max="3849" width="15.125" style="743" customWidth="1"/>
    <col min="3850" max="3850" width="14.125" style="743" customWidth="1"/>
    <col min="3851" max="4096" width="9" style="743"/>
    <col min="4097" max="4097" width="0.625" style="743" customWidth="1"/>
    <col min="4098" max="4098" width="5.625" style="743" customWidth="1"/>
    <col min="4099" max="4099" width="24.25" style="743" customWidth="1"/>
    <col min="4100" max="4100" width="22.125" style="743" customWidth="1"/>
    <col min="4101" max="4101" width="8" style="743" customWidth="1"/>
    <col min="4102" max="4105" width="15.125" style="743" customWidth="1"/>
    <col min="4106" max="4106" width="14.125" style="743" customWidth="1"/>
    <col min="4107" max="4352" width="9" style="743"/>
    <col min="4353" max="4353" width="0.625" style="743" customWidth="1"/>
    <col min="4354" max="4354" width="5.625" style="743" customWidth="1"/>
    <col min="4355" max="4355" width="24.25" style="743" customWidth="1"/>
    <col min="4356" max="4356" width="22.125" style="743" customWidth="1"/>
    <col min="4357" max="4357" width="8" style="743" customWidth="1"/>
    <col min="4358" max="4361" width="15.125" style="743" customWidth="1"/>
    <col min="4362" max="4362" width="14.125" style="743" customWidth="1"/>
    <col min="4363" max="4608" width="9" style="743"/>
    <col min="4609" max="4609" width="0.625" style="743" customWidth="1"/>
    <col min="4610" max="4610" width="5.625" style="743" customWidth="1"/>
    <col min="4611" max="4611" width="24.25" style="743" customWidth="1"/>
    <col min="4612" max="4612" width="22.125" style="743" customWidth="1"/>
    <col min="4613" max="4613" width="8" style="743" customWidth="1"/>
    <col min="4614" max="4617" width="15.125" style="743" customWidth="1"/>
    <col min="4618" max="4618" width="14.125" style="743" customWidth="1"/>
    <col min="4619" max="4864" width="9" style="743"/>
    <col min="4865" max="4865" width="0.625" style="743" customWidth="1"/>
    <col min="4866" max="4866" width="5.625" style="743" customWidth="1"/>
    <col min="4867" max="4867" width="24.25" style="743" customWidth="1"/>
    <col min="4868" max="4868" width="22.125" style="743" customWidth="1"/>
    <col min="4869" max="4869" width="8" style="743" customWidth="1"/>
    <col min="4870" max="4873" width="15.125" style="743" customWidth="1"/>
    <col min="4874" max="4874" width="14.125" style="743" customWidth="1"/>
    <col min="4875" max="5120" width="9" style="743"/>
    <col min="5121" max="5121" width="0.625" style="743" customWidth="1"/>
    <col min="5122" max="5122" width="5.625" style="743" customWidth="1"/>
    <col min="5123" max="5123" width="24.25" style="743" customWidth="1"/>
    <col min="5124" max="5124" width="22.125" style="743" customWidth="1"/>
    <col min="5125" max="5125" width="8" style="743" customWidth="1"/>
    <col min="5126" max="5129" width="15.125" style="743" customWidth="1"/>
    <col min="5130" max="5130" width="14.125" style="743" customWidth="1"/>
    <col min="5131" max="5376" width="9" style="743"/>
    <col min="5377" max="5377" width="0.625" style="743" customWidth="1"/>
    <col min="5378" max="5378" width="5.625" style="743" customWidth="1"/>
    <col min="5379" max="5379" width="24.25" style="743" customWidth="1"/>
    <col min="5380" max="5380" width="22.125" style="743" customWidth="1"/>
    <col min="5381" max="5381" width="8" style="743" customWidth="1"/>
    <col min="5382" max="5385" width="15.125" style="743" customWidth="1"/>
    <col min="5386" max="5386" width="14.125" style="743" customWidth="1"/>
    <col min="5387" max="5632" width="9" style="743"/>
    <col min="5633" max="5633" width="0.625" style="743" customWidth="1"/>
    <col min="5634" max="5634" width="5.625" style="743" customWidth="1"/>
    <col min="5635" max="5635" width="24.25" style="743" customWidth="1"/>
    <col min="5636" max="5636" width="22.125" style="743" customWidth="1"/>
    <col min="5637" max="5637" width="8" style="743" customWidth="1"/>
    <col min="5638" max="5641" width="15.125" style="743" customWidth="1"/>
    <col min="5642" max="5642" width="14.125" style="743" customWidth="1"/>
    <col min="5643" max="5888" width="9" style="743"/>
    <col min="5889" max="5889" width="0.625" style="743" customWidth="1"/>
    <col min="5890" max="5890" width="5.625" style="743" customWidth="1"/>
    <col min="5891" max="5891" width="24.25" style="743" customWidth="1"/>
    <col min="5892" max="5892" width="22.125" style="743" customWidth="1"/>
    <col min="5893" max="5893" width="8" style="743" customWidth="1"/>
    <col min="5894" max="5897" width="15.125" style="743" customWidth="1"/>
    <col min="5898" max="5898" width="14.125" style="743" customWidth="1"/>
    <col min="5899" max="6144" width="9" style="743"/>
    <col min="6145" max="6145" width="0.625" style="743" customWidth="1"/>
    <col min="6146" max="6146" width="5.625" style="743" customWidth="1"/>
    <col min="6147" max="6147" width="24.25" style="743" customWidth="1"/>
    <col min="6148" max="6148" width="22.125" style="743" customWidth="1"/>
    <col min="6149" max="6149" width="8" style="743" customWidth="1"/>
    <col min="6150" max="6153" width="15.125" style="743" customWidth="1"/>
    <col min="6154" max="6154" width="14.125" style="743" customWidth="1"/>
    <col min="6155" max="6400" width="9" style="743"/>
    <col min="6401" max="6401" width="0.625" style="743" customWidth="1"/>
    <col min="6402" max="6402" width="5.625" style="743" customWidth="1"/>
    <col min="6403" max="6403" width="24.25" style="743" customWidth="1"/>
    <col min="6404" max="6404" width="22.125" style="743" customWidth="1"/>
    <col min="6405" max="6405" width="8" style="743" customWidth="1"/>
    <col min="6406" max="6409" width="15.125" style="743" customWidth="1"/>
    <col min="6410" max="6410" width="14.125" style="743" customWidth="1"/>
    <col min="6411" max="6656" width="9" style="743"/>
    <col min="6657" max="6657" width="0.625" style="743" customWidth="1"/>
    <col min="6658" max="6658" width="5.625" style="743" customWidth="1"/>
    <col min="6659" max="6659" width="24.25" style="743" customWidth="1"/>
    <col min="6660" max="6660" width="22.125" style="743" customWidth="1"/>
    <col min="6661" max="6661" width="8" style="743" customWidth="1"/>
    <col min="6662" max="6665" width="15.125" style="743" customWidth="1"/>
    <col min="6666" max="6666" width="14.125" style="743" customWidth="1"/>
    <col min="6667" max="6912" width="9" style="743"/>
    <col min="6913" max="6913" width="0.625" style="743" customWidth="1"/>
    <col min="6914" max="6914" width="5.625" style="743" customWidth="1"/>
    <col min="6915" max="6915" width="24.25" style="743" customWidth="1"/>
    <col min="6916" max="6916" width="22.125" style="743" customWidth="1"/>
    <col min="6917" max="6917" width="8" style="743" customWidth="1"/>
    <col min="6918" max="6921" width="15.125" style="743" customWidth="1"/>
    <col min="6922" max="6922" width="14.125" style="743" customWidth="1"/>
    <col min="6923" max="7168" width="9" style="743"/>
    <col min="7169" max="7169" width="0.625" style="743" customWidth="1"/>
    <col min="7170" max="7170" width="5.625" style="743" customWidth="1"/>
    <col min="7171" max="7171" width="24.25" style="743" customWidth="1"/>
    <col min="7172" max="7172" width="22.125" style="743" customWidth="1"/>
    <col min="7173" max="7173" width="8" style="743" customWidth="1"/>
    <col min="7174" max="7177" width="15.125" style="743" customWidth="1"/>
    <col min="7178" max="7178" width="14.125" style="743" customWidth="1"/>
    <col min="7179" max="7424" width="9" style="743"/>
    <col min="7425" max="7425" width="0.625" style="743" customWidth="1"/>
    <col min="7426" max="7426" width="5.625" style="743" customWidth="1"/>
    <col min="7427" max="7427" width="24.25" style="743" customWidth="1"/>
    <col min="7428" max="7428" width="22.125" style="743" customWidth="1"/>
    <col min="7429" max="7429" width="8" style="743" customWidth="1"/>
    <col min="7430" max="7433" width="15.125" style="743" customWidth="1"/>
    <col min="7434" max="7434" width="14.125" style="743" customWidth="1"/>
    <col min="7435" max="7680" width="9" style="743"/>
    <col min="7681" max="7681" width="0.625" style="743" customWidth="1"/>
    <col min="7682" max="7682" width="5.625" style="743" customWidth="1"/>
    <col min="7683" max="7683" width="24.25" style="743" customWidth="1"/>
    <col min="7684" max="7684" width="22.125" style="743" customWidth="1"/>
    <col min="7685" max="7685" width="8" style="743" customWidth="1"/>
    <col min="7686" max="7689" width="15.125" style="743" customWidth="1"/>
    <col min="7690" max="7690" width="14.125" style="743" customWidth="1"/>
    <col min="7691" max="7936" width="9" style="743"/>
    <col min="7937" max="7937" width="0.625" style="743" customWidth="1"/>
    <col min="7938" max="7938" width="5.625" style="743" customWidth="1"/>
    <col min="7939" max="7939" width="24.25" style="743" customWidth="1"/>
    <col min="7940" max="7940" width="22.125" style="743" customWidth="1"/>
    <col min="7941" max="7941" width="8" style="743" customWidth="1"/>
    <col min="7942" max="7945" width="15.125" style="743" customWidth="1"/>
    <col min="7946" max="7946" width="14.125" style="743" customWidth="1"/>
    <col min="7947" max="8192" width="9" style="743"/>
    <col min="8193" max="8193" width="0.625" style="743" customWidth="1"/>
    <col min="8194" max="8194" width="5.625" style="743" customWidth="1"/>
    <col min="8195" max="8195" width="24.25" style="743" customWidth="1"/>
    <col min="8196" max="8196" width="22.125" style="743" customWidth="1"/>
    <col min="8197" max="8197" width="8" style="743" customWidth="1"/>
    <col min="8198" max="8201" width="15.125" style="743" customWidth="1"/>
    <col min="8202" max="8202" width="14.125" style="743" customWidth="1"/>
    <col min="8203" max="8448" width="9" style="743"/>
    <col min="8449" max="8449" width="0.625" style="743" customWidth="1"/>
    <col min="8450" max="8450" width="5.625" style="743" customWidth="1"/>
    <col min="8451" max="8451" width="24.25" style="743" customWidth="1"/>
    <col min="8452" max="8452" width="22.125" style="743" customWidth="1"/>
    <col min="8453" max="8453" width="8" style="743" customWidth="1"/>
    <col min="8454" max="8457" width="15.125" style="743" customWidth="1"/>
    <col min="8458" max="8458" width="14.125" style="743" customWidth="1"/>
    <col min="8459" max="8704" width="9" style="743"/>
    <col min="8705" max="8705" width="0.625" style="743" customWidth="1"/>
    <col min="8706" max="8706" width="5.625" style="743" customWidth="1"/>
    <col min="8707" max="8707" width="24.25" style="743" customWidth="1"/>
    <col min="8708" max="8708" width="22.125" style="743" customWidth="1"/>
    <col min="8709" max="8709" width="8" style="743" customWidth="1"/>
    <col min="8710" max="8713" width="15.125" style="743" customWidth="1"/>
    <col min="8714" max="8714" width="14.125" style="743" customWidth="1"/>
    <col min="8715" max="8960" width="9" style="743"/>
    <col min="8961" max="8961" width="0.625" style="743" customWidth="1"/>
    <col min="8962" max="8962" width="5.625" style="743" customWidth="1"/>
    <col min="8963" max="8963" width="24.25" style="743" customWidth="1"/>
    <col min="8964" max="8964" width="22.125" style="743" customWidth="1"/>
    <col min="8965" max="8965" width="8" style="743" customWidth="1"/>
    <col min="8966" max="8969" width="15.125" style="743" customWidth="1"/>
    <col min="8970" max="8970" width="14.125" style="743" customWidth="1"/>
    <col min="8971" max="9216" width="9" style="743"/>
    <col min="9217" max="9217" width="0.625" style="743" customWidth="1"/>
    <col min="9218" max="9218" width="5.625" style="743" customWidth="1"/>
    <col min="9219" max="9219" width="24.25" style="743" customWidth="1"/>
    <col min="9220" max="9220" width="22.125" style="743" customWidth="1"/>
    <col min="9221" max="9221" width="8" style="743" customWidth="1"/>
    <col min="9222" max="9225" width="15.125" style="743" customWidth="1"/>
    <col min="9226" max="9226" width="14.125" style="743" customWidth="1"/>
    <col min="9227" max="9472" width="9" style="743"/>
    <col min="9473" max="9473" width="0.625" style="743" customWidth="1"/>
    <col min="9474" max="9474" width="5.625" style="743" customWidth="1"/>
    <col min="9475" max="9475" width="24.25" style="743" customWidth="1"/>
    <col min="9476" max="9476" width="22.125" style="743" customWidth="1"/>
    <col min="9477" max="9477" width="8" style="743" customWidth="1"/>
    <col min="9478" max="9481" width="15.125" style="743" customWidth="1"/>
    <col min="9482" max="9482" width="14.125" style="743" customWidth="1"/>
    <col min="9483" max="9728" width="9" style="743"/>
    <col min="9729" max="9729" width="0.625" style="743" customWidth="1"/>
    <col min="9730" max="9730" width="5.625" style="743" customWidth="1"/>
    <col min="9731" max="9731" width="24.25" style="743" customWidth="1"/>
    <col min="9732" max="9732" width="22.125" style="743" customWidth="1"/>
    <col min="9733" max="9733" width="8" style="743" customWidth="1"/>
    <col min="9734" max="9737" width="15.125" style="743" customWidth="1"/>
    <col min="9738" max="9738" width="14.125" style="743" customWidth="1"/>
    <col min="9739" max="9984" width="9" style="743"/>
    <col min="9985" max="9985" width="0.625" style="743" customWidth="1"/>
    <col min="9986" max="9986" width="5.625" style="743" customWidth="1"/>
    <col min="9987" max="9987" width="24.25" style="743" customWidth="1"/>
    <col min="9988" max="9988" width="22.125" style="743" customWidth="1"/>
    <col min="9989" max="9989" width="8" style="743" customWidth="1"/>
    <col min="9990" max="9993" width="15.125" style="743" customWidth="1"/>
    <col min="9994" max="9994" width="14.125" style="743" customWidth="1"/>
    <col min="9995" max="10240" width="9" style="743"/>
    <col min="10241" max="10241" width="0.625" style="743" customWidth="1"/>
    <col min="10242" max="10242" width="5.625" style="743" customWidth="1"/>
    <col min="10243" max="10243" width="24.25" style="743" customWidth="1"/>
    <col min="10244" max="10244" width="22.125" style="743" customWidth="1"/>
    <col min="10245" max="10245" width="8" style="743" customWidth="1"/>
    <col min="10246" max="10249" width="15.125" style="743" customWidth="1"/>
    <col min="10250" max="10250" width="14.125" style="743" customWidth="1"/>
    <col min="10251" max="10496" width="9" style="743"/>
    <col min="10497" max="10497" width="0.625" style="743" customWidth="1"/>
    <col min="10498" max="10498" width="5.625" style="743" customWidth="1"/>
    <col min="10499" max="10499" width="24.25" style="743" customWidth="1"/>
    <col min="10500" max="10500" width="22.125" style="743" customWidth="1"/>
    <col min="10501" max="10501" width="8" style="743" customWidth="1"/>
    <col min="10502" max="10505" width="15.125" style="743" customWidth="1"/>
    <col min="10506" max="10506" width="14.125" style="743" customWidth="1"/>
    <col min="10507" max="10752" width="9" style="743"/>
    <col min="10753" max="10753" width="0.625" style="743" customWidth="1"/>
    <col min="10754" max="10754" width="5.625" style="743" customWidth="1"/>
    <col min="10755" max="10755" width="24.25" style="743" customWidth="1"/>
    <col min="10756" max="10756" width="22.125" style="743" customWidth="1"/>
    <col min="10757" max="10757" width="8" style="743" customWidth="1"/>
    <col min="10758" max="10761" width="15.125" style="743" customWidth="1"/>
    <col min="10762" max="10762" width="14.125" style="743" customWidth="1"/>
    <col min="10763" max="11008" width="9" style="743"/>
    <col min="11009" max="11009" width="0.625" style="743" customWidth="1"/>
    <col min="11010" max="11010" width="5.625" style="743" customWidth="1"/>
    <col min="11011" max="11011" width="24.25" style="743" customWidth="1"/>
    <col min="11012" max="11012" width="22.125" style="743" customWidth="1"/>
    <col min="11013" max="11013" width="8" style="743" customWidth="1"/>
    <col min="11014" max="11017" width="15.125" style="743" customWidth="1"/>
    <col min="11018" max="11018" width="14.125" style="743" customWidth="1"/>
    <col min="11019" max="11264" width="9" style="743"/>
    <col min="11265" max="11265" width="0.625" style="743" customWidth="1"/>
    <col min="11266" max="11266" width="5.625" style="743" customWidth="1"/>
    <col min="11267" max="11267" width="24.25" style="743" customWidth="1"/>
    <col min="11268" max="11268" width="22.125" style="743" customWidth="1"/>
    <col min="11269" max="11269" width="8" style="743" customWidth="1"/>
    <col min="11270" max="11273" width="15.125" style="743" customWidth="1"/>
    <col min="11274" max="11274" width="14.125" style="743" customWidth="1"/>
    <col min="11275" max="11520" width="9" style="743"/>
    <col min="11521" max="11521" width="0.625" style="743" customWidth="1"/>
    <col min="11522" max="11522" width="5.625" style="743" customWidth="1"/>
    <col min="11523" max="11523" width="24.25" style="743" customWidth="1"/>
    <col min="11524" max="11524" width="22.125" style="743" customWidth="1"/>
    <col min="11525" max="11525" width="8" style="743" customWidth="1"/>
    <col min="11526" max="11529" width="15.125" style="743" customWidth="1"/>
    <col min="11530" max="11530" width="14.125" style="743" customWidth="1"/>
    <col min="11531" max="11776" width="9" style="743"/>
    <col min="11777" max="11777" width="0.625" style="743" customWidth="1"/>
    <col min="11778" max="11778" width="5.625" style="743" customWidth="1"/>
    <col min="11779" max="11779" width="24.25" style="743" customWidth="1"/>
    <col min="11780" max="11780" width="22.125" style="743" customWidth="1"/>
    <col min="11781" max="11781" width="8" style="743" customWidth="1"/>
    <col min="11782" max="11785" width="15.125" style="743" customWidth="1"/>
    <col min="11786" max="11786" width="14.125" style="743" customWidth="1"/>
    <col min="11787" max="12032" width="9" style="743"/>
    <col min="12033" max="12033" width="0.625" style="743" customWidth="1"/>
    <col min="12034" max="12034" width="5.625" style="743" customWidth="1"/>
    <col min="12035" max="12035" width="24.25" style="743" customWidth="1"/>
    <col min="12036" max="12036" width="22.125" style="743" customWidth="1"/>
    <col min="12037" max="12037" width="8" style="743" customWidth="1"/>
    <col min="12038" max="12041" width="15.125" style="743" customWidth="1"/>
    <col min="12042" max="12042" width="14.125" style="743" customWidth="1"/>
    <col min="12043" max="12288" width="9" style="743"/>
    <col min="12289" max="12289" width="0.625" style="743" customWidth="1"/>
    <col min="12290" max="12290" width="5.625" style="743" customWidth="1"/>
    <col min="12291" max="12291" width="24.25" style="743" customWidth="1"/>
    <col min="12292" max="12292" width="22.125" style="743" customWidth="1"/>
    <col min="12293" max="12293" width="8" style="743" customWidth="1"/>
    <col min="12294" max="12297" width="15.125" style="743" customWidth="1"/>
    <col min="12298" max="12298" width="14.125" style="743" customWidth="1"/>
    <col min="12299" max="12544" width="9" style="743"/>
    <col min="12545" max="12545" width="0.625" style="743" customWidth="1"/>
    <col min="12546" max="12546" width="5.625" style="743" customWidth="1"/>
    <col min="12547" max="12547" width="24.25" style="743" customWidth="1"/>
    <col min="12548" max="12548" width="22.125" style="743" customWidth="1"/>
    <col min="12549" max="12549" width="8" style="743" customWidth="1"/>
    <col min="12550" max="12553" width="15.125" style="743" customWidth="1"/>
    <col min="12554" max="12554" width="14.125" style="743" customWidth="1"/>
    <col min="12555" max="12800" width="9" style="743"/>
    <col min="12801" max="12801" width="0.625" style="743" customWidth="1"/>
    <col min="12802" max="12802" width="5.625" style="743" customWidth="1"/>
    <col min="12803" max="12803" width="24.25" style="743" customWidth="1"/>
    <col min="12804" max="12804" width="22.125" style="743" customWidth="1"/>
    <col min="12805" max="12805" width="8" style="743" customWidth="1"/>
    <col min="12806" max="12809" width="15.125" style="743" customWidth="1"/>
    <col min="12810" max="12810" width="14.125" style="743" customWidth="1"/>
    <col min="12811" max="13056" width="9" style="743"/>
    <col min="13057" max="13057" width="0.625" style="743" customWidth="1"/>
    <col min="13058" max="13058" width="5.625" style="743" customWidth="1"/>
    <col min="13059" max="13059" width="24.25" style="743" customWidth="1"/>
    <col min="13060" max="13060" width="22.125" style="743" customWidth="1"/>
    <col min="13061" max="13061" width="8" style="743" customWidth="1"/>
    <col min="13062" max="13065" width="15.125" style="743" customWidth="1"/>
    <col min="13066" max="13066" width="14.125" style="743" customWidth="1"/>
    <col min="13067" max="13312" width="9" style="743"/>
    <col min="13313" max="13313" width="0.625" style="743" customWidth="1"/>
    <col min="13314" max="13314" width="5.625" style="743" customWidth="1"/>
    <col min="13315" max="13315" width="24.25" style="743" customWidth="1"/>
    <col min="13316" max="13316" width="22.125" style="743" customWidth="1"/>
    <col min="13317" max="13317" width="8" style="743" customWidth="1"/>
    <col min="13318" max="13321" width="15.125" style="743" customWidth="1"/>
    <col min="13322" max="13322" width="14.125" style="743" customWidth="1"/>
    <col min="13323" max="13568" width="9" style="743"/>
    <col min="13569" max="13569" width="0.625" style="743" customWidth="1"/>
    <col min="13570" max="13570" width="5.625" style="743" customWidth="1"/>
    <col min="13571" max="13571" width="24.25" style="743" customWidth="1"/>
    <col min="13572" max="13572" width="22.125" style="743" customWidth="1"/>
    <col min="13573" max="13573" width="8" style="743" customWidth="1"/>
    <col min="13574" max="13577" width="15.125" style="743" customWidth="1"/>
    <col min="13578" max="13578" width="14.125" style="743" customWidth="1"/>
    <col min="13579" max="13824" width="9" style="743"/>
    <col min="13825" max="13825" width="0.625" style="743" customWidth="1"/>
    <col min="13826" max="13826" width="5.625" style="743" customWidth="1"/>
    <col min="13827" max="13827" width="24.25" style="743" customWidth="1"/>
    <col min="13828" max="13828" width="22.125" style="743" customWidth="1"/>
    <col min="13829" max="13829" width="8" style="743" customWidth="1"/>
    <col min="13830" max="13833" width="15.125" style="743" customWidth="1"/>
    <col min="13834" max="13834" width="14.125" style="743" customWidth="1"/>
    <col min="13835" max="14080" width="9" style="743"/>
    <col min="14081" max="14081" width="0.625" style="743" customWidth="1"/>
    <col min="14082" max="14082" width="5.625" style="743" customWidth="1"/>
    <col min="14083" max="14083" width="24.25" style="743" customWidth="1"/>
    <col min="14084" max="14084" width="22.125" style="743" customWidth="1"/>
    <col min="14085" max="14085" width="8" style="743" customWidth="1"/>
    <col min="14086" max="14089" width="15.125" style="743" customWidth="1"/>
    <col min="14090" max="14090" width="14.125" style="743" customWidth="1"/>
    <col min="14091" max="14336" width="9" style="743"/>
    <col min="14337" max="14337" width="0.625" style="743" customWidth="1"/>
    <col min="14338" max="14338" width="5.625" style="743" customWidth="1"/>
    <col min="14339" max="14339" width="24.25" style="743" customWidth="1"/>
    <col min="14340" max="14340" width="22.125" style="743" customWidth="1"/>
    <col min="14341" max="14341" width="8" style="743" customWidth="1"/>
    <col min="14342" max="14345" width="15.125" style="743" customWidth="1"/>
    <col min="14346" max="14346" width="14.125" style="743" customWidth="1"/>
    <col min="14347" max="14592" width="9" style="743"/>
    <col min="14593" max="14593" width="0.625" style="743" customWidth="1"/>
    <col min="14594" max="14594" width="5.625" style="743" customWidth="1"/>
    <col min="14595" max="14595" width="24.25" style="743" customWidth="1"/>
    <col min="14596" max="14596" width="22.125" style="743" customWidth="1"/>
    <col min="14597" max="14597" width="8" style="743" customWidth="1"/>
    <col min="14598" max="14601" width="15.125" style="743" customWidth="1"/>
    <col min="14602" max="14602" width="14.125" style="743" customWidth="1"/>
    <col min="14603" max="14848" width="9" style="743"/>
    <col min="14849" max="14849" width="0.625" style="743" customWidth="1"/>
    <col min="14850" max="14850" width="5.625" style="743" customWidth="1"/>
    <col min="14851" max="14851" width="24.25" style="743" customWidth="1"/>
    <col min="14852" max="14852" width="22.125" style="743" customWidth="1"/>
    <col min="14853" max="14853" width="8" style="743" customWidth="1"/>
    <col min="14854" max="14857" width="15.125" style="743" customWidth="1"/>
    <col min="14858" max="14858" width="14.125" style="743" customWidth="1"/>
    <col min="14859" max="15104" width="9" style="743"/>
    <col min="15105" max="15105" width="0.625" style="743" customWidth="1"/>
    <col min="15106" max="15106" width="5.625" style="743" customWidth="1"/>
    <col min="15107" max="15107" width="24.25" style="743" customWidth="1"/>
    <col min="15108" max="15108" width="22.125" style="743" customWidth="1"/>
    <col min="15109" max="15109" width="8" style="743" customWidth="1"/>
    <col min="15110" max="15113" width="15.125" style="743" customWidth="1"/>
    <col min="15114" max="15114" width="14.125" style="743" customWidth="1"/>
    <col min="15115" max="15360" width="9" style="743"/>
    <col min="15361" max="15361" width="0.625" style="743" customWidth="1"/>
    <col min="15362" max="15362" width="5.625" style="743" customWidth="1"/>
    <col min="15363" max="15363" width="24.25" style="743" customWidth="1"/>
    <col min="15364" max="15364" width="22.125" style="743" customWidth="1"/>
    <col min="15365" max="15365" width="8" style="743" customWidth="1"/>
    <col min="15366" max="15369" width="15.125" style="743" customWidth="1"/>
    <col min="15370" max="15370" width="14.125" style="743" customWidth="1"/>
    <col min="15371" max="15616" width="9" style="743"/>
    <col min="15617" max="15617" width="0.625" style="743" customWidth="1"/>
    <col min="15618" max="15618" width="5.625" style="743" customWidth="1"/>
    <col min="15619" max="15619" width="24.25" style="743" customWidth="1"/>
    <col min="15620" max="15620" width="22.125" style="743" customWidth="1"/>
    <col min="15621" max="15621" width="8" style="743" customWidth="1"/>
    <col min="15622" max="15625" width="15.125" style="743" customWidth="1"/>
    <col min="15626" max="15626" width="14.125" style="743" customWidth="1"/>
    <col min="15627" max="15872" width="9" style="743"/>
    <col min="15873" max="15873" width="0.625" style="743" customWidth="1"/>
    <col min="15874" max="15874" width="5.625" style="743" customWidth="1"/>
    <col min="15875" max="15875" width="24.25" style="743" customWidth="1"/>
    <col min="15876" max="15876" width="22.125" style="743" customWidth="1"/>
    <col min="15877" max="15877" width="8" style="743" customWidth="1"/>
    <col min="15878" max="15881" width="15.125" style="743" customWidth="1"/>
    <col min="15882" max="15882" width="14.125" style="743" customWidth="1"/>
    <col min="15883" max="16128" width="9" style="743"/>
    <col min="16129" max="16129" width="0.625" style="743" customWidth="1"/>
    <col min="16130" max="16130" width="5.625" style="743" customWidth="1"/>
    <col min="16131" max="16131" width="24.25" style="743" customWidth="1"/>
    <col min="16132" max="16132" width="22.125" style="743" customWidth="1"/>
    <col min="16133" max="16133" width="8" style="743" customWidth="1"/>
    <col min="16134" max="16137" width="15.125" style="743" customWidth="1"/>
    <col min="16138" max="16138" width="14.125" style="743" customWidth="1"/>
    <col min="16139" max="16384" width="9" style="743"/>
  </cols>
  <sheetData>
    <row r="1" spans="2:29" ht="24.95" customHeight="1">
      <c r="B1" s="1125" t="s">
        <v>698</v>
      </c>
      <c r="C1" s="1126"/>
      <c r="D1" s="1126"/>
      <c r="E1" s="1126"/>
      <c r="F1" s="1126"/>
      <c r="G1" s="1126"/>
      <c r="H1" s="1126"/>
      <c r="I1" s="1126"/>
      <c r="J1" s="1126"/>
    </row>
    <row r="2" spans="2:29" ht="9.9499999999999993" customHeight="1">
      <c r="B2" s="1127"/>
      <c r="C2" s="1127"/>
      <c r="D2" s="1127"/>
      <c r="E2" s="1127"/>
      <c r="F2" s="1127"/>
      <c r="G2" s="1127"/>
      <c r="H2" s="1127"/>
      <c r="I2" s="1127"/>
      <c r="J2" s="1127"/>
    </row>
    <row r="3" spans="2:29" ht="30.75" customHeight="1">
      <c r="B3" s="746" t="s">
        <v>288</v>
      </c>
      <c r="C3" s="746" t="s">
        <v>361</v>
      </c>
      <c r="D3" s="746" t="s">
        <v>310</v>
      </c>
      <c r="E3" s="746" t="s">
        <v>12</v>
      </c>
      <c r="F3" s="746" t="s">
        <v>313</v>
      </c>
      <c r="G3" s="746" t="s">
        <v>14</v>
      </c>
      <c r="H3" s="746" t="s">
        <v>13</v>
      </c>
      <c r="I3" s="746" t="s">
        <v>312</v>
      </c>
      <c r="J3" s="746" t="s">
        <v>2</v>
      </c>
      <c r="Z3" s="743" t="s">
        <v>699</v>
      </c>
      <c r="AA3" s="743" t="s">
        <v>700</v>
      </c>
      <c r="AB3" s="743" t="s">
        <v>701</v>
      </c>
      <c r="AC3" s="743" t="s">
        <v>702</v>
      </c>
    </row>
    <row r="4" spans="2:29" ht="19.7" customHeight="1">
      <c r="B4" s="763" t="s">
        <v>296</v>
      </c>
      <c r="C4" s="764" t="s">
        <v>752</v>
      </c>
      <c r="D4" s="764"/>
      <c r="E4" s="763" t="s">
        <v>694</v>
      </c>
      <c r="F4" s="765">
        <f t="shared" ref="F4:F15" si="0">G4+H4+I4</f>
        <v>16759666</v>
      </c>
      <c r="G4" s="765">
        <f>G5+G7+G8+G6</f>
        <v>5625959</v>
      </c>
      <c r="H4" s="765">
        <f>H5+H7+H8+H6</f>
        <v>0</v>
      </c>
      <c r="I4" s="765">
        <f>I5+I7+I8+I6</f>
        <v>11133707</v>
      </c>
      <c r="J4" s="764" t="s">
        <v>292</v>
      </c>
      <c r="Z4" s="745">
        <v>64100000</v>
      </c>
      <c r="AC4" s="745">
        <v>64100000</v>
      </c>
    </row>
    <row r="5" spans="2:29" ht="19.7" customHeight="1">
      <c r="B5" s="762"/>
      <c r="C5" s="748" t="s">
        <v>753</v>
      </c>
      <c r="D5" s="748"/>
      <c r="E5" s="747"/>
      <c r="F5" s="749">
        <f t="shared" si="0"/>
        <v>5625959</v>
      </c>
      <c r="G5" s="749">
        <f>'수중조사 일위대가'!H6</f>
        <v>5625959</v>
      </c>
      <c r="H5" s="749"/>
      <c r="I5" s="749"/>
      <c r="J5" s="748"/>
      <c r="Z5" s="745"/>
      <c r="AC5" s="745"/>
    </row>
    <row r="6" spans="2:29" s="744" customFormat="1" ht="19.7" customHeight="1">
      <c r="B6" s="762"/>
      <c r="C6" s="748" t="s">
        <v>756</v>
      </c>
      <c r="D6" s="748"/>
      <c r="E6" s="747"/>
      <c r="F6" s="749">
        <f t="shared" si="0"/>
        <v>1035112</v>
      </c>
      <c r="G6" s="749"/>
      <c r="H6" s="749"/>
      <c r="I6" s="749">
        <f>'수중조사 일위대가'!L34</f>
        <v>1035112</v>
      </c>
      <c r="J6" s="748"/>
      <c r="Z6" s="745"/>
      <c r="AC6" s="745"/>
    </row>
    <row r="7" spans="2:29" ht="19.7" customHeight="1">
      <c r="B7" s="747"/>
      <c r="C7" s="748" t="s">
        <v>754</v>
      </c>
      <c r="D7" s="748"/>
      <c r="E7" s="747"/>
      <c r="F7" s="749">
        <f t="shared" si="0"/>
        <v>6469852</v>
      </c>
      <c r="G7" s="749"/>
      <c r="H7" s="749"/>
      <c r="I7" s="749">
        <f>'수중조사 일위대가'!L58</f>
        <v>6469852</v>
      </c>
      <c r="J7" s="748"/>
      <c r="Z7" s="745"/>
      <c r="AC7" s="745"/>
    </row>
    <row r="8" spans="2:29" ht="19.7" customHeight="1">
      <c r="B8" s="747"/>
      <c r="C8" s="748" t="s">
        <v>755</v>
      </c>
      <c r="D8" s="748"/>
      <c r="E8" s="747"/>
      <c r="F8" s="749">
        <f t="shared" si="0"/>
        <v>3628743</v>
      </c>
      <c r="G8" s="749"/>
      <c r="H8" s="749"/>
      <c r="I8" s="749">
        <f>'수중조사 일위대가'!L59</f>
        <v>3628743</v>
      </c>
      <c r="J8" s="748"/>
      <c r="Z8" s="745"/>
      <c r="AC8" s="745"/>
    </row>
    <row r="9" spans="2:29" ht="19.7" customHeight="1">
      <c r="B9" s="763">
        <v>2</v>
      </c>
      <c r="C9" s="766" t="s">
        <v>757</v>
      </c>
      <c r="D9" s="766"/>
      <c r="E9" s="763" t="s">
        <v>694</v>
      </c>
      <c r="F9" s="765" t="e">
        <f t="shared" si="0"/>
        <v>#REF!</v>
      </c>
      <c r="G9" s="765"/>
      <c r="H9" s="765"/>
      <c r="I9" s="765" t="e">
        <f>'수중조사 일위대가'!#REF!</f>
        <v>#REF!</v>
      </c>
      <c r="J9" s="766"/>
      <c r="Z9" s="745"/>
      <c r="AC9" s="745"/>
    </row>
    <row r="10" spans="2:29" ht="19.7" customHeight="1">
      <c r="B10" s="763">
        <v>3</v>
      </c>
      <c r="C10" s="766" t="s">
        <v>759</v>
      </c>
      <c r="D10" s="766"/>
      <c r="E10" s="763" t="s">
        <v>694</v>
      </c>
      <c r="F10" s="765" t="e">
        <f t="shared" si="0"/>
        <v>#REF!</v>
      </c>
      <c r="G10" s="765" t="e">
        <f>SUM(G11:G13)</f>
        <v>#REF!</v>
      </c>
      <c r="H10" s="765">
        <f t="shared" ref="H10:I10" si="1">SUM(H11:H13)</f>
        <v>0</v>
      </c>
      <c r="I10" s="765" t="e">
        <f t="shared" si="1"/>
        <v>#REF!</v>
      </c>
      <c r="J10" s="748"/>
      <c r="Z10" s="745"/>
      <c r="AC10" s="745"/>
    </row>
    <row r="11" spans="2:29" ht="19.7" customHeight="1">
      <c r="B11" s="747"/>
      <c r="C11" s="748" t="s">
        <v>760</v>
      </c>
      <c r="D11" s="748"/>
      <c r="E11" s="747"/>
      <c r="F11" s="749" t="e">
        <f t="shared" si="0"/>
        <v>#REF!</v>
      </c>
      <c r="G11" s="749" t="e">
        <f>'수중조사 일위대가'!#REF!</f>
        <v>#REF!</v>
      </c>
      <c r="H11" s="749"/>
      <c r="I11" s="749"/>
      <c r="J11" s="748"/>
      <c r="Z11" s="745"/>
      <c r="AC11" s="745"/>
    </row>
    <row r="12" spans="2:29" ht="19.7" customHeight="1">
      <c r="B12" s="747"/>
      <c r="C12" s="748" t="s">
        <v>758</v>
      </c>
      <c r="D12" s="748"/>
      <c r="E12" s="747"/>
      <c r="F12" s="749" t="e">
        <f t="shared" si="0"/>
        <v>#REF!</v>
      </c>
      <c r="G12" s="749"/>
      <c r="H12" s="749"/>
      <c r="I12" s="749" t="e">
        <f>'수중조사 일위대가'!#REF!</f>
        <v>#REF!</v>
      </c>
      <c r="J12" s="748"/>
      <c r="Z12" s="745"/>
      <c r="AC12" s="745"/>
    </row>
    <row r="13" spans="2:29" ht="19.7" customHeight="1">
      <c r="B13" s="747"/>
      <c r="C13" s="748" t="s">
        <v>761</v>
      </c>
      <c r="D13" s="748"/>
      <c r="E13" s="747"/>
      <c r="F13" s="749" t="e">
        <f t="shared" si="0"/>
        <v>#REF!</v>
      </c>
      <c r="G13" s="749"/>
      <c r="H13" s="749"/>
      <c r="I13" s="749" t="e">
        <f>'수중조사 일위대가'!#REF!</f>
        <v>#REF!</v>
      </c>
      <c r="J13" s="748"/>
      <c r="Z13" s="745"/>
      <c r="AC13" s="745"/>
    </row>
    <row r="14" spans="2:29" ht="19.7" customHeight="1">
      <c r="B14" s="763">
        <v>4</v>
      </c>
      <c r="C14" s="766" t="s">
        <v>762</v>
      </c>
      <c r="D14" s="766"/>
      <c r="E14" s="763" t="s">
        <v>694</v>
      </c>
      <c r="F14" s="765">
        <f t="shared" si="0"/>
        <v>1116416</v>
      </c>
      <c r="G14" s="765">
        <f>SUM(G15:G18)</f>
        <v>627128</v>
      </c>
      <c r="H14" s="765">
        <f t="shared" ref="H14:I14" si="2">SUM(H15:H18)</f>
        <v>342584</v>
      </c>
      <c r="I14" s="765">
        <f t="shared" si="2"/>
        <v>146704</v>
      </c>
      <c r="J14" s="748"/>
      <c r="Z14" s="745"/>
      <c r="AC14" s="745"/>
    </row>
    <row r="15" spans="2:29" ht="19.7" customHeight="1">
      <c r="B15" s="747"/>
      <c r="C15" s="748" t="s">
        <v>760</v>
      </c>
      <c r="D15" s="748"/>
      <c r="E15" s="747"/>
      <c r="F15" s="749">
        <f t="shared" si="0"/>
        <v>0</v>
      </c>
      <c r="G15" s="749">
        <f>'일위대가(수심측량)'!J5</f>
        <v>0</v>
      </c>
      <c r="H15" s="749"/>
      <c r="I15" s="749"/>
      <c r="J15" s="748"/>
      <c r="Z15" s="745"/>
      <c r="AC15" s="745"/>
    </row>
    <row r="16" spans="2:29" ht="19.7" customHeight="1">
      <c r="B16" s="747"/>
      <c r="C16" s="748" t="s">
        <v>756</v>
      </c>
      <c r="D16" s="748"/>
      <c r="E16" s="747"/>
      <c r="F16" s="749">
        <f t="shared" ref="F16:F18" si="3">G16+H16+I16</f>
        <v>1116416</v>
      </c>
      <c r="G16" s="749">
        <f>'일위대가(수심측량)'!J70</f>
        <v>627128</v>
      </c>
      <c r="H16" s="749">
        <f>'일위대가(수심측량)'!L70</f>
        <v>342584</v>
      </c>
      <c r="I16" s="749">
        <f>'일위대가(수심측량)'!N70</f>
        <v>146704</v>
      </c>
      <c r="J16" s="748"/>
      <c r="Z16" s="745"/>
      <c r="AC16" s="745"/>
    </row>
    <row r="17" spans="2:29" ht="19.7" customHeight="1">
      <c r="B17" s="747"/>
      <c r="C17" s="748" t="s">
        <v>758</v>
      </c>
      <c r="D17" s="748"/>
      <c r="E17" s="747"/>
      <c r="F17" s="749">
        <f t="shared" si="3"/>
        <v>0</v>
      </c>
      <c r="G17" s="749"/>
      <c r="H17" s="749"/>
      <c r="I17" s="749">
        <f>'일위대가(수심측량)'!H76</f>
        <v>0</v>
      </c>
      <c r="J17" s="748"/>
      <c r="Z17" s="745"/>
      <c r="AC17" s="745"/>
    </row>
    <row r="18" spans="2:29" ht="19.7" customHeight="1">
      <c r="B18" s="747"/>
      <c r="C18" s="748" t="s">
        <v>761</v>
      </c>
      <c r="D18" s="748"/>
      <c r="E18" s="747"/>
      <c r="F18" s="749">
        <f t="shared" si="3"/>
        <v>0</v>
      </c>
      <c r="G18" s="749"/>
      <c r="H18" s="749"/>
      <c r="I18" s="749">
        <f>'일위대가(수심측량)'!H79</f>
        <v>0</v>
      </c>
      <c r="J18" s="748"/>
      <c r="Z18" s="745"/>
      <c r="AC18" s="745"/>
    </row>
    <row r="19" spans="2:29" s="744" customFormat="1" ht="19.7" customHeight="1">
      <c r="B19" s="747"/>
      <c r="C19" s="766" t="s">
        <v>775</v>
      </c>
      <c r="D19" s="766" t="s">
        <v>776</v>
      </c>
      <c r="E19" s="746"/>
      <c r="F19" s="765">
        <f>G19+H19+I19</f>
        <v>558208</v>
      </c>
      <c r="G19" s="765">
        <f>G14/2</f>
        <v>313564</v>
      </c>
      <c r="H19" s="765">
        <f>H14/2</f>
        <v>171292</v>
      </c>
      <c r="I19" s="765">
        <f>I14/2</f>
        <v>73352</v>
      </c>
      <c r="J19" s="748"/>
      <c r="Z19" s="745"/>
      <c r="AC19" s="745"/>
    </row>
    <row r="20" spans="2:29" ht="19.7" customHeight="1">
      <c r="B20" s="763">
        <v>5</v>
      </c>
      <c r="C20" s="766" t="s">
        <v>763</v>
      </c>
      <c r="D20" s="766"/>
      <c r="E20" s="763" t="s">
        <v>694</v>
      </c>
      <c r="F20" s="765">
        <f>G20+H20+I20</f>
        <v>20863000</v>
      </c>
      <c r="G20" s="765"/>
      <c r="H20" s="765"/>
      <c r="I20" s="765">
        <f>실시설계!E38</f>
        <v>20863000</v>
      </c>
      <c r="J20" s="766"/>
      <c r="Z20" s="745"/>
      <c r="AC20" s="745"/>
    </row>
    <row r="21" spans="2:29" ht="19.7" customHeight="1">
      <c r="B21" s="747"/>
      <c r="C21" s="748"/>
      <c r="D21" s="748"/>
      <c r="E21" s="747"/>
      <c r="F21" s="749"/>
      <c r="G21" s="749"/>
      <c r="H21" s="749"/>
      <c r="I21" s="749"/>
      <c r="J21" s="748"/>
      <c r="Z21" s="745"/>
      <c r="AC21" s="745"/>
    </row>
  </sheetData>
  <mergeCells count="1">
    <mergeCell ref="B1:J2"/>
  </mergeCells>
  <phoneticPr fontId="157" type="noConversion"/>
  <pageMargins left="0.98425196850393704" right="7.874015748031496E-2" top="0.6692913385826772" bottom="0.59055118110236215" header="0.5" footer="0.5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view="pageBreakPreview" zoomScaleNormal="100" zoomScaleSheetLayoutView="100" workbookViewId="0">
      <pane ySplit="4" topLeftCell="A5" activePane="bottomLeft" state="frozen"/>
      <selection activeCell="I31" sqref="I31"/>
      <selection pane="bottomLeft" activeCell="I31" sqref="I31"/>
    </sheetView>
  </sheetViews>
  <sheetFormatPr defaultRowHeight="12.75"/>
  <cols>
    <col min="1" max="1" width="0.625" style="744" customWidth="1"/>
    <col min="2" max="2" width="6.625" style="744" customWidth="1"/>
    <col min="3" max="3" width="21.625" style="744" customWidth="1"/>
    <col min="4" max="4" width="19.125" style="744" customWidth="1"/>
    <col min="5" max="5" width="7.5" style="744" bestFit="1" customWidth="1"/>
    <col min="6" max="6" width="3.375" style="744" customWidth="1"/>
    <col min="7" max="7" width="8.25" style="744" customWidth="1"/>
    <col min="8" max="8" width="9.625" style="744" customWidth="1"/>
    <col min="9" max="9" width="8.25" style="744" customWidth="1"/>
    <col min="10" max="10" width="9.625" style="744" customWidth="1"/>
    <col min="11" max="11" width="8" style="744" customWidth="1"/>
    <col min="12" max="12" width="9.25" style="744" customWidth="1"/>
    <col min="13" max="13" width="8" style="744" customWidth="1"/>
    <col min="14" max="14" width="9.25" style="744" customWidth="1"/>
    <col min="15" max="15" width="16.125" style="744" bestFit="1" customWidth="1"/>
    <col min="16" max="256" width="9" style="744"/>
    <col min="257" max="257" width="0.625" style="744" customWidth="1"/>
    <col min="258" max="258" width="6.625" style="744" customWidth="1"/>
    <col min="259" max="259" width="21.625" style="744" customWidth="1"/>
    <col min="260" max="260" width="19.125" style="744" customWidth="1"/>
    <col min="261" max="261" width="7.5" style="744" bestFit="1" customWidth="1"/>
    <col min="262" max="262" width="3.375" style="744" customWidth="1"/>
    <col min="263" max="263" width="8.25" style="744" customWidth="1"/>
    <col min="264" max="264" width="9.625" style="744" customWidth="1"/>
    <col min="265" max="265" width="8.25" style="744" customWidth="1"/>
    <col min="266" max="266" width="9.625" style="744" customWidth="1"/>
    <col min="267" max="267" width="8" style="744" customWidth="1"/>
    <col min="268" max="268" width="9.25" style="744" customWidth="1"/>
    <col min="269" max="269" width="8" style="744" customWidth="1"/>
    <col min="270" max="270" width="9.25" style="744" customWidth="1"/>
    <col min="271" max="271" width="16.125" style="744" bestFit="1" customWidth="1"/>
    <col min="272" max="512" width="9" style="744"/>
    <col min="513" max="513" width="0.625" style="744" customWidth="1"/>
    <col min="514" max="514" width="6.625" style="744" customWidth="1"/>
    <col min="515" max="515" width="21.625" style="744" customWidth="1"/>
    <col min="516" max="516" width="19.125" style="744" customWidth="1"/>
    <col min="517" max="517" width="7.5" style="744" bestFit="1" customWidth="1"/>
    <col min="518" max="518" width="3.375" style="744" customWidth="1"/>
    <col min="519" max="519" width="8.25" style="744" customWidth="1"/>
    <col min="520" max="520" width="9.625" style="744" customWidth="1"/>
    <col min="521" max="521" width="8.25" style="744" customWidth="1"/>
    <col min="522" max="522" width="9.625" style="744" customWidth="1"/>
    <col min="523" max="523" width="8" style="744" customWidth="1"/>
    <col min="524" max="524" width="9.25" style="744" customWidth="1"/>
    <col min="525" max="525" width="8" style="744" customWidth="1"/>
    <col min="526" max="526" width="9.25" style="744" customWidth="1"/>
    <col min="527" max="527" width="16.125" style="744" bestFit="1" customWidth="1"/>
    <col min="528" max="768" width="9" style="744"/>
    <col min="769" max="769" width="0.625" style="744" customWidth="1"/>
    <col min="770" max="770" width="6.625" style="744" customWidth="1"/>
    <col min="771" max="771" width="21.625" style="744" customWidth="1"/>
    <col min="772" max="772" width="19.125" style="744" customWidth="1"/>
    <col min="773" max="773" width="7.5" style="744" bestFit="1" customWidth="1"/>
    <col min="774" max="774" width="3.375" style="744" customWidth="1"/>
    <col min="775" max="775" width="8.25" style="744" customWidth="1"/>
    <col min="776" max="776" width="9.625" style="744" customWidth="1"/>
    <col min="777" max="777" width="8.25" style="744" customWidth="1"/>
    <col min="778" max="778" width="9.625" style="744" customWidth="1"/>
    <col min="779" max="779" width="8" style="744" customWidth="1"/>
    <col min="780" max="780" width="9.25" style="744" customWidth="1"/>
    <col min="781" max="781" width="8" style="744" customWidth="1"/>
    <col min="782" max="782" width="9.25" style="744" customWidth="1"/>
    <col min="783" max="783" width="16.125" style="744" bestFit="1" customWidth="1"/>
    <col min="784" max="1024" width="9" style="744"/>
    <col min="1025" max="1025" width="0.625" style="744" customWidth="1"/>
    <col min="1026" max="1026" width="6.625" style="744" customWidth="1"/>
    <col min="1027" max="1027" width="21.625" style="744" customWidth="1"/>
    <col min="1028" max="1028" width="19.125" style="744" customWidth="1"/>
    <col min="1029" max="1029" width="7.5" style="744" bestFit="1" customWidth="1"/>
    <col min="1030" max="1030" width="3.375" style="744" customWidth="1"/>
    <col min="1031" max="1031" width="8.25" style="744" customWidth="1"/>
    <col min="1032" max="1032" width="9.625" style="744" customWidth="1"/>
    <col min="1033" max="1033" width="8.25" style="744" customWidth="1"/>
    <col min="1034" max="1034" width="9.625" style="744" customWidth="1"/>
    <col min="1035" max="1035" width="8" style="744" customWidth="1"/>
    <col min="1036" max="1036" width="9.25" style="744" customWidth="1"/>
    <col min="1037" max="1037" width="8" style="744" customWidth="1"/>
    <col min="1038" max="1038" width="9.25" style="744" customWidth="1"/>
    <col min="1039" max="1039" width="16.125" style="744" bestFit="1" customWidth="1"/>
    <col min="1040" max="1280" width="9" style="744"/>
    <col min="1281" max="1281" width="0.625" style="744" customWidth="1"/>
    <col min="1282" max="1282" width="6.625" style="744" customWidth="1"/>
    <col min="1283" max="1283" width="21.625" style="744" customWidth="1"/>
    <col min="1284" max="1284" width="19.125" style="744" customWidth="1"/>
    <col min="1285" max="1285" width="7.5" style="744" bestFit="1" customWidth="1"/>
    <col min="1286" max="1286" width="3.375" style="744" customWidth="1"/>
    <col min="1287" max="1287" width="8.25" style="744" customWidth="1"/>
    <col min="1288" max="1288" width="9.625" style="744" customWidth="1"/>
    <col min="1289" max="1289" width="8.25" style="744" customWidth="1"/>
    <col min="1290" max="1290" width="9.625" style="744" customWidth="1"/>
    <col min="1291" max="1291" width="8" style="744" customWidth="1"/>
    <col min="1292" max="1292" width="9.25" style="744" customWidth="1"/>
    <col min="1293" max="1293" width="8" style="744" customWidth="1"/>
    <col min="1294" max="1294" width="9.25" style="744" customWidth="1"/>
    <col min="1295" max="1295" width="16.125" style="744" bestFit="1" customWidth="1"/>
    <col min="1296" max="1536" width="9" style="744"/>
    <col min="1537" max="1537" width="0.625" style="744" customWidth="1"/>
    <col min="1538" max="1538" width="6.625" style="744" customWidth="1"/>
    <col min="1539" max="1539" width="21.625" style="744" customWidth="1"/>
    <col min="1540" max="1540" width="19.125" style="744" customWidth="1"/>
    <col min="1541" max="1541" width="7.5" style="744" bestFit="1" customWidth="1"/>
    <col min="1542" max="1542" width="3.375" style="744" customWidth="1"/>
    <col min="1543" max="1543" width="8.25" style="744" customWidth="1"/>
    <col min="1544" max="1544" width="9.625" style="744" customWidth="1"/>
    <col min="1545" max="1545" width="8.25" style="744" customWidth="1"/>
    <col min="1546" max="1546" width="9.625" style="744" customWidth="1"/>
    <col min="1547" max="1547" width="8" style="744" customWidth="1"/>
    <col min="1548" max="1548" width="9.25" style="744" customWidth="1"/>
    <col min="1549" max="1549" width="8" style="744" customWidth="1"/>
    <col min="1550" max="1550" width="9.25" style="744" customWidth="1"/>
    <col min="1551" max="1551" width="16.125" style="744" bestFit="1" customWidth="1"/>
    <col min="1552" max="1792" width="9" style="744"/>
    <col min="1793" max="1793" width="0.625" style="744" customWidth="1"/>
    <col min="1794" max="1794" width="6.625" style="744" customWidth="1"/>
    <col min="1795" max="1795" width="21.625" style="744" customWidth="1"/>
    <col min="1796" max="1796" width="19.125" style="744" customWidth="1"/>
    <col min="1797" max="1797" width="7.5" style="744" bestFit="1" customWidth="1"/>
    <col min="1798" max="1798" width="3.375" style="744" customWidth="1"/>
    <col min="1799" max="1799" width="8.25" style="744" customWidth="1"/>
    <col min="1800" max="1800" width="9.625" style="744" customWidth="1"/>
    <col min="1801" max="1801" width="8.25" style="744" customWidth="1"/>
    <col min="1802" max="1802" width="9.625" style="744" customWidth="1"/>
    <col min="1803" max="1803" width="8" style="744" customWidth="1"/>
    <col min="1804" max="1804" width="9.25" style="744" customWidth="1"/>
    <col min="1805" max="1805" width="8" style="744" customWidth="1"/>
    <col min="1806" max="1806" width="9.25" style="744" customWidth="1"/>
    <col min="1807" max="1807" width="16.125" style="744" bestFit="1" customWidth="1"/>
    <col min="1808" max="2048" width="9" style="744"/>
    <col min="2049" max="2049" width="0.625" style="744" customWidth="1"/>
    <col min="2050" max="2050" width="6.625" style="744" customWidth="1"/>
    <col min="2051" max="2051" width="21.625" style="744" customWidth="1"/>
    <col min="2052" max="2052" width="19.125" style="744" customWidth="1"/>
    <col min="2053" max="2053" width="7.5" style="744" bestFit="1" customWidth="1"/>
    <col min="2054" max="2054" width="3.375" style="744" customWidth="1"/>
    <col min="2055" max="2055" width="8.25" style="744" customWidth="1"/>
    <col min="2056" max="2056" width="9.625" style="744" customWidth="1"/>
    <col min="2057" max="2057" width="8.25" style="744" customWidth="1"/>
    <col min="2058" max="2058" width="9.625" style="744" customWidth="1"/>
    <col min="2059" max="2059" width="8" style="744" customWidth="1"/>
    <col min="2060" max="2060" width="9.25" style="744" customWidth="1"/>
    <col min="2061" max="2061" width="8" style="744" customWidth="1"/>
    <col min="2062" max="2062" width="9.25" style="744" customWidth="1"/>
    <col min="2063" max="2063" width="16.125" style="744" bestFit="1" customWidth="1"/>
    <col min="2064" max="2304" width="9" style="744"/>
    <col min="2305" max="2305" width="0.625" style="744" customWidth="1"/>
    <col min="2306" max="2306" width="6.625" style="744" customWidth="1"/>
    <col min="2307" max="2307" width="21.625" style="744" customWidth="1"/>
    <col min="2308" max="2308" width="19.125" style="744" customWidth="1"/>
    <col min="2309" max="2309" width="7.5" style="744" bestFit="1" customWidth="1"/>
    <col min="2310" max="2310" width="3.375" style="744" customWidth="1"/>
    <col min="2311" max="2311" width="8.25" style="744" customWidth="1"/>
    <col min="2312" max="2312" width="9.625" style="744" customWidth="1"/>
    <col min="2313" max="2313" width="8.25" style="744" customWidth="1"/>
    <col min="2314" max="2314" width="9.625" style="744" customWidth="1"/>
    <col min="2315" max="2315" width="8" style="744" customWidth="1"/>
    <col min="2316" max="2316" width="9.25" style="744" customWidth="1"/>
    <col min="2317" max="2317" width="8" style="744" customWidth="1"/>
    <col min="2318" max="2318" width="9.25" style="744" customWidth="1"/>
    <col min="2319" max="2319" width="16.125" style="744" bestFit="1" customWidth="1"/>
    <col min="2320" max="2560" width="9" style="744"/>
    <col min="2561" max="2561" width="0.625" style="744" customWidth="1"/>
    <col min="2562" max="2562" width="6.625" style="744" customWidth="1"/>
    <col min="2563" max="2563" width="21.625" style="744" customWidth="1"/>
    <col min="2564" max="2564" width="19.125" style="744" customWidth="1"/>
    <col min="2565" max="2565" width="7.5" style="744" bestFit="1" customWidth="1"/>
    <col min="2566" max="2566" width="3.375" style="744" customWidth="1"/>
    <col min="2567" max="2567" width="8.25" style="744" customWidth="1"/>
    <col min="2568" max="2568" width="9.625" style="744" customWidth="1"/>
    <col min="2569" max="2569" width="8.25" style="744" customWidth="1"/>
    <col min="2570" max="2570" width="9.625" style="744" customWidth="1"/>
    <col min="2571" max="2571" width="8" style="744" customWidth="1"/>
    <col min="2572" max="2572" width="9.25" style="744" customWidth="1"/>
    <col min="2573" max="2573" width="8" style="744" customWidth="1"/>
    <col min="2574" max="2574" width="9.25" style="744" customWidth="1"/>
    <col min="2575" max="2575" width="16.125" style="744" bestFit="1" customWidth="1"/>
    <col min="2576" max="2816" width="9" style="744"/>
    <col min="2817" max="2817" width="0.625" style="744" customWidth="1"/>
    <col min="2818" max="2818" width="6.625" style="744" customWidth="1"/>
    <col min="2819" max="2819" width="21.625" style="744" customWidth="1"/>
    <col min="2820" max="2820" width="19.125" style="744" customWidth="1"/>
    <col min="2821" max="2821" width="7.5" style="744" bestFit="1" customWidth="1"/>
    <col min="2822" max="2822" width="3.375" style="744" customWidth="1"/>
    <col min="2823" max="2823" width="8.25" style="744" customWidth="1"/>
    <col min="2824" max="2824" width="9.625" style="744" customWidth="1"/>
    <col min="2825" max="2825" width="8.25" style="744" customWidth="1"/>
    <col min="2826" max="2826" width="9.625" style="744" customWidth="1"/>
    <col min="2827" max="2827" width="8" style="744" customWidth="1"/>
    <col min="2828" max="2828" width="9.25" style="744" customWidth="1"/>
    <col min="2829" max="2829" width="8" style="744" customWidth="1"/>
    <col min="2830" max="2830" width="9.25" style="744" customWidth="1"/>
    <col min="2831" max="2831" width="16.125" style="744" bestFit="1" customWidth="1"/>
    <col min="2832" max="3072" width="9" style="744"/>
    <col min="3073" max="3073" width="0.625" style="744" customWidth="1"/>
    <col min="3074" max="3074" width="6.625" style="744" customWidth="1"/>
    <col min="3075" max="3075" width="21.625" style="744" customWidth="1"/>
    <col min="3076" max="3076" width="19.125" style="744" customWidth="1"/>
    <col min="3077" max="3077" width="7.5" style="744" bestFit="1" customWidth="1"/>
    <col min="3078" max="3078" width="3.375" style="744" customWidth="1"/>
    <col min="3079" max="3079" width="8.25" style="744" customWidth="1"/>
    <col min="3080" max="3080" width="9.625" style="744" customWidth="1"/>
    <col min="3081" max="3081" width="8.25" style="744" customWidth="1"/>
    <col min="3082" max="3082" width="9.625" style="744" customWidth="1"/>
    <col min="3083" max="3083" width="8" style="744" customWidth="1"/>
    <col min="3084" max="3084" width="9.25" style="744" customWidth="1"/>
    <col min="3085" max="3085" width="8" style="744" customWidth="1"/>
    <col min="3086" max="3086" width="9.25" style="744" customWidth="1"/>
    <col min="3087" max="3087" width="16.125" style="744" bestFit="1" customWidth="1"/>
    <col min="3088" max="3328" width="9" style="744"/>
    <col min="3329" max="3329" width="0.625" style="744" customWidth="1"/>
    <col min="3330" max="3330" width="6.625" style="744" customWidth="1"/>
    <col min="3331" max="3331" width="21.625" style="744" customWidth="1"/>
    <col min="3332" max="3332" width="19.125" style="744" customWidth="1"/>
    <col min="3333" max="3333" width="7.5" style="744" bestFit="1" customWidth="1"/>
    <col min="3334" max="3334" width="3.375" style="744" customWidth="1"/>
    <col min="3335" max="3335" width="8.25" style="744" customWidth="1"/>
    <col min="3336" max="3336" width="9.625" style="744" customWidth="1"/>
    <col min="3337" max="3337" width="8.25" style="744" customWidth="1"/>
    <col min="3338" max="3338" width="9.625" style="744" customWidth="1"/>
    <col min="3339" max="3339" width="8" style="744" customWidth="1"/>
    <col min="3340" max="3340" width="9.25" style="744" customWidth="1"/>
    <col min="3341" max="3341" width="8" style="744" customWidth="1"/>
    <col min="3342" max="3342" width="9.25" style="744" customWidth="1"/>
    <col min="3343" max="3343" width="16.125" style="744" bestFit="1" customWidth="1"/>
    <col min="3344" max="3584" width="9" style="744"/>
    <col min="3585" max="3585" width="0.625" style="744" customWidth="1"/>
    <col min="3586" max="3586" width="6.625" style="744" customWidth="1"/>
    <col min="3587" max="3587" width="21.625" style="744" customWidth="1"/>
    <col min="3588" max="3588" width="19.125" style="744" customWidth="1"/>
    <col min="3589" max="3589" width="7.5" style="744" bestFit="1" customWidth="1"/>
    <col min="3590" max="3590" width="3.375" style="744" customWidth="1"/>
    <col min="3591" max="3591" width="8.25" style="744" customWidth="1"/>
    <col min="3592" max="3592" width="9.625" style="744" customWidth="1"/>
    <col min="3593" max="3593" width="8.25" style="744" customWidth="1"/>
    <col min="3594" max="3594" width="9.625" style="744" customWidth="1"/>
    <col min="3595" max="3595" width="8" style="744" customWidth="1"/>
    <col min="3596" max="3596" width="9.25" style="744" customWidth="1"/>
    <col min="3597" max="3597" width="8" style="744" customWidth="1"/>
    <col min="3598" max="3598" width="9.25" style="744" customWidth="1"/>
    <col min="3599" max="3599" width="16.125" style="744" bestFit="1" customWidth="1"/>
    <col min="3600" max="3840" width="9" style="744"/>
    <col min="3841" max="3841" width="0.625" style="744" customWidth="1"/>
    <col min="3842" max="3842" width="6.625" style="744" customWidth="1"/>
    <col min="3843" max="3843" width="21.625" style="744" customWidth="1"/>
    <col min="3844" max="3844" width="19.125" style="744" customWidth="1"/>
    <col min="3845" max="3845" width="7.5" style="744" bestFit="1" customWidth="1"/>
    <col min="3846" max="3846" width="3.375" style="744" customWidth="1"/>
    <col min="3847" max="3847" width="8.25" style="744" customWidth="1"/>
    <col min="3848" max="3848" width="9.625" style="744" customWidth="1"/>
    <col min="3849" max="3849" width="8.25" style="744" customWidth="1"/>
    <col min="3850" max="3850" width="9.625" style="744" customWidth="1"/>
    <col min="3851" max="3851" width="8" style="744" customWidth="1"/>
    <col min="3852" max="3852" width="9.25" style="744" customWidth="1"/>
    <col min="3853" max="3853" width="8" style="744" customWidth="1"/>
    <col min="3854" max="3854" width="9.25" style="744" customWidth="1"/>
    <col min="3855" max="3855" width="16.125" style="744" bestFit="1" customWidth="1"/>
    <col min="3856" max="4096" width="9" style="744"/>
    <col min="4097" max="4097" width="0.625" style="744" customWidth="1"/>
    <col min="4098" max="4098" width="6.625" style="744" customWidth="1"/>
    <col min="4099" max="4099" width="21.625" style="744" customWidth="1"/>
    <col min="4100" max="4100" width="19.125" style="744" customWidth="1"/>
    <col min="4101" max="4101" width="7.5" style="744" bestFit="1" customWidth="1"/>
    <col min="4102" max="4102" width="3.375" style="744" customWidth="1"/>
    <col min="4103" max="4103" width="8.25" style="744" customWidth="1"/>
    <col min="4104" max="4104" width="9.625" style="744" customWidth="1"/>
    <col min="4105" max="4105" width="8.25" style="744" customWidth="1"/>
    <col min="4106" max="4106" width="9.625" style="744" customWidth="1"/>
    <col min="4107" max="4107" width="8" style="744" customWidth="1"/>
    <col min="4108" max="4108" width="9.25" style="744" customWidth="1"/>
    <col min="4109" max="4109" width="8" style="744" customWidth="1"/>
    <col min="4110" max="4110" width="9.25" style="744" customWidth="1"/>
    <col min="4111" max="4111" width="16.125" style="744" bestFit="1" customWidth="1"/>
    <col min="4112" max="4352" width="9" style="744"/>
    <col min="4353" max="4353" width="0.625" style="744" customWidth="1"/>
    <col min="4354" max="4354" width="6.625" style="744" customWidth="1"/>
    <col min="4355" max="4355" width="21.625" style="744" customWidth="1"/>
    <col min="4356" max="4356" width="19.125" style="744" customWidth="1"/>
    <col min="4357" max="4357" width="7.5" style="744" bestFit="1" customWidth="1"/>
    <col min="4358" max="4358" width="3.375" style="744" customWidth="1"/>
    <col min="4359" max="4359" width="8.25" style="744" customWidth="1"/>
    <col min="4360" max="4360" width="9.625" style="744" customWidth="1"/>
    <col min="4361" max="4361" width="8.25" style="744" customWidth="1"/>
    <col min="4362" max="4362" width="9.625" style="744" customWidth="1"/>
    <col min="4363" max="4363" width="8" style="744" customWidth="1"/>
    <col min="4364" max="4364" width="9.25" style="744" customWidth="1"/>
    <col min="4365" max="4365" width="8" style="744" customWidth="1"/>
    <col min="4366" max="4366" width="9.25" style="744" customWidth="1"/>
    <col min="4367" max="4367" width="16.125" style="744" bestFit="1" customWidth="1"/>
    <col min="4368" max="4608" width="9" style="744"/>
    <col min="4609" max="4609" width="0.625" style="744" customWidth="1"/>
    <col min="4610" max="4610" width="6.625" style="744" customWidth="1"/>
    <col min="4611" max="4611" width="21.625" style="744" customWidth="1"/>
    <col min="4612" max="4612" width="19.125" style="744" customWidth="1"/>
    <col min="4613" max="4613" width="7.5" style="744" bestFit="1" customWidth="1"/>
    <col min="4614" max="4614" width="3.375" style="744" customWidth="1"/>
    <col min="4615" max="4615" width="8.25" style="744" customWidth="1"/>
    <col min="4616" max="4616" width="9.625" style="744" customWidth="1"/>
    <col min="4617" max="4617" width="8.25" style="744" customWidth="1"/>
    <col min="4618" max="4618" width="9.625" style="744" customWidth="1"/>
    <col min="4619" max="4619" width="8" style="744" customWidth="1"/>
    <col min="4620" max="4620" width="9.25" style="744" customWidth="1"/>
    <col min="4621" max="4621" width="8" style="744" customWidth="1"/>
    <col min="4622" max="4622" width="9.25" style="744" customWidth="1"/>
    <col min="4623" max="4623" width="16.125" style="744" bestFit="1" customWidth="1"/>
    <col min="4624" max="4864" width="9" style="744"/>
    <col min="4865" max="4865" width="0.625" style="744" customWidth="1"/>
    <col min="4866" max="4866" width="6.625" style="744" customWidth="1"/>
    <col min="4867" max="4867" width="21.625" style="744" customWidth="1"/>
    <col min="4868" max="4868" width="19.125" style="744" customWidth="1"/>
    <col min="4869" max="4869" width="7.5" style="744" bestFit="1" customWidth="1"/>
    <col min="4870" max="4870" width="3.375" style="744" customWidth="1"/>
    <col min="4871" max="4871" width="8.25" style="744" customWidth="1"/>
    <col min="4872" max="4872" width="9.625" style="744" customWidth="1"/>
    <col min="4873" max="4873" width="8.25" style="744" customWidth="1"/>
    <col min="4874" max="4874" width="9.625" style="744" customWidth="1"/>
    <col min="4875" max="4875" width="8" style="744" customWidth="1"/>
    <col min="4876" max="4876" width="9.25" style="744" customWidth="1"/>
    <col min="4877" max="4877" width="8" style="744" customWidth="1"/>
    <col min="4878" max="4878" width="9.25" style="744" customWidth="1"/>
    <col min="4879" max="4879" width="16.125" style="744" bestFit="1" customWidth="1"/>
    <col min="4880" max="5120" width="9" style="744"/>
    <col min="5121" max="5121" width="0.625" style="744" customWidth="1"/>
    <col min="5122" max="5122" width="6.625" style="744" customWidth="1"/>
    <col min="5123" max="5123" width="21.625" style="744" customWidth="1"/>
    <col min="5124" max="5124" width="19.125" style="744" customWidth="1"/>
    <col min="5125" max="5125" width="7.5" style="744" bestFit="1" customWidth="1"/>
    <col min="5126" max="5126" width="3.375" style="744" customWidth="1"/>
    <col min="5127" max="5127" width="8.25" style="744" customWidth="1"/>
    <col min="5128" max="5128" width="9.625" style="744" customWidth="1"/>
    <col min="5129" max="5129" width="8.25" style="744" customWidth="1"/>
    <col min="5130" max="5130" width="9.625" style="744" customWidth="1"/>
    <col min="5131" max="5131" width="8" style="744" customWidth="1"/>
    <col min="5132" max="5132" width="9.25" style="744" customWidth="1"/>
    <col min="5133" max="5133" width="8" style="744" customWidth="1"/>
    <col min="5134" max="5134" width="9.25" style="744" customWidth="1"/>
    <col min="5135" max="5135" width="16.125" style="744" bestFit="1" customWidth="1"/>
    <col min="5136" max="5376" width="9" style="744"/>
    <col min="5377" max="5377" width="0.625" style="744" customWidth="1"/>
    <col min="5378" max="5378" width="6.625" style="744" customWidth="1"/>
    <col min="5379" max="5379" width="21.625" style="744" customWidth="1"/>
    <col min="5380" max="5380" width="19.125" style="744" customWidth="1"/>
    <col min="5381" max="5381" width="7.5" style="744" bestFit="1" customWidth="1"/>
    <col min="5382" max="5382" width="3.375" style="744" customWidth="1"/>
    <col min="5383" max="5383" width="8.25" style="744" customWidth="1"/>
    <col min="5384" max="5384" width="9.625" style="744" customWidth="1"/>
    <col min="5385" max="5385" width="8.25" style="744" customWidth="1"/>
    <col min="5386" max="5386" width="9.625" style="744" customWidth="1"/>
    <col min="5387" max="5387" width="8" style="744" customWidth="1"/>
    <col min="5388" max="5388" width="9.25" style="744" customWidth="1"/>
    <col min="5389" max="5389" width="8" style="744" customWidth="1"/>
    <col min="5390" max="5390" width="9.25" style="744" customWidth="1"/>
    <col min="5391" max="5391" width="16.125" style="744" bestFit="1" customWidth="1"/>
    <col min="5392" max="5632" width="9" style="744"/>
    <col min="5633" max="5633" width="0.625" style="744" customWidth="1"/>
    <col min="5634" max="5634" width="6.625" style="744" customWidth="1"/>
    <col min="5635" max="5635" width="21.625" style="744" customWidth="1"/>
    <col min="5636" max="5636" width="19.125" style="744" customWidth="1"/>
    <col min="5637" max="5637" width="7.5" style="744" bestFit="1" customWidth="1"/>
    <col min="5638" max="5638" width="3.375" style="744" customWidth="1"/>
    <col min="5639" max="5639" width="8.25" style="744" customWidth="1"/>
    <col min="5640" max="5640" width="9.625" style="744" customWidth="1"/>
    <col min="5641" max="5641" width="8.25" style="744" customWidth="1"/>
    <col min="5642" max="5642" width="9.625" style="744" customWidth="1"/>
    <col min="5643" max="5643" width="8" style="744" customWidth="1"/>
    <col min="5644" max="5644" width="9.25" style="744" customWidth="1"/>
    <col min="5645" max="5645" width="8" style="744" customWidth="1"/>
    <col min="5646" max="5646" width="9.25" style="744" customWidth="1"/>
    <col min="5647" max="5647" width="16.125" style="744" bestFit="1" customWidth="1"/>
    <col min="5648" max="5888" width="9" style="744"/>
    <col min="5889" max="5889" width="0.625" style="744" customWidth="1"/>
    <col min="5890" max="5890" width="6.625" style="744" customWidth="1"/>
    <col min="5891" max="5891" width="21.625" style="744" customWidth="1"/>
    <col min="5892" max="5892" width="19.125" style="744" customWidth="1"/>
    <col min="5893" max="5893" width="7.5" style="744" bestFit="1" customWidth="1"/>
    <col min="5894" max="5894" width="3.375" style="744" customWidth="1"/>
    <col min="5895" max="5895" width="8.25" style="744" customWidth="1"/>
    <col min="5896" max="5896" width="9.625" style="744" customWidth="1"/>
    <col min="5897" max="5897" width="8.25" style="744" customWidth="1"/>
    <col min="5898" max="5898" width="9.625" style="744" customWidth="1"/>
    <col min="5899" max="5899" width="8" style="744" customWidth="1"/>
    <col min="5900" max="5900" width="9.25" style="744" customWidth="1"/>
    <col min="5901" max="5901" width="8" style="744" customWidth="1"/>
    <col min="5902" max="5902" width="9.25" style="744" customWidth="1"/>
    <col min="5903" max="5903" width="16.125" style="744" bestFit="1" customWidth="1"/>
    <col min="5904" max="6144" width="9" style="744"/>
    <col min="6145" max="6145" width="0.625" style="744" customWidth="1"/>
    <col min="6146" max="6146" width="6.625" style="744" customWidth="1"/>
    <col min="6147" max="6147" width="21.625" style="744" customWidth="1"/>
    <col min="6148" max="6148" width="19.125" style="744" customWidth="1"/>
    <col min="6149" max="6149" width="7.5" style="744" bestFit="1" customWidth="1"/>
    <col min="6150" max="6150" width="3.375" style="744" customWidth="1"/>
    <col min="6151" max="6151" width="8.25" style="744" customWidth="1"/>
    <col min="6152" max="6152" width="9.625" style="744" customWidth="1"/>
    <col min="6153" max="6153" width="8.25" style="744" customWidth="1"/>
    <col min="6154" max="6154" width="9.625" style="744" customWidth="1"/>
    <col min="6155" max="6155" width="8" style="744" customWidth="1"/>
    <col min="6156" max="6156" width="9.25" style="744" customWidth="1"/>
    <col min="6157" max="6157" width="8" style="744" customWidth="1"/>
    <col min="6158" max="6158" width="9.25" style="744" customWidth="1"/>
    <col min="6159" max="6159" width="16.125" style="744" bestFit="1" customWidth="1"/>
    <col min="6160" max="6400" width="9" style="744"/>
    <col min="6401" max="6401" width="0.625" style="744" customWidth="1"/>
    <col min="6402" max="6402" width="6.625" style="744" customWidth="1"/>
    <col min="6403" max="6403" width="21.625" style="744" customWidth="1"/>
    <col min="6404" max="6404" width="19.125" style="744" customWidth="1"/>
    <col min="6405" max="6405" width="7.5" style="744" bestFit="1" customWidth="1"/>
    <col min="6406" max="6406" width="3.375" style="744" customWidth="1"/>
    <col min="6407" max="6407" width="8.25" style="744" customWidth="1"/>
    <col min="6408" max="6408" width="9.625" style="744" customWidth="1"/>
    <col min="6409" max="6409" width="8.25" style="744" customWidth="1"/>
    <col min="6410" max="6410" width="9.625" style="744" customWidth="1"/>
    <col min="6411" max="6411" width="8" style="744" customWidth="1"/>
    <col min="6412" max="6412" width="9.25" style="744" customWidth="1"/>
    <col min="6413" max="6413" width="8" style="744" customWidth="1"/>
    <col min="6414" max="6414" width="9.25" style="744" customWidth="1"/>
    <col min="6415" max="6415" width="16.125" style="744" bestFit="1" customWidth="1"/>
    <col min="6416" max="6656" width="9" style="744"/>
    <col min="6657" max="6657" width="0.625" style="744" customWidth="1"/>
    <col min="6658" max="6658" width="6.625" style="744" customWidth="1"/>
    <col min="6659" max="6659" width="21.625" style="744" customWidth="1"/>
    <col min="6660" max="6660" width="19.125" style="744" customWidth="1"/>
    <col min="6661" max="6661" width="7.5" style="744" bestFit="1" customWidth="1"/>
    <col min="6662" max="6662" width="3.375" style="744" customWidth="1"/>
    <col min="6663" max="6663" width="8.25" style="744" customWidth="1"/>
    <col min="6664" max="6664" width="9.625" style="744" customWidth="1"/>
    <col min="6665" max="6665" width="8.25" style="744" customWidth="1"/>
    <col min="6666" max="6666" width="9.625" style="744" customWidth="1"/>
    <col min="6667" max="6667" width="8" style="744" customWidth="1"/>
    <col min="6668" max="6668" width="9.25" style="744" customWidth="1"/>
    <col min="6669" max="6669" width="8" style="744" customWidth="1"/>
    <col min="6670" max="6670" width="9.25" style="744" customWidth="1"/>
    <col min="6671" max="6671" width="16.125" style="744" bestFit="1" customWidth="1"/>
    <col min="6672" max="6912" width="9" style="744"/>
    <col min="6913" max="6913" width="0.625" style="744" customWidth="1"/>
    <col min="6914" max="6914" width="6.625" style="744" customWidth="1"/>
    <col min="6915" max="6915" width="21.625" style="744" customWidth="1"/>
    <col min="6916" max="6916" width="19.125" style="744" customWidth="1"/>
    <col min="6917" max="6917" width="7.5" style="744" bestFit="1" customWidth="1"/>
    <col min="6918" max="6918" width="3.375" style="744" customWidth="1"/>
    <col min="6919" max="6919" width="8.25" style="744" customWidth="1"/>
    <col min="6920" max="6920" width="9.625" style="744" customWidth="1"/>
    <col min="6921" max="6921" width="8.25" style="744" customWidth="1"/>
    <col min="6922" max="6922" width="9.625" style="744" customWidth="1"/>
    <col min="6923" max="6923" width="8" style="744" customWidth="1"/>
    <col min="6924" max="6924" width="9.25" style="744" customWidth="1"/>
    <col min="6925" max="6925" width="8" style="744" customWidth="1"/>
    <col min="6926" max="6926" width="9.25" style="744" customWidth="1"/>
    <col min="6927" max="6927" width="16.125" style="744" bestFit="1" customWidth="1"/>
    <col min="6928" max="7168" width="9" style="744"/>
    <col min="7169" max="7169" width="0.625" style="744" customWidth="1"/>
    <col min="7170" max="7170" width="6.625" style="744" customWidth="1"/>
    <col min="7171" max="7171" width="21.625" style="744" customWidth="1"/>
    <col min="7172" max="7172" width="19.125" style="744" customWidth="1"/>
    <col min="7173" max="7173" width="7.5" style="744" bestFit="1" customWidth="1"/>
    <col min="7174" max="7174" width="3.375" style="744" customWidth="1"/>
    <col min="7175" max="7175" width="8.25" style="744" customWidth="1"/>
    <col min="7176" max="7176" width="9.625" style="744" customWidth="1"/>
    <col min="7177" max="7177" width="8.25" style="744" customWidth="1"/>
    <col min="7178" max="7178" width="9.625" style="744" customWidth="1"/>
    <col min="7179" max="7179" width="8" style="744" customWidth="1"/>
    <col min="7180" max="7180" width="9.25" style="744" customWidth="1"/>
    <col min="7181" max="7181" width="8" style="744" customWidth="1"/>
    <col min="7182" max="7182" width="9.25" style="744" customWidth="1"/>
    <col min="7183" max="7183" width="16.125" style="744" bestFit="1" customWidth="1"/>
    <col min="7184" max="7424" width="9" style="744"/>
    <col min="7425" max="7425" width="0.625" style="744" customWidth="1"/>
    <col min="7426" max="7426" width="6.625" style="744" customWidth="1"/>
    <col min="7427" max="7427" width="21.625" style="744" customWidth="1"/>
    <col min="7428" max="7428" width="19.125" style="744" customWidth="1"/>
    <col min="7429" max="7429" width="7.5" style="744" bestFit="1" customWidth="1"/>
    <col min="7430" max="7430" width="3.375" style="744" customWidth="1"/>
    <col min="7431" max="7431" width="8.25" style="744" customWidth="1"/>
    <col min="7432" max="7432" width="9.625" style="744" customWidth="1"/>
    <col min="7433" max="7433" width="8.25" style="744" customWidth="1"/>
    <col min="7434" max="7434" width="9.625" style="744" customWidth="1"/>
    <col min="7435" max="7435" width="8" style="744" customWidth="1"/>
    <col min="7436" max="7436" width="9.25" style="744" customWidth="1"/>
    <col min="7437" max="7437" width="8" style="744" customWidth="1"/>
    <col min="7438" max="7438" width="9.25" style="744" customWidth="1"/>
    <col min="7439" max="7439" width="16.125" style="744" bestFit="1" customWidth="1"/>
    <col min="7440" max="7680" width="9" style="744"/>
    <col min="7681" max="7681" width="0.625" style="744" customWidth="1"/>
    <col min="7682" max="7682" width="6.625" style="744" customWidth="1"/>
    <col min="7683" max="7683" width="21.625" style="744" customWidth="1"/>
    <col min="7684" max="7684" width="19.125" style="744" customWidth="1"/>
    <col min="7685" max="7685" width="7.5" style="744" bestFit="1" customWidth="1"/>
    <col min="7686" max="7686" width="3.375" style="744" customWidth="1"/>
    <col min="7687" max="7687" width="8.25" style="744" customWidth="1"/>
    <col min="7688" max="7688" width="9.625" style="744" customWidth="1"/>
    <col min="7689" max="7689" width="8.25" style="744" customWidth="1"/>
    <col min="7690" max="7690" width="9.625" style="744" customWidth="1"/>
    <col min="7691" max="7691" width="8" style="744" customWidth="1"/>
    <col min="7692" max="7692" width="9.25" style="744" customWidth="1"/>
    <col min="7693" max="7693" width="8" style="744" customWidth="1"/>
    <col min="7694" max="7694" width="9.25" style="744" customWidth="1"/>
    <col min="7695" max="7695" width="16.125" style="744" bestFit="1" customWidth="1"/>
    <col min="7696" max="7936" width="9" style="744"/>
    <col min="7937" max="7937" width="0.625" style="744" customWidth="1"/>
    <col min="7938" max="7938" width="6.625" style="744" customWidth="1"/>
    <col min="7939" max="7939" width="21.625" style="744" customWidth="1"/>
    <col min="7940" max="7940" width="19.125" style="744" customWidth="1"/>
    <col min="7941" max="7941" width="7.5" style="744" bestFit="1" customWidth="1"/>
    <col min="7942" max="7942" width="3.375" style="744" customWidth="1"/>
    <col min="7943" max="7943" width="8.25" style="744" customWidth="1"/>
    <col min="7944" max="7944" width="9.625" style="744" customWidth="1"/>
    <col min="7945" max="7945" width="8.25" style="744" customWidth="1"/>
    <col min="7946" max="7946" width="9.625" style="744" customWidth="1"/>
    <col min="7947" max="7947" width="8" style="744" customWidth="1"/>
    <col min="7948" max="7948" width="9.25" style="744" customWidth="1"/>
    <col min="7949" max="7949" width="8" style="744" customWidth="1"/>
    <col min="7950" max="7950" width="9.25" style="744" customWidth="1"/>
    <col min="7951" max="7951" width="16.125" style="744" bestFit="1" customWidth="1"/>
    <col min="7952" max="8192" width="9" style="744"/>
    <col min="8193" max="8193" width="0.625" style="744" customWidth="1"/>
    <col min="8194" max="8194" width="6.625" style="744" customWidth="1"/>
    <col min="8195" max="8195" width="21.625" style="744" customWidth="1"/>
    <col min="8196" max="8196" width="19.125" style="744" customWidth="1"/>
    <col min="8197" max="8197" width="7.5" style="744" bestFit="1" customWidth="1"/>
    <col min="8198" max="8198" width="3.375" style="744" customWidth="1"/>
    <col min="8199" max="8199" width="8.25" style="744" customWidth="1"/>
    <col min="8200" max="8200" width="9.625" style="744" customWidth="1"/>
    <col min="8201" max="8201" width="8.25" style="744" customWidth="1"/>
    <col min="8202" max="8202" width="9.625" style="744" customWidth="1"/>
    <col min="8203" max="8203" width="8" style="744" customWidth="1"/>
    <col min="8204" max="8204" width="9.25" style="744" customWidth="1"/>
    <col min="8205" max="8205" width="8" style="744" customWidth="1"/>
    <col min="8206" max="8206" width="9.25" style="744" customWidth="1"/>
    <col min="8207" max="8207" width="16.125" style="744" bestFit="1" customWidth="1"/>
    <col min="8208" max="8448" width="9" style="744"/>
    <col min="8449" max="8449" width="0.625" style="744" customWidth="1"/>
    <col min="8450" max="8450" width="6.625" style="744" customWidth="1"/>
    <col min="8451" max="8451" width="21.625" style="744" customWidth="1"/>
    <col min="8452" max="8452" width="19.125" style="744" customWidth="1"/>
    <col min="8453" max="8453" width="7.5" style="744" bestFit="1" customWidth="1"/>
    <col min="8454" max="8454" width="3.375" style="744" customWidth="1"/>
    <col min="8455" max="8455" width="8.25" style="744" customWidth="1"/>
    <col min="8456" max="8456" width="9.625" style="744" customWidth="1"/>
    <col min="8457" max="8457" width="8.25" style="744" customWidth="1"/>
    <col min="8458" max="8458" width="9.625" style="744" customWidth="1"/>
    <col min="8459" max="8459" width="8" style="744" customWidth="1"/>
    <col min="8460" max="8460" width="9.25" style="744" customWidth="1"/>
    <col min="8461" max="8461" width="8" style="744" customWidth="1"/>
    <col min="8462" max="8462" width="9.25" style="744" customWidth="1"/>
    <col min="8463" max="8463" width="16.125" style="744" bestFit="1" customWidth="1"/>
    <col min="8464" max="8704" width="9" style="744"/>
    <col min="8705" max="8705" width="0.625" style="744" customWidth="1"/>
    <col min="8706" max="8706" width="6.625" style="744" customWidth="1"/>
    <col min="8707" max="8707" width="21.625" style="744" customWidth="1"/>
    <col min="8708" max="8708" width="19.125" style="744" customWidth="1"/>
    <col min="8709" max="8709" width="7.5" style="744" bestFit="1" customWidth="1"/>
    <col min="8710" max="8710" width="3.375" style="744" customWidth="1"/>
    <col min="8711" max="8711" width="8.25" style="744" customWidth="1"/>
    <col min="8712" max="8712" width="9.625" style="744" customWidth="1"/>
    <col min="8713" max="8713" width="8.25" style="744" customWidth="1"/>
    <col min="8714" max="8714" width="9.625" style="744" customWidth="1"/>
    <col min="8715" max="8715" width="8" style="744" customWidth="1"/>
    <col min="8716" max="8716" width="9.25" style="744" customWidth="1"/>
    <col min="8717" max="8717" width="8" style="744" customWidth="1"/>
    <col min="8718" max="8718" width="9.25" style="744" customWidth="1"/>
    <col min="8719" max="8719" width="16.125" style="744" bestFit="1" customWidth="1"/>
    <col min="8720" max="8960" width="9" style="744"/>
    <col min="8961" max="8961" width="0.625" style="744" customWidth="1"/>
    <col min="8962" max="8962" width="6.625" style="744" customWidth="1"/>
    <col min="8963" max="8963" width="21.625" style="744" customWidth="1"/>
    <col min="8964" max="8964" width="19.125" style="744" customWidth="1"/>
    <col min="8965" max="8965" width="7.5" style="744" bestFit="1" customWidth="1"/>
    <col min="8966" max="8966" width="3.375" style="744" customWidth="1"/>
    <col min="8967" max="8967" width="8.25" style="744" customWidth="1"/>
    <col min="8968" max="8968" width="9.625" style="744" customWidth="1"/>
    <col min="8969" max="8969" width="8.25" style="744" customWidth="1"/>
    <col min="8970" max="8970" width="9.625" style="744" customWidth="1"/>
    <col min="8971" max="8971" width="8" style="744" customWidth="1"/>
    <col min="8972" max="8972" width="9.25" style="744" customWidth="1"/>
    <col min="8973" max="8973" width="8" style="744" customWidth="1"/>
    <col min="8974" max="8974" width="9.25" style="744" customWidth="1"/>
    <col min="8975" max="8975" width="16.125" style="744" bestFit="1" customWidth="1"/>
    <col min="8976" max="9216" width="9" style="744"/>
    <col min="9217" max="9217" width="0.625" style="744" customWidth="1"/>
    <col min="9218" max="9218" width="6.625" style="744" customWidth="1"/>
    <col min="9219" max="9219" width="21.625" style="744" customWidth="1"/>
    <col min="9220" max="9220" width="19.125" style="744" customWidth="1"/>
    <col min="9221" max="9221" width="7.5" style="744" bestFit="1" customWidth="1"/>
    <col min="9222" max="9222" width="3.375" style="744" customWidth="1"/>
    <col min="9223" max="9223" width="8.25" style="744" customWidth="1"/>
    <col min="9224" max="9224" width="9.625" style="744" customWidth="1"/>
    <col min="9225" max="9225" width="8.25" style="744" customWidth="1"/>
    <col min="9226" max="9226" width="9.625" style="744" customWidth="1"/>
    <col min="9227" max="9227" width="8" style="744" customWidth="1"/>
    <col min="9228" max="9228" width="9.25" style="744" customWidth="1"/>
    <col min="9229" max="9229" width="8" style="744" customWidth="1"/>
    <col min="9230" max="9230" width="9.25" style="744" customWidth="1"/>
    <col min="9231" max="9231" width="16.125" style="744" bestFit="1" customWidth="1"/>
    <col min="9232" max="9472" width="9" style="744"/>
    <col min="9473" max="9473" width="0.625" style="744" customWidth="1"/>
    <col min="9474" max="9474" width="6.625" style="744" customWidth="1"/>
    <col min="9475" max="9475" width="21.625" style="744" customWidth="1"/>
    <col min="9476" max="9476" width="19.125" style="744" customWidth="1"/>
    <col min="9477" max="9477" width="7.5" style="744" bestFit="1" customWidth="1"/>
    <col min="9478" max="9478" width="3.375" style="744" customWidth="1"/>
    <col min="9479" max="9479" width="8.25" style="744" customWidth="1"/>
    <col min="9480" max="9480" width="9.625" style="744" customWidth="1"/>
    <col min="9481" max="9481" width="8.25" style="744" customWidth="1"/>
    <col min="9482" max="9482" width="9.625" style="744" customWidth="1"/>
    <col min="9483" max="9483" width="8" style="744" customWidth="1"/>
    <col min="9484" max="9484" width="9.25" style="744" customWidth="1"/>
    <col min="9485" max="9485" width="8" style="744" customWidth="1"/>
    <col min="9486" max="9486" width="9.25" style="744" customWidth="1"/>
    <col min="9487" max="9487" width="16.125" style="744" bestFit="1" customWidth="1"/>
    <col min="9488" max="9728" width="9" style="744"/>
    <col min="9729" max="9729" width="0.625" style="744" customWidth="1"/>
    <col min="9730" max="9730" width="6.625" style="744" customWidth="1"/>
    <col min="9731" max="9731" width="21.625" style="744" customWidth="1"/>
    <col min="9732" max="9732" width="19.125" style="744" customWidth="1"/>
    <col min="9733" max="9733" width="7.5" style="744" bestFit="1" customWidth="1"/>
    <col min="9734" max="9734" width="3.375" style="744" customWidth="1"/>
    <col min="9735" max="9735" width="8.25" style="744" customWidth="1"/>
    <col min="9736" max="9736" width="9.625" style="744" customWidth="1"/>
    <col min="9737" max="9737" width="8.25" style="744" customWidth="1"/>
    <col min="9738" max="9738" width="9.625" style="744" customWidth="1"/>
    <col min="9739" max="9739" width="8" style="744" customWidth="1"/>
    <col min="9740" max="9740" width="9.25" style="744" customWidth="1"/>
    <col min="9741" max="9741" width="8" style="744" customWidth="1"/>
    <col min="9742" max="9742" width="9.25" style="744" customWidth="1"/>
    <col min="9743" max="9743" width="16.125" style="744" bestFit="1" customWidth="1"/>
    <col min="9744" max="9984" width="9" style="744"/>
    <col min="9985" max="9985" width="0.625" style="744" customWidth="1"/>
    <col min="9986" max="9986" width="6.625" style="744" customWidth="1"/>
    <col min="9987" max="9987" width="21.625" style="744" customWidth="1"/>
    <col min="9988" max="9988" width="19.125" style="744" customWidth="1"/>
    <col min="9989" max="9989" width="7.5" style="744" bestFit="1" customWidth="1"/>
    <col min="9990" max="9990" width="3.375" style="744" customWidth="1"/>
    <col min="9991" max="9991" width="8.25" style="744" customWidth="1"/>
    <col min="9992" max="9992" width="9.625" style="744" customWidth="1"/>
    <col min="9993" max="9993" width="8.25" style="744" customWidth="1"/>
    <col min="9994" max="9994" width="9.625" style="744" customWidth="1"/>
    <col min="9995" max="9995" width="8" style="744" customWidth="1"/>
    <col min="9996" max="9996" width="9.25" style="744" customWidth="1"/>
    <col min="9997" max="9997" width="8" style="744" customWidth="1"/>
    <col min="9998" max="9998" width="9.25" style="744" customWidth="1"/>
    <col min="9999" max="9999" width="16.125" style="744" bestFit="1" customWidth="1"/>
    <col min="10000" max="10240" width="9" style="744"/>
    <col min="10241" max="10241" width="0.625" style="744" customWidth="1"/>
    <col min="10242" max="10242" width="6.625" style="744" customWidth="1"/>
    <col min="10243" max="10243" width="21.625" style="744" customWidth="1"/>
    <col min="10244" max="10244" width="19.125" style="744" customWidth="1"/>
    <col min="10245" max="10245" width="7.5" style="744" bestFit="1" customWidth="1"/>
    <col min="10246" max="10246" width="3.375" style="744" customWidth="1"/>
    <col min="10247" max="10247" width="8.25" style="744" customWidth="1"/>
    <col min="10248" max="10248" width="9.625" style="744" customWidth="1"/>
    <col min="10249" max="10249" width="8.25" style="744" customWidth="1"/>
    <col min="10250" max="10250" width="9.625" style="744" customWidth="1"/>
    <col min="10251" max="10251" width="8" style="744" customWidth="1"/>
    <col min="10252" max="10252" width="9.25" style="744" customWidth="1"/>
    <col min="10253" max="10253" width="8" style="744" customWidth="1"/>
    <col min="10254" max="10254" width="9.25" style="744" customWidth="1"/>
    <col min="10255" max="10255" width="16.125" style="744" bestFit="1" customWidth="1"/>
    <col min="10256" max="10496" width="9" style="744"/>
    <col min="10497" max="10497" width="0.625" style="744" customWidth="1"/>
    <col min="10498" max="10498" width="6.625" style="744" customWidth="1"/>
    <col min="10499" max="10499" width="21.625" style="744" customWidth="1"/>
    <col min="10500" max="10500" width="19.125" style="744" customWidth="1"/>
    <col min="10501" max="10501" width="7.5" style="744" bestFit="1" customWidth="1"/>
    <col min="10502" max="10502" width="3.375" style="744" customWidth="1"/>
    <col min="10503" max="10503" width="8.25" style="744" customWidth="1"/>
    <col min="10504" max="10504" width="9.625" style="744" customWidth="1"/>
    <col min="10505" max="10505" width="8.25" style="744" customWidth="1"/>
    <col min="10506" max="10506" width="9.625" style="744" customWidth="1"/>
    <col min="10507" max="10507" width="8" style="744" customWidth="1"/>
    <col min="10508" max="10508" width="9.25" style="744" customWidth="1"/>
    <col min="10509" max="10509" width="8" style="744" customWidth="1"/>
    <col min="10510" max="10510" width="9.25" style="744" customWidth="1"/>
    <col min="10511" max="10511" width="16.125" style="744" bestFit="1" customWidth="1"/>
    <col min="10512" max="10752" width="9" style="744"/>
    <col min="10753" max="10753" width="0.625" style="744" customWidth="1"/>
    <col min="10754" max="10754" width="6.625" style="744" customWidth="1"/>
    <col min="10755" max="10755" width="21.625" style="744" customWidth="1"/>
    <col min="10756" max="10756" width="19.125" style="744" customWidth="1"/>
    <col min="10757" max="10757" width="7.5" style="744" bestFit="1" customWidth="1"/>
    <col min="10758" max="10758" width="3.375" style="744" customWidth="1"/>
    <col min="10759" max="10759" width="8.25" style="744" customWidth="1"/>
    <col min="10760" max="10760" width="9.625" style="744" customWidth="1"/>
    <col min="10761" max="10761" width="8.25" style="744" customWidth="1"/>
    <col min="10762" max="10762" width="9.625" style="744" customWidth="1"/>
    <col min="10763" max="10763" width="8" style="744" customWidth="1"/>
    <col min="10764" max="10764" width="9.25" style="744" customWidth="1"/>
    <col min="10765" max="10765" width="8" style="744" customWidth="1"/>
    <col min="10766" max="10766" width="9.25" style="744" customWidth="1"/>
    <col min="10767" max="10767" width="16.125" style="744" bestFit="1" customWidth="1"/>
    <col min="10768" max="11008" width="9" style="744"/>
    <col min="11009" max="11009" width="0.625" style="744" customWidth="1"/>
    <col min="11010" max="11010" width="6.625" style="744" customWidth="1"/>
    <col min="11011" max="11011" width="21.625" style="744" customWidth="1"/>
    <col min="11012" max="11012" width="19.125" style="744" customWidth="1"/>
    <col min="11013" max="11013" width="7.5" style="744" bestFit="1" customWidth="1"/>
    <col min="11014" max="11014" width="3.375" style="744" customWidth="1"/>
    <col min="11015" max="11015" width="8.25" style="744" customWidth="1"/>
    <col min="11016" max="11016" width="9.625" style="744" customWidth="1"/>
    <col min="11017" max="11017" width="8.25" style="744" customWidth="1"/>
    <col min="11018" max="11018" width="9.625" style="744" customWidth="1"/>
    <col min="11019" max="11019" width="8" style="744" customWidth="1"/>
    <col min="11020" max="11020" width="9.25" style="744" customWidth="1"/>
    <col min="11021" max="11021" width="8" style="744" customWidth="1"/>
    <col min="11022" max="11022" width="9.25" style="744" customWidth="1"/>
    <col min="11023" max="11023" width="16.125" style="744" bestFit="1" customWidth="1"/>
    <col min="11024" max="11264" width="9" style="744"/>
    <col min="11265" max="11265" width="0.625" style="744" customWidth="1"/>
    <col min="11266" max="11266" width="6.625" style="744" customWidth="1"/>
    <col min="11267" max="11267" width="21.625" style="744" customWidth="1"/>
    <col min="11268" max="11268" width="19.125" style="744" customWidth="1"/>
    <col min="11269" max="11269" width="7.5" style="744" bestFit="1" customWidth="1"/>
    <col min="11270" max="11270" width="3.375" style="744" customWidth="1"/>
    <col min="11271" max="11271" width="8.25" style="744" customWidth="1"/>
    <col min="11272" max="11272" width="9.625" style="744" customWidth="1"/>
    <col min="11273" max="11273" width="8.25" style="744" customWidth="1"/>
    <col min="11274" max="11274" width="9.625" style="744" customWidth="1"/>
    <col min="11275" max="11275" width="8" style="744" customWidth="1"/>
    <col min="11276" max="11276" width="9.25" style="744" customWidth="1"/>
    <col min="11277" max="11277" width="8" style="744" customWidth="1"/>
    <col min="11278" max="11278" width="9.25" style="744" customWidth="1"/>
    <col min="11279" max="11279" width="16.125" style="744" bestFit="1" customWidth="1"/>
    <col min="11280" max="11520" width="9" style="744"/>
    <col min="11521" max="11521" width="0.625" style="744" customWidth="1"/>
    <col min="11522" max="11522" width="6.625" style="744" customWidth="1"/>
    <col min="11523" max="11523" width="21.625" style="744" customWidth="1"/>
    <col min="11524" max="11524" width="19.125" style="744" customWidth="1"/>
    <col min="11525" max="11525" width="7.5" style="744" bestFit="1" customWidth="1"/>
    <col min="11526" max="11526" width="3.375" style="744" customWidth="1"/>
    <col min="11527" max="11527" width="8.25" style="744" customWidth="1"/>
    <col min="11528" max="11528" width="9.625" style="744" customWidth="1"/>
    <col min="11529" max="11529" width="8.25" style="744" customWidth="1"/>
    <col min="11530" max="11530" width="9.625" style="744" customWidth="1"/>
    <col min="11531" max="11531" width="8" style="744" customWidth="1"/>
    <col min="11532" max="11532" width="9.25" style="744" customWidth="1"/>
    <col min="11533" max="11533" width="8" style="744" customWidth="1"/>
    <col min="11534" max="11534" width="9.25" style="744" customWidth="1"/>
    <col min="11535" max="11535" width="16.125" style="744" bestFit="1" customWidth="1"/>
    <col min="11536" max="11776" width="9" style="744"/>
    <col min="11777" max="11777" width="0.625" style="744" customWidth="1"/>
    <col min="11778" max="11778" width="6.625" style="744" customWidth="1"/>
    <col min="11779" max="11779" width="21.625" style="744" customWidth="1"/>
    <col min="11780" max="11780" width="19.125" style="744" customWidth="1"/>
    <col min="11781" max="11781" width="7.5" style="744" bestFit="1" customWidth="1"/>
    <col min="11782" max="11782" width="3.375" style="744" customWidth="1"/>
    <col min="11783" max="11783" width="8.25" style="744" customWidth="1"/>
    <col min="11784" max="11784" width="9.625" style="744" customWidth="1"/>
    <col min="11785" max="11785" width="8.25" style="744" customWidth="1"/>
    <col min="11786" max="11786" width="9.625" style="744" customWidth="1"/>
    <col min="11787" max="11787" width="8" style="744" customWidth="1"/>
    <col min="11788" max="11788" width="9.25" style="744" customWidth="1"/>
    <col min="11789" max="11789" width="8" style="744" customWidth="1"/>
    <col min="11790" max="11790" width="9.25" style="744" customWidth="1"/>
    <col min="11791" max="11791" width="16.125" style="744" bestFit="1" customWidth="1"/>
    <col min="11792" max="12032" width="9" style="744"/>
    <col min="12033" max="12033" width="0.625" style="744" customWidth="1"/>
    <col min="12034" max="12034" width="6.625" style="744" customWidth="1"/>
    <col min="12035" max="12035" width="21.625" style="744" customWidth="1"/>
    <col min="12036" max="12036" width="19.125" style="744" customWidth="1"/>
    <col min="12037" max="12037" width="7.5" style="744" bestFit="1" customWidth="1"/>
    <col min="12038" max="12038" width="3.375" style="744" customWidth="1"/>
    <col min="12039" max="12039" width="8.25" style="744" customWidth="1"/>
    <col min="12040" max="12040" width="9.625" style="744" customWidth="1"/>
    <col min="12041" max="12041" width="8.25" style="744" customWidth="1"/>
    <col min="12042" max="12042" width="9.625" style="744" customWidth="1"/>
    <col min="12043" max="12043" width="8" style="744" customWidth="1"/>
    <col min="12044" max="12044" width="9.25" style="744" customWidth="1"/>
    <col min="12045" max="12045" width="8" style="744" customWidth="1"/>
    <col min="12046" max="12046" width="9.25" style="744" customWidth="1"/>
    <col min="12047" max="12047" width="16.125" style="744" bestFit="1" customWidth="1"/>
    <col min="12048" max="12288" width="9" style="744"/>
    <col min="12289" max="12289" width="0.625" style="744" customWidth="1"/>
    <col min="12290" max="12290" width="6.625" style="744" customWidth="1"/>
    <col min="12291" max="12291" width="21.625" style="744" customWidth="1"/>
    <col min="12292" max="12292" width="19.125" style="744" customWidth="1"/>
    <col min="12293" max="12293" width="7.5" style="744" bestFit="1" customWidth="1"/>
    <col min="12294" max="12294" width="3.375" style="744" customWidth="1"/>
    <col min="12295" max="12295" width="8.25" style="744" customWidth="1"/>
    <col min="12296" max="12296" width="9.625" style="744" customWidth="1"/>
    <col min="12297" max="12297" width="8.25" style="744" customWidth="1"/>
    <col min="12298" max="12298" width="9.625" style="744" customWidth="1"/>
    <col min="12299" max="12299" width="8" style="744" customWidth="1"/>
    <col min="12300" max="12300" width="9.25" style="744" customWidth="1"/>
    <col min="12301" max="12301" width="8" style="744" customWidth="1"/>
    <col min="12302" max="12302" width="9.25" style="744" customWidth="1"/>
    <col min="12303" max="12303" width="16.125" style="744" bestFit="1" customWidth="1"/>
    <col min="12304" max="12544" width="9" style="744"/>
    <col min="12545" max="12545" width="0.625" style="744" customWidth="1"/>
    <col min="12546" max="12546" width="6.625" style="744" customWidth="1"/>
    <col min="12547" max="12547" width="21.625" style="744" customWidth="1"/>
    <col min="12548" max="12548" width="19.125" style="744" customWidth="1"/>
    <col min="12549" max="12549" width="7.5" style="744" bestFit="1" customWidth="1"/>
    <col min="12550" max="12550" width="3.375" style="744" customWidth="1"/>
    <col min="12551" max="12551" width="8.25" style="744" customWidth="1"/>
    <col min="12552" max="12552" width="9.625" style="744" customWidth="1"/>
    <col min="12553" max="12553" width="8.25" style="744" customWidth="1"/>
    <col min="12554" max="12554" width="9.625" style="744" customWidth="1"/>
    <col min="12555" max="12555" width="8" style="744" customWidth="1"/>
    <col min="12556" max="12556" width="9.25" style="744" customWidth="1"/>
    <col min="12557" max="12557" width="8" style="744" customWidth="1"/>
    <col min="12558" max="12558" width="9.25" style="744" customWidth="1"/>
    <col min="12559" max="12559" width="16.125" style="744" bestFit="1" customWidth="1"/>
    <col min="12560" max="12800" width="9" style="744"/>
    <col min="12801" max="12801" width="0.625" style="744" customWidth="1"/>
    <col min="12802" max="12802" width="6.625" style="744" customWidth="1"/>
    <col min="12803" max="12803" width="21.625" style="744" customWidth="1"/>
    <col min="12804" max="12804" width="19.125" style="744" customWidth="1"/>
    <col min="12805" max="12805" width="7.5" style="744" bestFit="1" customWidth="1"/>
    <col min="12806" max="12806" width="3.375" style="744" customWidth="1"/>
    <col min="12807" max="12807" width="8.25" style="744" customWidth="1"/>
    <col min="12808" max="12808" width="9.625" style="744" customWidth="1"/>
    <col min="12809" max="12809" width="8.25" style="744" customWidth="1"/>
    <col min="12810" max="12810" width="9.625" style="744" customWidth="1"/>
    <col min="12811" max="12811" width="8" style="744" customWidth="1"/>
    <col min="12812" max="12812" width="9.25" style="744" customWidth="1"/>
    <col min="12813" max="12813" width="8" style="744" customWidth="1"/>
    <col min="12814" max="12814" width="9.25" style="744" customWidth="1"/>
    <col min="12815" max="12815" width="16.125" style="744" bestFit="1" customWidth="1"/>
    <col min="12816" max="13056" width="9" style="744"/>
    <col min="13057" max="13057" width="0.625" style="744" customWidth="1"/>
    <col min="13058" max="13058" width="6.625" style="744" customWidth="1"/>
    <col min="13059" max="13059" width="21.625" style="744" customWidth="1"/>
    <col min="13060" max="13060" width="19.125" style="744" customWidth="1"/>
    <col min="13061" max="13061" width="7.5" style="744" bestFit="1" customWidth="1"/>
    <col min="13062" max="13062" width="3.375" style="744" customWidth="1"/>
    <col min="13063" max="13063" width="8.25" style="744" customWidth="1"/>
    <col min="13064" max="13064" width="9.625" style="744" customWidth="1"/>
    <col min="13065" max="13065" width="8.25" style="744" customWidth="1"/>
    <col min="13066" max="13066" width="9.625" style="744" customWidth="1"/>
    <col min="13067" max="13067" width="8" style="744" customWidth="1"/>
    <col min="13068" max="13068" width="9.25" style="744" customWidth="1"/>
    <col min="13069" max="13069" width="8" style="744" customWidth="1"/>
    <col min="13070" max="13070" width="9.25" style="744" customWidth="1"/>
    <col min="13071" max="13071" width="16.125" style="744" bestFit="1" customWidth="1"/>
    <col min="13072" max="13312" width="9" style="744"/>
    <col min="13313" max="13313" width="0.625" style="744" customWidth="1"/>
    <col min="13314" max="13314" width="6.625" style="744" customWidth="1"/>
    <col min="13315" max="13315" width="21.625" style="744" customWidth="1"/>
    <col min="13316" max="13316" width="19.125" style="744" customWidth="1"/>
    <col min="13317" max="13317" width="7.5" style="744" bestFit="1" customWidth="1"/>
    <col min="13318" max="13318" width="3.375" style="744" customWidth="1"/>
    <col min="13319" max="13319" width="8.25" style="744" customWidth="1"/>
    <col min="13320" max="13320" width="9.625" style="744" customWidth="1"/>
    <col min="13321" max="13321" width="8.25" style="744" customWidth="1"/>
    <col min="13322" max="13322" width="9.625" style="744" customWidth="1"/>
    <col min="13323" max="13323" width="8" style="744" customWidth="1"/>
    <col min="13324" max="13324" width="9.25" style="744" customWidth="1"/>
    <col min="13325" max="13325" width="8" style="744" customWidth="1"/>
    <col min="13326" max="13326" width="9.25" style="744" customWidth="1"/>
    <col min="13327" max="13327" width="16.125" style="744" bestFit="1" customWidth="1"/>
    <col min="13328" max="13568" width="9" style="744"/>
    <col min="13569" max="13569" width="0.625" style="744" customWidth="1"/>
    <col min="13570" max="13570" width="6.625" style="744" customWidth="1"/>
    <col min="13571" max="13571" width="21.625" style="744" customWidth="1"/>
    <col min="13572" max="13572" width="19.125" style="744" customWidth="1"/>
    <col min="13573" max="13573" width="7.5" style="744" bestFit="1" customWidth="1"/>
    <col min="13574" max="13574" width="3.375" style="744" customWidth="1"/>
    <col min="13575" max="13575" width="8.25" style="744" customWidth="1"/>
    <col min="13576" max="13576" width="9.625" style="744" customWidth="1"/>
    <col min="13577" max="13577" width="8.25" style="744" customWidth="1"/>
    <col min="13578" max="13578" width="9.625" style="744" customWidth="1"/>
    <col min="13579" max="13579" width="8" style="744" customWidth="1"/>
    <col min="13580" max="13580" width="9.25" style="744" customWidth="1"/>
    <col min="13581" max="13581" width="8" style="744" customWidth="1"/>
    <col min="13582" max="13582" width="9.25" style="744" customWidth="1"/>
    <col min="13583" max="13583" width="16.125" style="744" bestFit="1" customWidth="1"/>
    <col min="13584" max="13824" width="9" style="744"/>
    <col min="13825" max="13825" width="0.625" style="744" customWidth="1"/>
    <col min="13826" max="13826" width="6.625" style="744" customWidth="1"/>
    <col min="13827" max="13827" width="21.625" style="744" customWidth="1"/>
    <col min="13828" max="13828" width="19.125" style="744" customWidth="1"/>
    <col min="13829" max="13829" width="7.5" style="744" bestFit="1" customWidth="1"/>
    <col min="13830" max="13830" width="3.375" style="744" customWidth="1"/>
    <col min="13831" max="13831" width="8.25" style="744" customWidth="1"/>
    <col min="13832" max="13832" width="9.625" style="744" customWidth="1"/>
    <col min="13833" max="13833" width="8.25" style="744" customWidth="1"/>
    <col min="13834" max="13834" width="9.625" style="744" customWidth="1"/>
    <col min="13835" max="13835" width="8" style="744" customWidth="1"/>
    <col min="13836" max="13836" width="9.25" style="744" customWidth="1"/>
    <col min="13837" max="13837" width="8" style="744" customWidth="1"/>
    <col min="13838" max="13838" width="9.25" style="744" customWidth="1"/>
    <col min="13839" max="13839" width="16.125" style="744" bestFit="1" customWidth="1"/>
    <col min="13840" max="14080" width="9" style="744"/>
    <col min="14081" max="14081" width="0.625" style="744" customWidth="1"/>
    <col min="14082" max="14082" width="6.625" style="744" customWidth="1"/>
    <col min="14083" max="14083" width="21.625" style="744" customWidth="1"/>
    <col min="14084" max="14084" width="19.125" style="744" customWidth="1"/>
    <col min="14085" max="14085" width="7.5" style="744" bestFit="1" customWidth="1"/>
    <col min="14086" max="14086" width="3.375" style="744" customWidth="1"/>
    <col min="14087" max="14087" width="8.25" style="744" customWidth="1"/>
    <col min="14088" max="14088" width="9.625" style="744" customWidth="1"/>
    <col min="14089" max="14089" width="8.25" style="744" customWidth="1"/>
    <col min="14090" max="14090" width="9.625" style="744" customWidth="1"/>
    <col min="14091" max="14091" width="8" style="744" customWidth="1"/>
    <col min="14092" max="14092" width="9.25" style="744" customWidth="1"/>
    <col min="14093" max="14093" width="8" style="744" customWidth="1"/>
    <col min="14094" max="14094" width="9.25" style="744" customWidth="1"/>
    <col min="14095" max="14095" width="16.125" style="744" bestFit="1" customWidth="1"/>
    <col min="14096" max="14336" width="9" style="744"/>
    <col min="14337" max="14337" width="0.625" style="744" customWidth="1"/>
    <col min="14338" max="14338" width="6.625" style="744" customWidth="1"/>
    <col min="14339" max="14339" width="21.625" style="744" customWidth="1"/>
    <col min="14340" max="14340" width="19.125" style="744" customWidth="1"/>
    <col min="14341" max="14341" width="7.5" style="744" bestFit="1" customWidth="1"/>
    <col min="14342" max="14342" width="3.375" style="744" customWidth="1"/>
    <col min="14343" max="14343" width="8.25" style="744" customWidth="1"/>
    <col min="14344" max="14344" width="9.625" style="744" customWidth="1"/>
    <col min="14345" max="14345" width="8.25" style="744" customWidth="1"/>
    <col min="14346" max="14346" width="9.625" style="744" customWidth="1"/>
    <col min="14347" max="14347" width="8" style="744" customWidth="1"/>
    <col min="14348" max="14348" width="9.25" style="744" customWidth="1"/>
    <col min="14349" max="14349" width="8" style="744" customWidth="1"/>
    <col min="14350" max="14350" width="9.25" style="744" customWidth="1"/>
    <col min="14351" max="14351" width="16.125" style="744" bestFit="1" customWidth="1"/>
    <col min="14352" max="14592" width="9" style="744"/>
    <col min="14593" max="14593" width="0.625" style="744" customWidth="1"/>
    <col min="14594" max="14594" width="6.625" style="744" customWidth="1"/>
    <col min="14595" max="14595" width="21.625" style="744" customWidth="1"/>
    <col min="14596" max="14596" width="19.125" style="744" customWidth="1"/>
    <col min="14597" max="14597" width="7.5" style="744" bestFit="1" customWidth="1"/>
    <col min="14598" max="14598" width="3.375" style="744" customWidth="1"/>
    <col min="14599" max="14599" width="8.25" style="744" customWidth="1"/>
    <col min="14600" max="14600" width="9.625" style="744" customWidth="1"/>
    <col min="14601" max="14601" width="8.25" style="744" customWidth="1"/>
    <col min="14602" max="14602" width="9.625" style="744" customWidth="1"/>
    <col min="14603" max="14603" width="8" style="744" customWidth="1"/>
    <col min="14604" max="14604" width="9.25" style="744" customWidth="1"/>
    <col min="14605" max="14605" width="8" style="744" customWidth="1"/>
    <col min="14606" max="14606" width="9.25" style="744" customWidth="1"/>
    <col min="14607" max="14607" width="16.125" style="744" bestFit="1" customWidth="1"/>
    <col min="14608" max="14848" width="9" style="744"/>
    <col min="14849" max="14849" width="0.625" style="744" customWidth="1"/>
    <col min="14850" max="14850" width="6.625" style="744" customWidth="1"/>
    <col min="14851" max="14851" width="21.625" style="744" customWidth="1"/>
    <col min="14852" max="14852" width="19.125" style="744" customWidth="1"/>
    <col min="14853" max="14853" width="7.5" style="744" bestFit="1" customWidth="1"/>
    <col min="14854" max="14854" width="3.375" style="744" customWidth="1"/>
    <col min="14855" max="14855" width="8.25" style="744" customWidth="1"/>
    <col min="14856" max="14856" width="9.625" style="744" customWidth="1"/>
    <col min="14857" max="14857" width="8.25" style="744" customWidth="1"/>
    <col min="14858" max="14858" width="9.625" style="744" customWidth="1"/>
    <col min="14859" max="14859" width="8" style="744" customWidth="1"/>
    <col min="14860" max="14860" width="9.25" style="744" customWidth="1"/>
    <col min="14861" max="14861" width="8" style="744" customWidth="1"/>
    <col min="14862" max="14862" width="9.25" style="744" customWidth="1"/>
    <col min="14863" max="14863" width="16.125" style="744" bestFit="1" customWidth="1"/>
    <col min="14864" max="15104" width="9" style="744"/>
    <col min="15105" max="15105" width="0.625" style="744" customWidth="1"/>
    <col min="15106" max="15106" width="6.625" style="744" customWidth="1"/>
    <col min="15107" max="15107" width="21.625" style="744" customWidth="1"/>
    <col min="15108" max="15108" width="19.125" style="744" customWidth="1"/>
    <col min="15109" max="15109" width="7.5" style="744" bestFit="1" customWidth="1"/>
    <col min="15110" max="15110" width="3.375" style="744" customWidth="1"/>
    <col min="15111" max="15111" width="8.25" style="744" customWidth="1"/>
    <col min="15112" max="15112" width="9.625" style="744" customWidth="1"/>
    <col min="15113" max="15113" width="8.25" style="744" customWidth="1"/>
    <col min="15114" max="15114" width="9.625" style="744" customWidth="1"/>
    <col min="15115" max="15115" width="8" style="744" customWidth="1"/>
    <col min="15116" max="15116" width="9.25" style="744" customWidth="1"/>
    <col min="15117" max="15117" width="8" style="744" customWidth="1"/>
    <col min="15118" max="15118" width="9.25" style="744" customWidth="1"/>
    <col min="15119" max="15119" width="16.125" style="744" bestFit="1" customWidth="1"/>
    <col min="15120" max="15360" width="9" style="744"/>
    <col min="15361" max="15361" width="0.625" style="744" customWidth="1"/>
    <col min="15362" max="15362" width="6.625" style="744" customWidth="1"/>
    <col min="15363" max="15363" width="21.625" style="744" customWidth="1"/>
    <col min="15364" max="15364" width="19.125" style="744" customWidth="1"/>
    <col min="15365" max="15365" width="7.5" style="744" bestFit="1" customWidth="1"/>
    <col min="15366" max="15366" width="3.375" style="744" customWidth="1"/>
    <col min="15367" max="15367" width="8.25" style="744" customWidth="1"/>
    <col min="15368" max="15368" width="9.625" style="744" customWidth="1"/>
    <col min="15369" max="15369" width="8.25" style="744" customWidth="1"/>
    <col min="15370" max="15370" width="9.625" style="744" customWidth="1"/>
    <col min="15371" max="15371" width="8" style="744" customWidth="1"/>
    <col min="15372" max="15372" width="9.25" style="744" customWidth="1"/>
    <col min="15373" max="15373" width="8" style="744" customWidth="1"/>
    <col min="15374" max="15374" width="9.25" style="744" customWidth="1"/>
    <col min="15375" max="15375" width="16.125" style="744" bestFit="1" customWidth="1"/>
    <col min="15376" max="15616" width="9" style="744"/>
    <col min="15617" max="15617" width="0.625" style="744" customWidth="1"/>
    <col min="15618" max="15618" width="6.625" style="744" customWidth="1"/>
    <col min="15619" max="15619" width="21.625" style="744" customWidth="1"/>
    <col min="15620" max="15620" width="19.125" style="744" customWidth="1"/>
    <col min="15621" max="15621" width="7.5" style="744" bestFit="1" customWidth="1"/>
    <col min="15622" max="15622" width="3.375" style="744" customWidth="1"/>
    <col min="15623" max="15623" width="8.25" style="744" customWidth="1"/>
    <col min="15624" max="15624" width="9.625" style="744" customWidth="1"/>
    <col min="15625" max="15625" width="8.25" style="744" customWidth="1"/>
    <col min="15626" max="15626" width="9.625" style="744" customWidth="1"/>
    <col min="15627" max="15627" width="8" style="744" customWidth="1"/>
    <col min="15628" max="15628" width="9.25" style="744" customWidth="1"/>
    <col min="15629" max="15629" width="8" style="744" customWidth="1"/>
    <col min="15630" max="15630" width="9.25" style="744" customWidth="1"/>
    <col min="15631" max="15631" width="16.125" style="744" bestFit="1" customWidth="1"/>
    <col min="15632" max="15872" width="9" style="744"/>
    <col min="15873" max="15873" width="0.625" style="744" customWidth="1"/>
    <col min="15874" max="15874" width="6.625" style="744" customWidth="1"/>
    <col min="15875" max="15875" width="21.625" style="744" customWidth="1"/>
    <col min="15876" max="15876" width="19.125" style="744" customWidth="1"/>
    <col min="15877" max="15877" width="7.5" style="744" bestFit="1" customWidth="1"/>
    <col min="15878" max="15878" width="3.375" style="744" customWidth="1"/>
    <col min="15879" max="15879" width="8.25" style="744" customWidth="1"/>
    <col min="15880" max="15880" width="9.625" style="744" customWidth="1"/>
    <col min="15881" max="15881" width="8.25" style="744" customWidth="1"/>
    <col min="15882" max="15882" width="9.625" style="744" customWidth="1"/>
    <col min="15883" max="15883" width="8" style="744" customWidth="1"/>
    <col min="15884" max="15884" width="9.25" style="744" customWidth="1"/>
    <col min="15885" max="15885" width="8" style="744" customWidth="1"/>
    <col min="15886" max="15886" width="9.25" style="744" customWidth="1"/>
    <col min="15887" max="15887" width="16.125" style="744" bestFit="1" customWidth="1"/>
    <col min="15888" max="16128" width="9" style="744"/>
    <col min="16129" max="16129" width="0.625" style="744" customWidth="1"/>
    <col min="16130" max="16130" width="6.625" style="744" customWidth="1"/>
    <col min="16131" max="16131" width="21.625" style="744" customWidth="1"/>
    <col min="16132" max="16132" width="19.125" style="744" customWidth="1"/>
    <col min="16133" max="16133" width="7.5" style="744" bestFit="1" customWidth="1"/>
    <col min="16134" max="16134" width="3.375" style="744" customWidth="1"/>
    <col min="16135" max="16135" width="8.25" style="744" customWidth="1"/>
    <col min="16136" max="16136" width="9.625" style="744" customWidth="1"/>
    <col min="16137" max="16137" width="8.25" style="744" customWidth="1"/>
    <col min="16138" max="16138" width="9.625" style="744" customWidth="1"/>
    <col min="16139" max="16139" width="8" style="744" customWidth="1"/>
    <col min="16140" max="16140" width="9.25" style="744" customWidth="1"/>
    <col min="16141" max="16141" width="8" style="744" customWidth="1"/>
    <col min="16142" max="16142" width="9.25" style="744" customWidth="1"/>
    <col min="16143" max="16143" width="16.125" style="744" bestFit="1" customWidth="1"/>
    <col min="16144" max="16384" width="9" style="744"/>
  </cols>
  <sheetData>
    <row r="1" spans="2:15" ht="24.95" customHeight="1">
      <c r="B1" s="1126" t="s">
        <v>703</v>
      </c>
      <c r="C1" s="1126"/>
      <c r="D1" s="1126"/>
      <c r="E1" s="1126"/>
      <c r="F1" s="1126"/>
      <c r="G1" s="1126"/>
      <c r="H1" s="1126"/>
      <c r="I1" s="1126"/>
      <c r="J1" s="1126"/>
      <c r="K1" s="1126"/>
      <c r="L1" s="1126"/>
      <c r="M1" s="1126"/>
      <c r="N1" s="1126"/>
      <c r="O1" s="1126"/>
    </row>
    <row r="2" spans="2:15" ht="9.9499999999999993" customHeight="1">
      <c r="B2" s="1127"/>
      <c r="C2" s="1127"/>
      <c r="D2" s="1127"/>
      <c r="E2" s="1127"/>
      <c r="F2" s="1127"/>
      <c r="G2" s="1127"/>
      <c r="H2" s="1127"/>
      <c r="I2" s="1127"/>
      <c r="J2" s="1127"/>
      <c r="K2" s="1127"/>
      <c r="L2" s="1127"/>
      <c r="M2" s="1127"/>
      <c r="N2" s="1127"/>
      <c r="O2" s="1127"/>
    </row>
    <row r="3" spans="2:15" ht="15.4" customHeight="1">
      <c r="B3" s="1128" t="s">
        <v>704</v>
      </c>
      <c r="C3" s="1128" t="s">
        <v>361</v>
      </c>
      <c r="D3" s="1128" t="s">
        <v>310</v>
      </c>
      <c r="E3" s="1128" t="s">
        <v>253</v>
      </c>
      <c r="F3" s="1128" t="s">
        <v>12</v>
      </c>
      <c r="G3" s="1128" t="s">
        <v>313</v>
      </c>
      <c r="H3" s="1128"/>
      <c r="I3" s="1128" t="s">
        <v>14</v>
      </c>
      <c r="J3" s="1128"/>
      <c r="K3" s="1128" t="s">
        <v>13</v>
      </c>
      <c r="L3" s="1128"/>
      <c r="M3" s="1128" t="s">
        <v>312</v>
      </c>
      <c r="N3" s="1128"/>
      <c r="O3" s="1128" t="s">
        <v>2</v>
      </c>
    </row>
    <row r="4" spans="2:15" ht="19.7" customHeight="1">
      <c r="B4" s="1128"/>
      <c r="C4" s="1128"/>
      <c r="D4" s="1128"/>
      <c r="E4" s="1128"/>
      <c r="F4" s="1128"/>
      <c r="G4" s="783" t="s">
        <v>290</v>
      </c>
      <c r="H4" s="783" t="s">
        <v>705</v>
      </c>
      <c r="I4" s="783" t="s">
        <v>290</v>
      </c>
      <c r="J4" s="783" t="s">
        <v>705</v>
      </c>
      <c r="K4" s="783" t="s">
        <v>290</v>
      </c>
      <c r="L4" s="783" t="s">
        <v>705</v>
      </c>
      <c r="M4" s="783" t="s">
        <v>290</v>
      </c>
      <c r="N4" s="783" t="s">
        <v>705</v>
      </c>
      <c r="O4" s="1128"/>
    </row>
    <row r="5" spans="2:15" ht="19.7" customHeight="1">
      <c r="B5" s="746" t="s">
        <v>706</v>
      </c>
      <c r="C5" s="764" t="s">
        <v>707</v>
      </c>
      <c r="D5" s="764" t="s">
        <v>708</v>
      </c>
      <c r="E5" s="778"/>
      <c r="F5" s="746" t="s">
        <v>694</v>
      </c>
      <c r="G5" s="778"/>
      <c r="H5" s="765">
        <f t="shared" ref="H5:H12" si="0">J5+L5+N5</f>
        <v>0</v>
      </c>
      <c r="I5" s="778"/>
      <c r="J5" s="765">
        <f>TRUNC(J6+J7+J8+J9+J10+J11+J12)</f>
        <v>0</v>
      </c>
      <c r="K5" s="778"/>
      <c r="L5" s="749">
        <f>TRUNC(L6+L7+L8+L9+L10+L11+L12)</f>
        <v>0</v>
      </c>
      <c r="M5" s="778"/>
      <c r="N5" s="749">
        <f>TRUNC(N6+N7+N8+N9+N10+N11+N12)</f>
        <v>0</v>
      </c>
      <c r="O5" s="764"/>
    </row>
    <row r="6" spans="2:15" ht="19.7" customHeight="1">
      <c r="B6" s="747" t="s">
        <v>292</v>
      </c>
      <c r="C6" s="748" t="s">
        <v>709</v>
      </c>
      <c r="D6" s="748" t="s">
        <v>292</v>
      </c>
      <c r="E6" s="778">
        <v>1</v>
      </c>
      <c r="F6" s="747" t="s">
        <v>710</v>
      </c>
      <c r="G6" s="778">
        <f t="shared" ref="G6:G12" si="1">I6+K6+M6</f>
        <v>0</v>
      </c>
      <c r="H6" s="749">
        <f t="shared" si="0"/>
        <v>0</v>
      </c>
      <c r="I6" s="749">
        <f>H14</f>
        <v>0</v>
      </c>
      <c r="J6" s="749">
        <f t="shared" ref="J6:J13" si="2">TRUNC(E6*I6,0)</f>
        <v>0</v>
      </c>
      <c r="K6" s="749">
        <v>0</v>
      </c>
      <c r="L6" s="749">
        <f t="shared" ref="L6:L13" si="3">TRUNC(E6*K6,0)</f>
        <v>0</v>
      </c>
      <c r="M6" s="749">
        <v>0</v>
      </c>
      <c r="N6" s="749">
        <f t="shared" ref="N6:N13" si="4">TRUNC(E6*M6,0)</f>
        <v>0</v>
      </c>
      <c r="O6" s="748"/>
    </row>
    <row r="7" spans="2:15" ht="19.7" customHeight="1">
      <c r="B7" s="747" t="s">
        <v>292</v>
      </c>
      <c r="C7" s="748" t="s">
        <v>711</v>
      </c>
      <c r="D7" s="748" t="s">
        <v>292</v>
      </c>
      <c r="E7" s="778">
        <v>1</v>
      </c>
      <c r="F7" s="747" t="s">
        <v>710</v>
      </c>
      <c r="G7" s="778">
        <f t="shared" si="1"/>
        <v>0</v>
      </c>
      <c r="H7" s="749">
        <f t="shared" si="0"/>
        <v>0</v>
      </c>
      <c r="I7" s="749">
        <f>H20</f>
        <v>0</v>
      </c>
      <c r="J7" s="749">
        <f t="shared" si="2"/>
        <v>0</v>
      </c>
      <c r="K7" s="749">
        <v>0</v>
      </c>
      <c r="L7" s="749">
        <f t="shared" si="3"/>
        <v>0</v>
      </c>
      <c r="M7" s="749">
        <v>0</v>
      </c>
      <c r="N7" s="749">
        <f t="shared" si="4"/>
        <v>0</v>
      </c>
      <c r="O7" s="748"/>
    </row>
    <row r="8" spans="2:15" ht="19.7" customHeight="1">
      <c r="B8" s="747" t="s">
        <v>292</v>
      </c>
      <c r="C8" s="748" t="s">
        <v>712</v>
      </c>
      <c r="D8" s="748" t="s">
        <v>292</v>
      </c>
      <c r="E8" s="778">
        <v>1</v>
      </c>
      <c r="F8" s="747" t="s">
        <v>710</v>
      </c>
      <c r="G8" s="778">
        <f t="shared" si="1"/>
        <v>0</v>
      </c>
      <c r="H8" s="749">
        <f t="shared" si="0"/>
        <v>0</v>
      </c>
      <c r="I8" s="749">
        <f>H26</f>
        <v>0</v>
      </c>
      <c r="J8" s="749">
        <f t="shared" si="2"/>
        <v>0</v>
      </c>
      <c r="K8" s="749">
        <v>0</v>
      </c>
      <c r="L8" s="749">
        <f t="shared" si="3"/>
        <v>0</v>
      </c>
      <c r="M8" s="749">
        <v>0</v>
      </c>
      <c r="N8" s="749">
        <f t="shared" si="4"/>
        <v>0</v>
      </c>
      <c r="O8" s="748"/>
    </row>
    <row r="9" spans="2:15" ht="19.7" customHeight="1">
      <c r="B9" s="747" t="s">
        <v>292</v>
      </c>
      <c r="C9" s="748" t="s">
        <v>713</v>
      </c>
      <c r="D9" s="748" t="s">
        <v>714</v>
      </c>
      <c r="E9" s="779">
        <v>0.5</v>
      </c>
      <c r="F9" s="747" t="s">
        <v>715</v>
      </c>
      <c r="G9" s="778">
        <f t="shared" si="1"/>
        <v>0</v>
      </c>
      <c r="H9" s="749">
        <f t="shared" si="0"/>
        <v>0</v>
      </c>
      <c r="I9" s="749">
        <f>H41</f>
        <v>0</v>
      </c>
      <c r="J9" s="749">
        <f t="shared" si="2"/>
        <v>0</v>
      </c>
      <c r="K9" s="749">
        <v>0</v>
      </c>
      <c r="L9" s="749">
        <f t="shared" si="3"/>
        <v>0</v>
      </c>
      <c r="M9" s="749">
        <v>0</v>
      </c>
      <c r="N9" s="749">
        <f t="shared" si="4"/>
        <v>0</v>
      </c>
      <c r="O9" s="748"/>
    </row>
    <row r="10" spans="2:15" ht="19.7" customHeight="1">
      <c r="B10" s="747" t="s">
        <v>292</v>
      </c>
      <c r="C10" s="748" t="s">
        <v>716</v>
      </c>
      <c r="D10" s="748" t="s">
        <v>292</v>
      </c>
      <c r="E10" s="780">
        <v>1</v>
      </c>
      <c r="F10" s="747" t="s">
        <v>710</v>
      </c>
      <c r="G10" s="778">
        <f t="shared" si="1"/>
        <v>0</v>
      </c>
      <c r="H10" s="749">
        <f t="shared" si="0"/>
        <v>0</v>
      </c>
      <c r="I10" s="749">
        <f>H49</f>
        <v>0</v>
      </c>
      <c r="J10" s="749">
        <f t="shared" si="2"/>
        <v>0</v>
      </c>
      <c r="K10" s="749">
        <v>0</v>
      </c>
      <c r="L10" s="749">
        <f t="shared" si="3"/>
        <v>0</v>
      </c>
      <c r="M10" s="749">
        <v>0</v>
      </c>
      <c r="N10" s="749">
        <f t="shared" si="4"/>
        <v>0</v>
      </c>
      <c r="O10" s="748"/>
    </row>
    <row r="11" spans="2:15" ht="19.7" customHeight="1">
      <c r="B11" s="747" t="s">
        <v>292</v>
      </c>
      <c r="C11" s="748" t="s">
        <v>717</v>
      </c>
      <c r="D11" s="748" t="s">
        <v>718</v>
      </c>
      <c r="E11" s="779">
        <v>0.5</v>
      </c>
      <c r="F11" s="747" t="s">
        <v>715</v>
      </c>
      <c r="G11" s="778">
        <f t="shared" si="1"/>
        <v>0</v>
      </c>
      <c r="H11" s="749">
        <f t="shared" si="0"/>
        <v>0</v>
      </c>
      <c r="I11" s="749">
        <f>H55</f>
        <v>0</v>
      </c>
      <c r="J11" s="749">
        <f t="shared" si="2"/>
        <v>0</v>
      </c>
      <c r="K11" s="749">
        <v>0</v>
      </c>
      <c r="L11" s="749">
        <f t="shared" si="3"/>
        <v>0</v>
      </c>
      <c r="M11" s="749">
        <v>0</v>
      </c>
      <c r="N11" s="749">
        <f t="shared" si="4"/>
        <v>0</v>
      </c>
      <c r="O11" s="748"/>
    </row>
    <row r="12" spans="2:15" ht="19.7" customHeight="1">
      <c r="B12" s="747" t="s">
        <v>292</v>
      </c>
      <c r="C12" s="748" t="s">
        <v>719</v>
      </c>
      <c r="D12" s="748" t="s">
        <v>292</v>
      </c>
      <c r="E12" s="780">
        <v>1</v>
      </c>
      <c r="F12" s="747" t="s">
        <v>720</v>
      </c>
      <c r="G12" s="778">
        <f t="shared" si="1"/>
        <v>0</v>
      </c>
      <c r="H12" s="749">
        <f t="shared" si="0"/>
        <v>0</v>
      </c>
      <c r="I12" s="749">
        <f>H64</f>
        <v>0</v>
      </c>
      <c r="J12" s="749">
        <f t="shared" si="2"/>
        <v>0</v>
      </c>
      <c r="K12" s="749">
        <v>0</v>
      </c>
      <c r="L12" s="749">
        <f t="shared" si="3"/>
        <v>0</v>
      </c>
      <c r="M12" s="749">
        <v>0</v>
      </c>
      <c r="N12" s="749">
        <f t="shared" si="4"/>
        <v>0</v>
      </c>
      <c r="O12" s="748"/>
    </row>
    <row r="13" spans="2:15" ht="19.7" customHeight="1">
      <c r="B13" s="747" t="s">
        <v>292</v>
      </c>
      <c r="C13" s="748" t="s">
        <v>292</v>
      </c>
      <c r="D13" s="748" t="s">
        <v>292</v>
      </c>
      <c r="E13" s="778"/>
      <c r="F13" s="747" t="s">
        <v>292</v>
      </c>
      <c r="G13" s="778"/>
      <c r="H13" s="778"/>
      <c r="I13" s="778"/>
      <c r="J13" s="749">
        <f t="shared" si="2"/>
        <v>0</v>
      </c>
      <c r="K13" s="778"/>
      <c r="L13" s="749">
        <f t="shared" si="3"/>
        <v>0</v>
      </c>
      <c r="M13" s="778"/>
      <c r="N13" s="749">
        <f t="shared" si="4"/>
        <v>0</v>
      </c>
      <c r="O13" s="748"/>
    </row>
    <row r="14" spans="2:15" ht="19.7" customHeight="1">
      <c r="B14" s="746" t="s">
        <v>721</v>
      </c>
      <c r="C14" s="781" t="s">
        <v>709</v>
      </c>
      <c r="D14" s="764" t="s">
        <v>292</v>
      </c>
      <c r="E14" s="778"/>
      <c r="F14" s="746" t="s">
        <v>710</v>
      </c>
      <c r="G14" s="778"/>
      <c r="H14" s="765">
        <f>J14+L14+N14</f>
        <v>0</v>
      </c>
      <c r="I14" s="778"/>
      <c r="J14" s="765">
        <f>TRUNC(J15+J16+J17+J18)</f>
        <v>0</v>
      </c>
      <c r="K14" s="778"/>
      <c r="L14" s="749">
        <f>TRUNC(L15+L16+L17+L18)</f>
        <v>0</v>
      </c>
      <c r="M14" s="778"/>
      <c r="N14" s="749">
        <f>TRUNC(N15+N16+N17+N18)</f>
        <v>0</v>
      </c>
      <c r="O14" s="764"/>
    </row>
    <row r="15" spans="2:15" ht="19.7" customHeight="1">
      <c r="B15" s="747" t="s">
        <v>292</v>
      </c>
      <c r="C15" s="748" t="s">
        <v>722</v>
      </c>
      <c r="D15" s="748" t="s">
        <v>292</v>
      </c>
      <c r="E15" s="778">
        <v>1</v>
      </c>
      <c r="F15" s="747" t="s">
        <v>696</v>
      </c>
      <c r="G15" s="778">
        <f>I15+K15+M15</f>
        <v>0</v>
      </c>
      <c r="H15" s="749">
        <f>J15+L15+N15</f>
        <v>0</v>
      </c>
      <c r="I15" s="749">
        <f>노임단가!B21</f>
        <v>0</v>
      </c>
      <c r="J15" s="749">
        <f>TRUNC(E15*I15,0)</f>
        <v>0</v>
      </c>
      <c r="K15" s="749">
        <v>0</v>
      </c>
      <c r="L15" s="749">
        <f>TRUNC(E15*K15,0)</f>
        <v>0</v>
      </c>
      <c r="M15" s="749">
        <v>0</v>
      </c>
      <c r="N15" s="749">
        <f>TRUNC(E15*M15,0)</f>
        <v>0</v>
      </c>
      <c r="O15" s="748"/>
    </row>
    <row r="16" spans="2:15" ht="19.7" customHeight="1">
      <c r="B16" s="747" t="s">
        <v>292</v>
      </c>
      <c r="C16" s="748" t="s">
        <v>723</v>
      </c>
      <c r="D16" s="748" t="s">
        <v>292</v>
      </c>
      <c r="E16" s="778">
        <v>1</v>
      </c>
      <c r="F16" s="747" t="s">
        <v>696</v>
      </c>
      <c r="G16" s="778">
        <f>I16+K16+M16</f>
        <v>0</v>
      </c>
      <c r="H16" s="749">
        <f>J16+L16+N16</f>
        <v>0</v>
      </c>
      <c r="I16" s="749">
        <f>노임단가!B22</f>
        <v>0</v>
      </c>
      <c r="J16" s="749">
        <f>TRUNC(E16*I16,0)</f>
        <v>0</v>
      </c>
      <c r="K16" s="749">
        <v>0</v>
      </c>
      <c r="L16" s="749">
        <f>TRUNC(E16*K16,0)</f>
        <v>0</v>
      </c>
      <c r="M16" s="749">
        <v>0</v>
      </c>
      <c r="N16" s="749">
        <f>TRUNC(E16*M16,0)</f>
        <v>0</v>
      </c>
      <c r="O16" s="748"/>
    </row>
    <row r="17" spans="2:15" ht="19.7" customHeight="1">
      <c r="B17" s="747" t="s">
        <v>292</v>
      </c>
      <c r="C17" s="748" t="s">
        <v>724</v>
      </c>
      <c r="D17" s="748" t="s">
        <v>292</v>
      </c>
      <c r="E17" s="778">
        <v>2</v>
      </c>
      <c r="F17" s="747" t="s">
        <v>696</v>
      </c>
      <c r="G17" s="778">
        <f>I17+K17+M17</f>
        <v>0</v>
      </c>
      <c r="H17" s="749">
        <f>J17+L17+N17</f>
        <v>0</v>
      </c>
      <c r="I17" s="749">
        <f>노임단가!B23</f>
        <v>0</v>
      </c>
      <c r="J17" s="749">
        <f>TRUNC(E17*I17,0)</f>
        <v>0</v>
      </c>
      <c r="K17" s="749">
        <v>0</v>
      </c>
      <c r="L17" s="749">
        <f>TRUNC(E17*K17,0)</f>
        <v>0</v>
      </c>
      <c r="M17" s="749">
        <v>0</v>
      </c>
      <c r="N17" s="749">
        <f>TRUNC(E17*M17,0)</f>
        <v>0</v>
      </c>
      <c r="O17" s="748"/>
    </row>
    <row r="18" spans="2:15" ht="19.7" customHeight="1">
      <c r="B18" s="747" t="s">
        <v>292</v>
      </c>
      <c r="C18" s="748" t="s">
        <v>725</v>
      </c>
      <c r="D18" s="748" t="s">
        <v>292</v>
      </c>
      <c r="E18" s="778">
        <v>4</v>
      </c>
      <c r="F18" s="747" t="s">
        <v>696</v>
      </c>
      <c r="G18" s="778">
        <f>I18+K18+M18</f>
        <v>0</v>
      </c>
      <c r="H18" s="749">
        <f>J18+L18+N18</f>
        <v>0</v>
      </c>
      <c r="I18" s="749">
        <f>노임단가!B24</f>
        <v>0</v>
      </c>
      <c r="J18" s="749">
        <f>TRUNC(E18*I18,0)</f>
        <v>0</v>
      </c>
      <c r="K18" s="749">
        <v>0</v>
      </c>
      <c r="L18" s="749">
        <f>TRUNC(E18*K18,0)</f>
        <v>0</v>
      </c>
      <c r="M18" s="749">
        <v>0</v>
      </c>
      <c r="N18" s="749">
        <f>TRUNC(E18*M18,0)</f>
        <v>0</v>
      </c>
      <c r="O18" s="748"/>
    </row>
    <row r="19" spans="2:15" ht="19.7" customHeight="1">
      <c r="B19" s="747" t="s">
        <v>292</v>
      </c>
      <c r="C19" s="748" t="s">
        <v>292</v>
      </c>
      <c r="D19" s="748" t="s">
        <v>292</v>
      </c>
      <c r="E19" s="778"/>
      <c r="F19" s="747" t="s">
        <v>292</v>
      </c>
      <c r="G19" s="778"/>
      <c r="H19" s="778"/>
      <c r="I19" s="778"/>
      <c r="J19" s="749">
        <f>TRUNC(E19*I19,0)</f>
        <v>0</v>
      </c>
      <c r="K19" s="778"/>
      <c r="L19" s="749">
        <f>TRUNC(E19*K19,0)</f>
        <v>0</v>
      </c>
      <c r="M19" s="778"/>
      <c r="N19" s="749">
        <f>TRUNC(E19*M19,0)</f>
        <v>0</v>
      </c>
      <c r="O19" s="748"/>
    </row>
    <row r="20" spans="2:15" ht="19.7" customHeight="1">
      <c r="B20" s="746" t="s">
        <v>726</v>
      </c>
      <c r="C20" s="781" t="s">
        <v>711</v>
      </c>
      <c r="D20" s="764" t="s">
        <v>292</v>
      </c>
      <c r="E20" s="778"/>
      <c r="F20" s="746" t="s">
        <v>710</v>
      </c>
      <c r="G20" s="778"/>
      <c r="H20" s="765">
        <f>J20+L20+N20</f>
        <v>0</v>
      </c>
      <c r="I20" s="778"/>
      <c r="J20" s="765">
        <f>TRUNC(J21+J22+J23+J24)</f>
        <v>0</v>
      </c>
      <c r="K20" s="778"/>
      <c r="L20" s="749">
        <f>TRUNC(L21+L22+L23+L24)</f>
        <v>0</v>
      </c>
      <c r="M20" s="778"/>
      <c r="N20" s="749">
        <f>TRUNC(N21+N22+N23+N24)</f>
        <v>0</v>
      </c>
      <c r="O20" s="764"/>
    </row>
    <row r="21" spans="2:15" ht="19.7" customHeight="1">
      <c r="B21" s="747" t="s">
        <v>292</v>
      </c>
      <c r="C21" s="748" t="s">
        <v>722</v>
      </c>
      <c r="D21" s="748" t="s">
        <v>292</v>
      </c>
      <c r="E21" s="778">
        <v>1</v>
      </c>
      <c r="F21" s="747" t="s">
        <v>696</v>
      </c>
      <c r="G21" s="778">
        <f>I21+K21+M21</f>
        <v>0</v>
      </c>
      <c r="H21" s="749">
        <f>J21+L21+N21</f>
        <v>0</v>
      </c>
      <c r="I21" s="749">
        <f>I15</f>
        <v>0</v>
      </c>
      <c r="J21" s="749">
        <f>TRUNC(E21*I21,0)</f>
        <v>0</v>
      </c>
      <c r="K21" s="749">
        <v>0</v>
      </c>
      <c r="L21" s="749">
        <f>TRUNC(E21*K21,0)</f>
        <v>0</v>
      </c>
      <c r="M21" s="749">
        <v>0</v>
      </c>
      <c r="N21" s="749">
        <f>TRUNC(E21*M21,0)</f>
        <v>0</v>
      </c>
      <c r="O21" s="748"/>
    </row>
    <row r="22" spans="2:15" ht="19.7" customHeight="1">
      <c r="B22" s="747" t="s">
        <v>292</v>
      </c>
      <c r="C22" s="748" t="s">
        <v>723</v>
      </c>
      <c r="D22" s="748" t="s">
        <v>292</v>
      </c>
      <c r="E22" s="778">
        <v>1</v>
      </c>
      <c r="F22" s="747" t="s">
        <v>696</v>
      </c>
      <c r="G22" s="778">
        <f>I22+K22+M22</f>
        <v>0</v>
      </c>
      <c r="H22" s="749">
        <f>J22+L22+N22</f>
        <v>0</v>
      </c>
      <c r="I22" s="749">
        <f>I16</f>
        <v>0</v>
      </c>
      <c r="J22" s="749">
        <f>TRUNC(E22*I22,0)</f>
        <v>0</v>
      </c>
      <c r="K22" s="749">
        <v>0</v>
      </c>
      <c r="L22" s="749">
        <f>TRUNC(E22*K22,0)</f>
        <v>0</v>
      </c>
      <c r="M22" s="749">
        <v>0</v>
      </c>
      <c r="N22" s="749">
        <f>TRUNC(E22*M22,0)</f>
        <v>0</v>
      </c>
      <c r="O22" s="748"/>
    </row>
    <row r="23" spans="2:15" ht="19.7" customHeight="1">
      <c r="B23" s="747" t="s">
        <v>292</v>
      </c>
      <c r="C23" s="748" t="s">
        <v>724</v>
      </c>
      <c r="D23" s="748" t="s">
        <v>292</v>
      </c>
      <c r="E23" s="778">
        <v>1</v>
      </c>
      <c r="F23" s="747" t="s">
        <v>696</v>
      </c>
      <c r="G23" s="778">
        <f>I23+K23+M23</f>
        <v>0</v>
      </c>
      <c r="H23" s="749">
        <f>J23+L23+N23</f>
        <v>0</v>
      </c>
      <c r="I23" s="749">
        <f>I17</f>
        <v>0</v>
      </c>
      <c r="J23" s="749">
        <f>TRUNC(E23*I23,0)</f>
        <v>0</v>
      </c>
      <c r="K23" s="749">
        <v>0</v>
      </c>
      <c r="L23" s="749">
        <f>TRUNC(E23*K23,0)</f>
        <v>0</v>
      </c>
      <c r="M23" s="749">
        <v>0</v>
      </c>
      <c r="N23" s="749">
        <f>TRUNC(E23*M23,0)</f>
        <v>0</v>
      </c>
      <c r="O23" s="748"/>
    </row>
    <row r="24" spans="2:15" ht="19.7" customHeight="1">
      <c r="B24" s="747" t="s">
        <v>292</v>
      </c>
      <c r="C24" s="748" t="s">
        <v>725</v>
      </c>
      <c r="D24" s="748" t="s">
        <v>292</v>
      </c>
      <c r="E24" s="778">
        <v>2</v>
      </c>
      <c r="F24" s="747" t="s">
        <v>696</v>
      </c>
      <c r="G24" s="778">
        <f>I24+K24+M24</f>
        <v>0</v>
      </c>
      <c r="H24" s="749">
        <f>J24+L24+N24</f>
        <v>0</v>
      </c>
      <c r="I24" s="749">
        <f>I18</f>
        <v>0</v>
      </c>
      <c r="J24" s="749">
        <f>TRUNC(E24*I24,0)</f>
        <v>0</v>
      </c>
      <c r="K24" s="749">
        <v>0</v>
      </c>
      <c r="L24" s="749">
        <f>TRUNC(E24*K24,0)</f>
        <v>0</v>
      </c>
      <c r="M24" s="749">
        <v>0</v>
      </c>
      <c r="N24" s="749">
        <f>TRUNC(E24*M24,0)</f>
        <v>0</v>
      </c>
      <c r="O24" s="748"/>
    </row>
    <row r="25" spans="2:15" ht="19.7" customHeight="1">
      <c r="B25" s="747" t="s">
        <v>292</v>
      </c>
      <c r="C25" s="748" t="s">
        <v>292</v>
      </c>
      <c r="D25" s="748" t="s">
        <v>292</v>
      </c>
      <c r="E25" s="778"/>
      <c r="F25" s="747" t="s">
        <v>292</v>
      </c>
      <c r="G25" s="778"/>
      <c r="H25" s="778"/>
      <c r="I25" s="778"/>
      <c r="J25" s="749">
        <f>TRUNC(E25*I25,0)</f>
        <v>0</v>
      </c>
      <c r="K25" s="778"/>
      <c r="L25" s="749">
        <f>TRUNC(E25*K25,0)</f>
        <v>0</v>
      </c>
      <c r="M25" s="778"/>
      <c r="N25" s="749">
        <f>TRUNC(E25*M25,0)</f>
        <v>0</v>
      </c>
      <c r="O25" s="748"/>
    </row>
    <row r="26" spans="2:15" ht="19.7" customHeight="1">
      <c r="B26" s="746" t="s">
        <v>727</v>
      </c>
      <c r="C26" s="781" t="s">
        <v>712</v>
      </c>
      <c r="D26" s="764" t="s">
        <v>292</v>
      </c>
      <c r="E26" s="778"/>
      <c r="F26" s="746" t="s">
        <v>710</v>
      </c>
      <c r="G26" s="778"/>
      <c r="H26" s="765">
        <f>J26+L26+N26</f>
        <v>0</v>
      </c>
      <c r="I26" s="778"/>
      <c r="J26" s="765">
        <f>TRUNC(J27+J28)</f>
        <v>0</v>
      </c>
      <c r="K26" s="778"/>
      <c r="L26" s="749">
        <f>TRUNC(L27+L28)</f>
        <v>0</v>
      </c>
      <c r="M26" s="778"/>
      <c r="N26" s="749">
        <f>TRUNC(N27+N28)</f>
        <v>0</v>
      </c>
      <c r="O26" s="764"/>
    </row>
    <row r="27" spans="2:15" ht="19.7" customHeight="1">
      <c r="B27" s="747" t="s">
        <v>292</v>
      </c>
      <c r="C27" s="748" t="s">
        <v>728</v>
      </c>
      <c r="D27" s="748" t="s">
        <v>292</v>
      </c>
      <c r="E27" s="778">
        <v>1</v>
      </c>
      <c r="F27" s="747" t="s">
        <v>710</v>
      </c>
      <c r="G27" s="778">
        <f>I27+K27+M27</f>
        <v>0</v>
      </c>
      <c r="H27" s="749">
        <f>J27+L27+N27</f>
        <v>0</v>
      </c>
      <c r="I27" s="749">
        <f>H30</f>
        <v>0</v>
      </c>
      <c r="J27" s="749">
        <f>TRUNC(E27*I27,0)</f>
        <v>0</v>
      </c>
      <c r="K27" s="749">
        <v>0</v>
      </c>
      <c r="L27" s="749">
        <f>TRUNC(E27*K27,0)</f>
        <v>0</v>
      </c>
      <c r="M27" s="749">
        <v>0</v>
      </c>
      <c r="N27" s="749">
        <f>TRUNC(E27*M27,0)</f>
        <v>0</v>
      </c>
      <c r="O27" s="748"/>
    </row>
    <row r="28" spans="2:15" ht="19.7" customHeight="1">
      <c r="B28" s="747" t="s">
        <v>292</v>
      </c>
      <c r="C28" s="748" t="s">
        <v>729</v>
      </c>
      <c r="D28" s="748" t="s">
        <v>292</v>
      </c>
      <c r="E28" s="778">
        <v>1</v>
      </c>
      <c r="F28" s="747" t="s">
        <v>710</v>
      </c>
      <c r="G28" s="778">
        <f>I28+K28+M28</f>
        <v>0</v>
      </c>
      <c r="H28" s="749">
        <f>J28+L28+N28</f>
        <v>0</v>
      </c>
      <c r="I28" s="749">
        <f>H35</f>
        <v>0</v>
      </c>
      <c r="J28" s="749">
        <f>TRUNC(E28*I28,0)</f>
        <v>0</v>
      </c>
      <c r="K28" s="749">
        <v>0</v>
      </c>
      <c r="L28" s="749">
        <f>TRUNC(E28*K28,0)</f>
        <v>0</v>
      </c>
      <c r="M28" s="749">
        <v>0</v>
      </c>
      <c r="N28" s="749">
        <f>TRUNC(E28*M28,0)</f>
        <v>0</v>
      </c>
      <c r="O28" s="748"/>
    </row>
    <row r="29" spans="2:15" ht="19.7" customHeight="1">
      <c r="B29" s="747" t="s">
        <v>292</v>
      </c>
      <c r="C29" s="748" t="s">
        <v>292</v>
      </c>
      <c r="D29" s="748" t="s">
        <v>292</v>
      </c>
      <c r="E29" s="778"/>
      <c r="F29" s="747" t="s">
        <v>292</v>
      </c>
      <c r="G29" s="778"/>
      <c r="H29" s="778"/>
      <c r="I29" s="778"/>
      <c r="J29" s="749">
        <f>TRUNC(E29*I29,0)</f>
        <v>0</v>
      </c>
      <c r="K29" s="778"/>
      <c r="L29" s="749">
        <f>TRUNC(E29*K29,0)</f>
        <v>0</v>
      </c>
      <c r="M29" s="778"/>
      <c r="N29" s="749">
        <f>TRUNC(E29*M29,0)</f>
        <v>0</v>
      </c>
      <c r="O29" s="748"/>
    </row>
    <row r="30" spans="2:15" ht="19.7" customHeight="1">
      <c r="B30" s="746" t="s">
        <v>730</v>
      </c>
      <c r="C30" s="764" t="s">
        <v>728</v>
      </c>
      <c r="D30" s="764" t="s">
        <v>292</v>
      </c>
      <c r="E30" s="778"/>
      <c r="F30" s="746" t="s">
        <v>710</v>
      </c>
      <c r="G30" s="778"/>
      <c r="H30" s="765">
        <f>J30+L30+N30</f>
        <v>0</v>
      </c>
      <c r="I30" s="778"/>
      <c r="J30" s="765">
        <f>TRUNC(J31+J32+J33)</f>
        <v>0</v>
      </c>
      <c r="K30" s="778"/>
      <c r="L30" s="749">
        <f>TRUNC(L31+L32+L33)</f>
        <v>0</v>
      </c>
      <c r="M30" s="778"/>
      <c r="N30" s="749">
        <f>TRUNC(N31+N32+N33)</f>
        <v>0</v>
      </c>
      <c r="O30" s="764"/>
    </row>
    <row r="31" spans="2:15" ht="19.7" customHeight="1">
      <c r="B31" s="747" t="s">
        <v>292</v>
      </c>
      <c r="C31" s="748" t="s">
        <v>723</v>
      </c>
      <c r="D31" s="748" t="s">
        <v>292</v>
      </c>
      <c r="E31" s="778">
        <v>2</v>
      </c>
      <c r="F31" s="747" t="s">
        <v>696</v>
      </c>
      <c r="G31" s="778">
        <f>I31+K31+M31</f>
        <v>0</v>
      </c>
      <c r="H31" s="749">
        <f>J31+L31+N31</f>
        <v>0</v>
      </c>
      <c r="I31" s="749">
        <f>I22</f>
        <v>0</v>
      </c>
      <c r="J31" s="749">
        <f>TRUNC(E31*I31,0)</f>
        <v>0</v>
      </c>
      <c r="K31" s="749">
        <v>0</v>
      </c>
      <c r="L31" s="749">
        <f>TRUNC(E31*K31,0)</f>
        <v>0</v>
      </c>
      <c r="M31" s="749">
        <v>0</v>
      </c>
      <c r="N31" s="749">
        <f>TRUNC(E31*M31,0)</f>
        <v>0</v>
      </c>
      <c r="O31" s="748"/>
    </row>
    <row r="32" spans="2:15" ht="19.7" customHeight="1">
      <c r="B32" s="747" t="s">
        <v>292</v>
      </c>
      <c r="C32" s="748" t="s">
        <v>724</v>
      </c>
      <c r="D32" s="748" t="s">
        <v>292</v>
      </c>
      <c r="E32" s="778">
        <v>4</v>
      </c>
      <c r="F32" s="747" t="s">
        <v>696</v>
      </c>
      <c r="G32" s="778">
        <f>I32+K32+M32</f>
        <v>0</v>
      </c>
      <c r="H32" s="749">
        <f>J32+L32+N32</f>
        <v>0</v>
      </c>
      <c r="I32" s="749">
        <f>I23</f>
        <v>0</v>
      </c>
      <c r="J32" s="749">
        <f>TRUNC(E32*I32,0)</f>
        <v>0</v>
      </c>
      <c r="K32" s="749">
        <v>0</v>
      </c>
      <c r="L32" s="749">
        <f>TRUNC(E32*K32,0)</f>
        <v>0</v>
      </c>
      <c r="M32" s="749">
        <v>0</v>
      </c>
      <c r="N32" s="749">
        <f>TRUNC(E32*M32,0)</f>
        <v>0</v>
      </c>
      <c r="O32" s="748"/>
    </row>
    <row r="33" spans="2:15" ht="19.7" customHeight="1">
      <c r="B33" s="747" t="s">
        <v>292</v>
      </c>
      <c r="C33" s="748" t="s">
        <v>725</v>
      </c>
      <c r="D33" s="748" t="s">
        <v>292</v>
      </c>
      <c r="E33" s="778">
        <v>6</v>
      </c>
      <c r="F33" s="747" t="s">
        <v>696</v>
      </c>
      <c r="G33" s="778">
        <f>I33+K33+M33</f>
        <v>0</v>
      </c>
      <c r="H33" s="749">
        <f>J33+L33+N33</f>
        <v>0</v>
      </c>
      <c r="I33" s="749">
        <f>I24</f>
        <v>0</v>
      </c>
      <c r="J33" s="749">
        <f>TRUNC(E33*I33,0)</f>
        <v>0</v>
      </c>
      <c r="K33" s="749">
        <v>0</v>
      </c>
      <c r="L33" s="749">
        <f>TRUNC(E33*K33,0)</f>
        <v>0</v>
      </c>
      <c r="M33" s="749">
        <v>0</v>
      </c>
      <c r="N33" s="749">
        <f>TRUNC(E33*M33,0)</f>
        <v>0</v>
      </c>
      <c r="O33" s="748"/>
    </row>
    <row r="34" spans="2:15" ht="19.7" customHeight="1">
      <c r="B34" s="747" t="s">
        <v>292</v>
      </c>
      <c r="C34" s="748" t="s">
        <v>292</v>
      </c>
      <c r="D34" s="748" t="s">
        <v>292</v>
      </c>
      <c r="E34" s="778"/>
      <c r="F34" s="747" t="s">
        <v>292</v>
      </c>
      <c r="G34" s="778"/>
      <c r="H34" s="778"/>
      <c r="I34" s="778"/>
      <c r="J34" s="749">
        <f>TRUNC(E34*I34,0)</f>
        <v>0</v>
      </c>
      <c r="K34" s="778"/>
      <c r="L34" s="749">
        <f>TRUNC(E34*K34,0)</f>
        <v>0</v>
      </c>
      <c r="M34" s="778"/>
      <c r="N34" s="749">
        <f>TRUNC(E34*M34,0)</f>
        <v>0</v>
      </c>
      <c r="O34" s="748"/>
    </row>
    <row r="35" spans="2:15" ht="19.7" customHeight="1">
      <c r="B35" s="746" t="s">
        <v>731</v>
      </c>
      <c r="C35" s="764" t="s">
        <v>729</v>
      </c>
      <c r="D35" s="764" t="s">
        <v>292</v>
      </c>
      <c r="E35" s="778"/>
      <c r="F35" s="746" t="s">
        <v>710</v>
      </c>
      <c r="G35" s="778"/>
      <c r="H35" s="765">
        <f>J35+L35+N35</f>
        <v>0</v>
      </c>
      <c r="I35" s="778"/>
      <c r="J35" s="765">
        <f>TRUNC(J36+J37+J38+J39)</f>
        <v>0</v>
      </c>
      <c r="K35" s="778"/>
      <c r="L35" s="749">
        <f>TRUNC(L36+L37+L38+L39)</f>
        <v>0</v>
      </c>
      <c r="M35" s="778"/>
      <c r="N35" s="749">
        <f>TRUNC(N36+N37+N38+N39)</f>
        <v>0</v>
      </c>
      <c r="O35" s="764"/>
    </row>
    <row r="36" spans="2:15" ht="19.7" customHeight="1">
      <c r="B36" s="747" t="s">
        <v>292</v>
      </c>
      <c r="C36" s="748" t="s">
        <v>722</v>
      </c>
      <c r="D36" s="748" t="s">
        <v>292</v>
      </c>
      <c r="E36" s="778">
        <v>1</v>
      </c>
      <c r="F36" s="747" t="s">
        <v>696</v>
      </c>
      <c r="G36" s="778">
        <f>I36+K36+M36</f>
        <v>0</v>
      </c>
      <c r="H36" s="749">
        <f>J36+L36+N36</f>
        <v>0</v>
      </c>
      <c r="I36" s="749">
        <f>I21</f>
        <v>0</v>
      </c>
      <c r="J36" s="749">
        <f>TRUNC(E36*I36,0)</f>
        <v>0</v>
      </c>
      <c r="K36" s="749">
        <v>0</v>
      </c>
      <c r="L36" s="749">
        <f>TRUNC(E36*K36,0)</f>
        <v>0</v>
      </c>
      <c r="M36" s="749">
        <v>0</v>
      </c>
      <c r="N36" s="749">
        <f>TRUNC(E36*M36,0)</f>
        <v>0</v>
      </c>
      <c r="O36" s="748"/>
    </row>
    <row r="37" spans="2:15" ht="19.7" customHeight="1">
      <c r="B37" s="747" t="s">
        <v>292</v>
      </c>
      <c r="C37" s="748" t="s">
        <v>723</v>
      </c>
      <c r="D37" s="748" t="s">
        <v>292</v>
      </c>
      <c r="E37" s="778">
        <v>2</v>
      </c>
      <c r="F37" s="747" t="s">
        <v>696</v>
      </c>
      <c r="G37" s="778">
        <f>I37+K37+M37</f>
        <v>0</v>
      </c>
      <c r="H37" s="749">
        <f>J37+L37+N37</f>
        <v>0</v>
      </c>
      <c r="I37" s="749">
        <f>I22</f>
        <v>0</v>
      </c>
      <c r="J37" s="749">
        <f>TRUNC(E37*I37,0)</f>
        <v>0</v>
      </c>
      <c r="K37" s="749">
        <v>0</v>
      </c>
      <c r="L37" s="749">
        <f>TRUNC(E37*K37,0)</f>
        <v>0</v>
      </c>
      <c r="M37" s="749">
        <v>0</v>
      </c>
      <c r="N37" s="749">
        <f>TRUNC(E37*M37,0)</f>
        <v>0</v>
      </c>
      <c r="O37" s="748"/>
    </row>
    <row r="38" spans="2:15" ht="19.7" customHeight="1">
      <c r="B38" s="747" t="s">
        <v>292</v>
      </c>
      <c r="C38" s="748" t="s">
        <v>724</v>
      </c>
      <c r="D38" s="748" t="s">
        <v>292</v>
      </c>
      <c r="E38" s="778">
        <v>2</v>
      </c>
      <c r="F38" s="747" t="s">
        <v>696</v>
      </c>
      <c r="G38" s="778">
        <f>I38+K38+M38</f>
        <v>0</v>
      </c>
      <c r="H38" s="749">
        <f>J38+L38+N38</f>
        <v>0</v>
      </c>
      <c r="I38" s="749">
        <f>I23</f>
        <v>0</v>
      </c>
      <c r="J38" s="749">
        <f>TRUNC(E38*I38,0)</f>
        <v>0</v>
      </c>
      <c r="K38" s="749">
        <v>0</v>
      </c>
      <c r="L38" s="749">
        <f>TRUNC(E38*K38,0)</f>
        <v>0</v>
      </c>
      <c r="M38" s="749">
        <v>0</v>
      </c>
      <c r="N38" s="749">
        <f>TRUNC(E38*M38,0)</f>
        <v>0</v>
      </c>
      <c r="O38" s="748"/>
    </row>
    <row r="39" spans="2:15" ht="19.7" customHeight="1">
      <c r="B39" s="747" t="s">
        <v>292</v>
      </c>
      <c r="C39" s="748" t="s">
        <v>725</v>
      </c>
      <c r="D39" s="748" t="s">
        <v>292</v>
      </c>
      <c r="E39" s="778">
        <v>2</v>
      </c>
      <c r="F39" s="747" t="s">
        <v>696</v>
      </c>
      <c r="G39" s="778">
        <f>I39+K39+M39</f>
        <v>0</v>
      </c>
      <c r="H39" s="749">
        <f>J39+L39+N39</f>
        <v>0</v>
      </c>
      <c r="I39" s="749">
        <f>I24</f>
        <v>0</v>
      </c>
      <c r="J39" s="749">
        <f>TRUNC(E39*I39,0)</f>
        <v>0</v>
      </c>
      <c r="K39" s="749">
        <v>0</v>
      </c>
      <c r="L39" s="749">
        <f>TRUNC(E39*K39,0)</f>
        <v>0</v>
      </c>
      <c r="M39" s="749">
        <v>0</v>
      </c>
      <c r="N39" s="749">
        <f>TRUNC(E39*M39,0)</f>
        <v>0</v>
      </c>
      <c r="O39" s="748"/>
    </row>
    <row r="40" spans="2:15" ht="19.7" customHeight="1">
      <c r="B40" s="747" t="s">
        <v>292</v>
      </c>
      <c r="C40" s="748" t="s">
        <v>292</v>
      </c>
      <c r="D40" s="748" t="s">
        <v>292</v>
      </c>
      <c r="E40" s="778"/>
      <c r="F40" s="747" t="s">
        <v>292</v>
      </c>
      <c r="G40" s="778"/>
      <c r="H40" s="778"/>
      <c r="I40" s="778"/>
      <c r="J40" s="749">
        <f>TRUNC(E40*I40,0)</f>
        <v>0</v>
      </c>
      <c r="K40" s="778"/>
      <c r="L40" s="749">
        <f>TRUNC(E40*K40,0)</f>
        <v>0</v>
      </c>
      <c r="M40" s="778"/>
      <c r="N40" s="749">
        <f>TRUNC(E40*M40,0)</f>
        <v>0</v>
      </c>
      <c r="O40" s="748"/>
    </row>
    <row r="41" spans="2:15" ht="19.7" customHeight="1">
      <c r="B41" s="746" t="s">
        <v>732</v>
      </c>
      <c r="C41" s="764" t="s">
        <v>713</v>
      </c>
      <c r="D41" s="764" t="s">
        <v>714</v>
      </c>
      <c r="E41" s="778"/>
      <c r="F41" s="746" t="s">
        <v>715</v>
      </c>
      <c r="G41" s="778"/>
      <c r="H41" s="765">
        <f>J41+L41+N41</f>
        <v>0</v>
      </c>
      <c r="I41" s="778"/>
      <c r="J41" s="765">
        <f>TRUNC(J42)</f>
        <v>0</v>
      </c>
      <c r="K41" s="778"/>
      <c r="L41" s="749">
        <f>TRUNC(L42)</f>
        <v>0</v>
      </c>
      <c r="M41" s="778"/>
      <c r="N41" s="749">
        <f>TRUNC(N42)</f>
        <v>0</v>
      </c>
      <c r="O41" s="764"/>
    </row>
    <row r="42" spans="2:15" ht="19.7" customHeight="1">
      <c r="B42" s="747" t="s">
        <v>292</v>
      </c>
      <c r="C42" s="748" t="s">
        <v>713</v>
      </c>
      <c r="D42" s="748" t="s">
        <v>292</v>
      </c>
      <c r="E42" s="782">
        <v>0.04</v>
      </c>
      <c r="F42" s="747" t="s">
        <v>733</v>
      </c>
      <c r="G42" s="778">
        <f>I42+K42+M42</f>
        <v>0</v>
      </c>
      <c r="H42" s="749">
        <f>J42+L42+N42</f>
        <v>0</v>
      </c>
      <c r="I42" s="749">
        <f>H44</f>
        <v>0</v>
      </c>
      <c r="J42" s="749">
        <f>TRUNC(E42*I42,0)</f>
        <v>0</v>
      </c>
      <c r="K42" s="749">
        <v>0</v>
      </c>
      <c r="L42" s="749">
        <f>TRUNC(E42*K42,0)</f>
        <v>0</v>
      </c>
      <c r="M42" s="749">
        <v>0</v>
      </c>
      <c r="N42" s="749">
        <f>TRUNC(E42*M42,0)</f>
        <v>0</v>
      </c>
      <c r="O42" s="748"/>
    </row>
    <row r="43" spans="2:15" ht="19.7" customHeight="1">
      <c r="B43" s="747" t="s">
        <v>292</v>
      </c>
      <c r="C43" s="748" t="s">
        <v>292</v>
      </c>
      <c r="D43" s="748" t="s">
        <v>292</v>
      </c>
      <c r="E43" s="778"/>
      <c r="F43" s="747" t="s">
        <v>292</v>
      </c>
      <c r="G43" s="778"/>
      <c r="H43" s="778"/>
      <c r="I43" s="778"/>
      <c r="J43" s="749">
        <f>TRUNC(E43*I43,0)</f>
        <v>0</v>
      </c>
      <c r="K43" s="778"/>
      <c r="L43" s="749">
        <f>TRUNC(E43*K43,0)</f>
        <v>0</v>
      </c>
      <c r="M43" s="778"/>
      <c r="N43" s="749">
        <f>TRUNC(E43*M43,0)</f>
        <v>0</v>
      </c>
      <c r="O43" s="748"/>
    </row>
    <row r="44" spans="2:15" ht="19.7" customHeight="1">
      <c r="B44" s="746" t="s">
        <v>734</v>
      </c>
      <c r="C44" s="764" t="s">
        <v>713</v>
      </c>
      <c r="D44" s="764" t="s">
        <v>292</v>
      </c>
      <c r="E44" s="778"/>
      <c r="F44" s="746" t="s">
        <v>733</v>
      </c>
      <c r="G44" s="778"/>
      <c r="H44" s="765">
        <f>J44+L44+N44</f>
        <v>0</v>
      </c>
      <c r="I44" s="778"/>
      <c r="J44" s="765">
        <f>TRUNC(J45+J46+J47)</f>
        <v>0</v>
      </c>
      <c r="K44" s="778"/>
      <c r="L44" s="749">
        <f>TRUNC(L45+L46+L47)</f>
        <v>0</v>
      </c>
      <c r="M44" s="778"/>
      <c r="N44" s="749">
        <f>TRUNC(N45+N46+N47)</f>
        <v>0</v>
      </c>
      <c r="O44" s="764"/>
    </row>
    <row r="45" spans="2:15" ht="19.7" customHeight="1">
      <c r="B45" s="747" t="s">
        <v>292</v>
      </c>
      <c r="C45" s="748" t="s">
        <v>722</v>
      </c>
      <c r="D45" s="748" t="s">
        <v>292</v>
      </c>
      <c r="E45" s="778">
        <v>1</v>
      </c>
      <c r="F45" s="747" t="s">
        <v>696</v>
      </c>
      <c r="G45" s="778">
        <f>I45+K45+M45</f>
        <v>0</v>
      </c>
      <c r="H45" s="749">
        <f>J45+L45+N45</f>
        <v>0</v>
      </c>
      <c r="I45" s="749">
        <f>I36</f>
        <v>0</v>
      </c>
      <c r="J45" s="749">
        <f>TRUNC(E45*I45,0)</f>
        <v>0</v>
      </c>
      <c r="K45" s="749">
        <v>0</v>
      </c>
      <c r="L45" s="749">
        <f>TRUNC(E45*K45,0)</f>
        <v>0</v>
      </c>
      <c r="M45" s="749">
        <v>0</v>
      </c>
      <c r="N45" s="749">
        <f>TRUNC(E45*M45,0)</f>
        <v>0</v>
      </c>
      <c r="O45" s="748"/>
    </row>
    <row r="46" spans="2:15" ht="19.7" customHeight="1">
      <c r="B46" s="747" t="s">
        <v>292</v>
      </c>
      <c r="C46" s="748" t="s">
        <v>723</v>
      </c>
      <c r="D46" s="748" t="s">
        <v>292</v>
      </c>
      <c r="E46" s="778">
        <v>1</v>
      </c>
      <c r="F46" s="747" t="s">
        <v>696</v>
      </c>
      <c r="G46" s="778">
        <f>I46+K46+M46</f>
        <v>0</v>
      </c>
      <c r="H46" s="749">
        <f>J46+L46+N46</f>
        <v>0</v>
      </c>
      <c r="I46" s="749">
        <f>I37</f>
        <v>0</v>
      </c>
      <c r="J46" s="749">
        <f>TRUNC(E46*I46,0)</f>
        <v>0</v>
      </c>
      <c r="K46" s="749">
        <v>0</v>
      </c>
      <c r="L46" s="749">
        <f>TRUNC(E46*K46,0)</f>
        <v>0</v>
      </c>
      <c r="M46" s="749">
        <v>0</v>
      </c>
      <c r="N46" s="749">
        <f>TRUNC(E46*M46,0)</f>
        <v>0</v>
      </c>
      <c r="O46" s="748"/>
    </row>
    <row r="47" spans="2:15" ht="19.7" customHeight="1">
      <c r="B47" s="747" t="s">
        <v>292</v>
      </c>
      <c r="C47" s="748" t="s">
        <v>724</v>
      </c>
      <c r="D47" s="748" t="s">
        <v>292</v>
      </c>
      <c r="E47" s="778">
        <v>2</v>
      </c>
      <c r="F47" s="747" t="s">
        <v>696</v>
      </c>
      <c r="G47" s="778">
        <f>I47+K47+M47</f>
        <v>0</v>
      </c>
      <c r="H47" s="749">
        <f>J47+L47+N47</f>
        <v>0</v>
      </c>
      <c r="I47" s="749">
        <f>I38</f>
        <v>0</v>
      </c>
      <c r="J47" s="749">
        <f>TRUNC(E47*I47,0)</f>
        <v>0</v>
      </c>
      <c r="K47" s="749">
        <v>0</v>
      </c>
      <c r="L47" s="749">
        <f>TRUNC(E47*K47,0)</f>
        <v>0</v>
      </c>
      <c r="M47" s="749">
        <v>0</v>
      </c>
      <c r="N47" s="749">
        <f>TRUNC(E47*M47,0)</f>
        <v>0</v>
      </c>
      <c r="O47" s="748"/>
    </row>
    <row r="48" spans="2:15" ht="19.7" customHeight="1">
      <c r="B48" s="747" t="s">
        <v>292</v>
      </c>
      <c r="C48" s="748" t="s">
        <v>292</v>
      </c>
      <c r="D48" s="748" t="s">
        <v>292</v>
      </c>
      <c r="E48" s="778"/>
      <c r="F48" s="747" t="s">
        <v>292</v>
      </c>
      <c r="G48" s="778"/>
      <c r="H48" s="778"/>
      <c r="I48" s="778"/>
      <c r="J48" s="749">
        <f>TRUNC(E48*I48,0)</f>
        <v>0</v>
      </c>
      <c r="K48" s="778"/>
      <c r="L48" s="749">
        <f>TRUNC(E48*K48,0)</f>
        <v>0</v>
      </c>
      <c r="M48" s="778"/>
      <c r="N48" s="749">
        <f>TRUNC(E48*M48,0)</f>
        <v>0</v>
      </c>
      <c r="O48" s="748"/>
    </row>
    <row r="49" spans="2:17" ht="19.7" customHeight="1">
      <c r="B49" s="746" t="s">
        <v>735</v>
      </c>
      <c r="C49" s="764" t="s">
        <v>716</v>
      </c>
      <c r="D49" s="764" t="s">
        <v>292</v>
      </c>
      <c r="E49" s="778"/>
      <c r="F49" s="746" t="s">
        <v>710</v>
      </c>
      <c r="G49" s="778"/>
      <c r="H49" s="765">
        <f>J49+L49+N49</f>
        <v>0</v>
      </c>
      <c r="I49" s="778"/>
      <c r="J49" s="765">
        <f>TRUNC(J50+J51+J52+J53)</f>
        <v>0</v>
      </c>
      <c r="K49" s="778"/>
      <c r="L49" s="749">
        <f>TRUNC(L50+L51+L52+L53)</f>
        <v>0</v>
      </c>
      <c r="M49" s="778"/>
      <c r="N49" s="749">
        <f>TRUNC(N50+N51+N52+N53)</f>
        <v>0</v>
      </c>
      <c r="O49" s="764"/>
    </row>
    <row r="50" spans="2:17" ht="19.7" customHeight="1">
      <c r="B50" s="747" t="s">
        <v>292</v>
      </c>
      <c r="C50" s="748" t="s">
        <v>722</v>
      </c>
      <c r="D50" s="748" t="s">
        <v>292</v>
      </c>
      <c r="E50" s="778">
        <v>1</v>
      </c>
      <c r="F50" s="747" t="s">
        <v>696</v>
      </c>
      <c r="G50" s="778">
        <f>I50+K50+M50</f>
        <v>0</v>
      </c>
      <c r="H50" s="749">
        <f>J50+L50+N50</f>
        <v>0</v>
      </c>
      <c r="I50" s="749">
        <f>I36</f>
        <v>0</v>
      </c>
      <c r="J50" s="749">
        <f>TRUNC(E50*I50,0)</f>
        <v>0</v>
      </c>
      <c r="K50" s="749">
        <v>0</v>
      </c>
      <c r="L50" s="749">
        <f>TRUNC(E50*K50,0)</f>
        <v>0</v>
      </c>
      <c r="M50" s="749">
        <v>0</v>
      </c>
      <c r="N50" s="749">
        <f>TRUNC(E50*M50,0)</f>
        <v>0</v>
      </c>
      <c r="O50" s="748"/>
    </row>
    <row r="51" spans="2:17" ht="19.7" customHeight="1">
      <c r="B51" s="747" t="s">
        <v>292</v>
      </c>
      <c r="C51" s="748" t="s">
        <v>723</v>
      </c>
      <c r="D51" s="748" t="s">
        <v>292</v>
      </c>
      <c r="E51" s="778">
        <v>2</v>
      </c>
      <c r="F51" s="747" t="s">
        <v>696</v>
      </c>
      <c r="G51" s="778">
        <f>I51+K51+M51</f>
        <v>0</v>
      </c>
      <c r="H51" s="749">
        <f>J51+L51+N51</f>
        <v>0</v>
      </c>
      <c r="I51" s="749">
        <f>I37</f>
        <v>0</v>
      </c>
      <c r="J51" s="749">
        <f>TRUNC(E51*I51,0)</f>
        <v>0</v>
      </c>
      <c r="K51" s="749">
        <v>0</v>
      </c>
      <c r="L51" s="749">
        <f>TRUNC(E51*K51,0)</f>
        <v>0</v>
      </c>
      <c r="M51" s="749">
        <v>0</v>
      </c>
      <c r="N51" s="749">
        <f>TRUNC(E51*M51,0)</f>
        <v>0</v>
      </c>
      <c r="O51" s="748"/>
    </row>
    <row r="52" spans="2:17" ht="19.7" customHeight="1">
      <c r="B52" s="747" t="s">
        <v>292</v>
      </c>
      <c r="C52" s="748" t="s">
        <v>724</v>
      </c>
      <c r="D52" s="748" t="s">
        <v>292</v>
      </c>
      <c r="E52" s="778">
        <v>1</v>
      </c>
      <c r="F52" s="747" t="s">
        <v>696</v>
      </c>
      <c r="G52" s="778">
        <f>I52+K52+M52</f>
        <v>0</v>
      </c>
      <c r="H52" s="749">
        <f>J52+L52+N52</f>
        <v>0</v>
      </c>
      <c r="I52" s="749">
        <f>I38</f>
        <v>0</v>
      </c>
      <c r="J52" s="749">
        <f>TRUNC(E52*I52,0)</f>
        <v>0</v>
      </c>
      <c r="K52" s="749">
        <v>0</v>
      </c>
      <c r="L52" s="749">
        <f>TRUNC(E52*K52,0)</f>
        <v>0</v>
      </c>
      <c r="M52" s="749">
        <v>0</v>
      </c>
      <c r="N52" s="749">
        <f>TRUNC(E52*M52,0)</f>
        <v>0</v>
      </c>
      <c r="O52" s="748"/>
    </row>
    <row r="53" spans="2:17" ht="19.7" customHeight="1">
      <c r="B53" s="747" t="s">
        <v>292</v>
      </c>
      <c r="C53" s="748" t="s">
        <v>725</v>
      </c>
      <c r="D53" s="748" t="s">
        <v>292</v>
      </c>
      <c r="E53" s="778">
        <v>1</v>
      </c>
      <c r="F53" s="747" t="s">
        <v>696</v>
      </c>
      <c r="G53" s="778">
        <f>I53+K53+M53</f>
        <v>0</v>
      </c>
      <c r="H53" s="749">
        <f>J53+L53+N53</f>
        <v>0</v>
      </c>
      <c r="I53" s="749">
        <f>I39</f>
        <v>0</v>
      </c>
      <c r="J53" s="749">
        <f>TRUNC(E53*I53,0)</f>
        <v>0</v>
      </c>
      <c r="K53" s="749">
        <v>0</v>
      </c>
      <c r="L53" s="749">
        <f>TRUNC(E53*K53,0)</f>
        <v>0</v>
      </c>
      <c r="M53" s="749">
        <v>0</v>
      </c>
      <c r="N53" s="749">
        <f>TRUNC(E53*M53,0)</f>
        <v>0</v>
      </c>
      <c r="O53" s="748"/>
    </row>
    <row r="54" spans="2:17" ht="19.7" customHeight="1">
      <c r="B54" s="747" t="s">
        <v>292</v>
      </c>
      <c r="C54" s="748" t="s">
        <v>292</v>
      </c>
      <c r="D54" s="748" t="s">
        <v>292</v>
      </c>
      <c r="E54" s="778"/>
      <c r="F54" s="747" t="s">
        <v>292</v>
      </c>
      <c r="G54" s="778"/>
      <c r="H54" s="778"/>
      <c r="I54" s="778"/>
      <c r="J54" s="749">
        <f>TRUNC(E54*I54,0)</f>
        <v>0</v>
      </c>
      <c r="K54" s="778"/>
      <c r="L54" s="749">
        <f>TRUNC(E54*K54,0)</f>
        <v>0</v>
      </c>
      <c r="M54" s="778"/>
      <c r="N54" s="749">
        <f>TRUNC(E54*M54,0)</f>
        <v>0</v>
      </c>
      <c r="O54" s="748"/>
    </row>
    <row r="55" spans="2:17" ht="19.7" customHeight="1">
      <c r="B55" s="746" t="s">
        <v>736</v>
      </c>
      <c r="C55" s="764" t="s">
        <v>717</v>
      </c>
      <c r="D55" s="764" t="s">
        <v>718</v>
      </c>
      <c r="E55" s="778"/>
      <c r="F55" s="746" t="s">
        <v>715</v>
      </c>
      <c r="G55" s="778"/>
      <c r="H55" s="765">
        <f>J55+L55+N55</f>
        <v>0</v>
      </c>
      <c r="I55" s="778"/>
      <c r="J55" s="765">
        <f>TRUNC(J56)</f>
        <v>0</v>
      </c>
      <c r="K55" s="778"/>
      <c r="L55" s="749">
        <f>TRUNC(L56)</f>
        <v>0</v>
      </c>
      <c r="M55" s="778"/>
      <c r="N55" s="749">
        <f>TRUNC(N56)</f>
        <v>0</v>
      </c>
      <c r="O55" s="764"/>
    </row>
    <row r="56" spans="2:17" ht="19.7" customHeight="1">
      <c r="B56" s="747" t="s">
        <v>292</v>
      </c>
      <c r="C56" s="748" t="s">
        <v>717</v>
      </c>
      <c r="D56" s="748" t="s">
        <v>292</v>
      </c>
      <c r="E56" s="782">
        <v>2.7026999999999999E-2</v>
      </c>
      <c r="F56" s="747" t="s">
        <v>733</v>
      </c>
      <c r="G56" s="778">
        <f>I56+K56+M56</f>
        <v>0</v>
      </c>
      <c r="H56" s="749">
        <f>J56+L56+N56</f>
        <v>0</v>
      </c>
      <c r="I56" s="749">
        <f>H58</f>
        <v>0</v>
      </c>
      <c r="J56" s="749">
        <f>TRUNC(E56*I56,0)</f>
        <v>0</v>
      </c>
      <c r="K56" s="749">
        <v>0</v>
      </c>
      <c r="L56" s="749">
        <f>TRUNC(E56*K56,0)</f>
        <v>0</v>
      </c>
      <c r="M56" s="749">
        <v>0</v>
      </c>
      <c r="N56" s="749">
        <f>TRUNC(E56*M56,0)</f>
        <v>0</v>
      </c>
      <c r="O56" s="748"/>
    </row>
    <row r="57" spans="2:17" ht="19.7" customHeight="1">
      <c r="B57" s="747" t="s">
        <v>292</v>
      </c>
      <c r="C57" s="748" t="s">
        <v>292</v>
      </c>
      <c r="D57" s="748" t="s">
        <v>292</v>
      </c>
      <c r="E57" s="778"/>
      <c r="F57" s="747" t="s">
        <v>292</v>
      </c>
      <c r="G57" s="778"/>
      <c r="H57" s="778"/>
      <c r="I57" s="778"/>
      <c r="J57" s="749">
        <f>TRUNC(E57*I57,0)</f>
        <v>0</v>
      </c>
      <c r="K57" s="778"/>
      <c r="L57" s="749">
        <f>TRUNC(E57*K57,0)</f>
        <v>0</v>
      </c>
      <c r="M57" s="778"/>
      <c r="N57" s="749">
        <f>TRUNC(E57*M57,0)</f>
        <v>0</v>
      </c>
      <c r="O57" s="748"/>
    </row>
    <row r="58" spans="2:17" ht="19.7" customHeight="1">
      <c r="B58" s="746" t="s">
        <v>737</v>
      </c>
      <c r="C58" s="764" t="s">
        <v>717</v>
      </c>
      <c r="D58" s="764" t="s">
        <v>292</v>
      </c>
      <c r="E58" s="778"/>
      <c r="F58" s="746" t="s">
        <v>733</v>
      </c>
      <c r="G58" s="778"/>
      <c r="H58" s="765">
        <f>J58+L58+N58</f>
        <v>0</v>
      </c>
      <c r="I58" s="778"/>
      <c r="J58" s="765">
        <f>TRUNC(J59+J60+J61+J62)</f>
        <v>0</v>
      </c>
      <c r="K58" s="778"/>
      <c r="L58" s="749">
        <f>TRUNC(L59+L60+L61+L62)</f>
        <v>0</v>
      </c>
      <c r="M58" s="778"/>
      <c r="N58" s="749">
        <f>TRUNC(N59+N60+N61+N62)</f>
        <v>0</v>
      </c>
      <c r="O58" s="764"/>
    </row>
    <row r="59" spans="2:17" ht="19.7" customHeight="1">
      <c r="B59" s="747" t="s">
        <v>292</v>
      </c>
      <c r="C59" s="748" t="s">
        <v>722</v>
      </c>
      <c r="D59" s="748" t="s">
        <v>292</v>
      </c>
      <c r="E59" s="782">
        <v>0.7</v>
      </c>
      <c r="F59" s="747" t="s">
        <v>696</v>
      </c>
      <c r="G59" s="778">
        <f>I59+K59+M59</f>
        <v>0</v>
      </c>
      <c r="H59" s="749">
        <f>J59+L59+N59</f>
        <v>0</v>
      </c>
      <c r="I59" s="749">
        <f>I50</f>
        <v>0</v>
      </c>
      <c r="J59" s="749">
        <f>TRUNC(E59*I59,0)</f>
        <v>0</v>
      </c>
      <c r="K59" s="749">
        <v>0</v>
      </c>
      <c r="L59" s="749">
        <f>TRUNC(E59*K59,0)</f>
        <v>0</v>
      </c>
      <c r="M59" s="749">
        <v>0</v>
      </c>
      <c r="N59" s="749">
        <f>TRUNC(E59*M59,0)</f>
        <v>0</v>
      </c>
      <c r="O59" s="748"/>
    </row>
    <row r="60" spans="2:17" ht="19.7" customHeight="1">
      <c r="B60" s="747" t="s">
        <v>292</v>
      </c>
      <c r="C60" s="748" t="s">
        <v>723</v>
      </c>
      <c r="D60" s="748" t="s">
        <v>292</v>
      </c>
      <c r="E60" s="782">
        <v>2.2999999999999998</v>
      </c>
      <c r="F60" s="747" t="s">
        <v>696</v>
      </c>
      <c r="G60" s="778">
        <f>I60+K60+M60</f>
        <v>0</v>
      </c>
      <c r="H60" s="749">
        <f>J60+L60+N60</f>
        <v>0</v>
      </c>
      <c r="I60" s="749">
        <f>I51</f>
        <v>0</v>
      </c>
      <c r="J60" s="749">
        <f>TRUNC(E60*I60,0)</f>
        <v>0</v>
      </c>
      <c r="K60" s="749">
        <v>0</v>
      </c>
      <c r="L60" s="749">
        <f>TRUNC(E60*K60,0)</f>
        <v>0</v>
      </c>
      <c r="M60" s="749">
        <v>0</v>
      </c>
      <c r="N60" s="749">
        <f>TRUNC(E60*M60,0)</f>
        <v>0</v>
      </c>
      <c r="O60" s="748"/>
    </row>
    <row r="61" spans="2:17" ht="19.7" customHeight="1">
      <c r="B61" s="747" t="s">
        <v>292</v>
      </c>
      <c r="C61" s="748" t="s">
        <v>724</v>
      </c>
      <c r="D61" s="748" t="s">
        <v>292</v>
      </c>
      <c r="E61" s="782">
        <v>3.8</v>
      </c>
      <c r="F61" s="747" t="s">
        <v>696</v>
      </c>
      <c r="G61" s="778">
        <f>I61+K61+M61</f>
        <v>0</v>
      </c>
      <c r="H61" s="749">
        <f>J61+L61+N61</f>
        <v>0</v>
      </c>
      <c r="I61" s="749">
        <f>I52</f>
        <v>0</v>
      </c>
      <c r="J61" s="749">
        <f>TRUNC(E61*I61,0)</f>
        <v>0</v>
      </c>
      <c r="K61" s="749">
        <v>0</v>
      </c>
      <c r="L61" s="749">
        <f>TRUNC(E61*K61,0)</f>
        <v>0</v>
      </c>
      <c r="M61" s="749">
        <v>0</v>
      </c>
      <c r="N61" s="749">
        <f>TRUNC(E61*M61,0)</f>
        <v>0</v>
      </c>
      <c r="O61" s="748"/>
    </row>
    <row r="62" spans="2:17" ht="19.7" customHeight="1">
      <c r="B62" s="747" t="s">
        <v>292</v>
      </c>
      <c r="C62" s="748" t="s">
        <v>725</v>
      </c>
      <c r="D62" s="748" t="s">
        <v>292</v>
      </c>
      <c r="E62" s="782">
        <v>2.4</v>
      </c>
      <c r="F62" s="747" t="s">
        <v>696</v>
      </c>
      <c r="G62" s="778">
        <f>I62+K62+M62</f>
        <v>0</v>
      </c>
      <c r="H62" s="749">
        <f>J62+L62+N62</f>
        <v>0</v>
      </c>
      <c r="I62" s="749">
        <f>I53</f>
        <v>0</v>
      </c>
      <c r="J62" s="749">
        <f>TRUNC(E62*I62,0)</f>
        <v>0</v>
      </c>
      <c r="K62" s="749">
        <v>0</v>
      </c>
      <c r="L62" s="749">
        <f>TRUNC(E62*K62,0)</f>
        <v>0</v>
      </c>
      <c r="M62" s="749">
        <v>0</v>
      </c>
      <c r="N62" s="749">
        <f>TRUNC(E62*M62,0)</f>
        <v>0</v>
      </c>
      <c r="O62" s="748"/>
    </row>
    <row r="63" spans="2:17" ht="19.7" customHeight="1">
      <c r="B63" s="747" t="s">
        <v>292</v>
      </c>
      <c r="C63" s="748" t="s">
        <v>292</v>
      </c>
      <c r="D63" s="748" t="s">
        <v>292</v>
      </c>
      <c r="E63" s="778"/>
      <c r="F63" s="747" t="s">
        <v>292</v>
      </c>
      <c r="G63" s="778"/>
      <c r="H63" s="778"/>
      <c r="I63" s="778"/>
      <c r="J63" s="749">
        <f>TRUNC(E63*I63,0)</f>
        <v>0</v>
      </c>
      <c r="K63" s="778"/>
      <c r="L63" s="749">
        <f>TRUNC(E63*K63,0)</f>
        <v>0</v>
      </c>
      <c r="M63" s="778"/>
      <c r="N63" s="749">
        <f>TRUNC(E63*M63,0)</f>
        <v>0</v>
      </c>
      <c r="O63" s="748"/>
    </row>
    <row r="64" spans="2:17" ht="19.7" customHeight="1">
      <c r="B64" s="746" t="s">
        <v>738</v>
      </c>
      <c r="C64" s="764" t="s">
        <v>719</v>
      </c>
      <c r="D64" s="764" t="s">
        <v>292</v>
      </c>
      <c r="E64" s="778"/>
      <c r="F64" s="746" t="s">
        <v>720</v>
      </c>
      <c r="G64" s="778"/>
      <c r="H64" s="765">
        <f>J64+L64+N64</f>
        <v>0</v>
      </c>
      <c r="I64" s="778"/>
      <c r="J64" s="765">
        <f>TRUNC(J65+J66+J67+J68)</f>
        <v>0</v>
      </c>
      <c r="K64" s="778"/>
      <c r="L64" s="749">
        <f>TRUNC(L65+L66+L67+L68)</f>
        <v>0</v>
      </c>
      <c r="M64" s="778"/>
      <c r="N64" s="749">
        <f>TRUNC(N65+N66+N67+N68)</f>
        <v>0</v>
      </c>
      <c r="O64" s="764"/>
      <c r="Q64" s="744" t="s">
        <v>739</v>
      </c>
    </row>
    <row r="65" spans="2:15" ht="19.7" customHeight="1">
      <c r="B65" s="747" t="s">
        <v>292</v>
      </c>
      <c r="C65" s="748" t="s">
        <v>722</v>
      </c>
      <c r="D65" s="748" t="s">
        <v>292</v>
      </c>
      <c r="E65" s="782">
        <v>0.5</v>
      </c>
      <c r="F65" s="747" t="s">
        <v>696</v>
      </c>
      <c r="G65" s="778">
        <f>I65+K65+M65</f>
        <v>0</v>
      </c>
      <c r="H65" s="749">
        <f>J65+L65+N65</f>
        <v>0</v>
      </c>
      <c r="I65" s="749">
        <f>I59</f>
        <v>0</v>
      </c>
      <c r="J65" s="749">
        <f>TRUNC(E65*I65,0)</f>
        <v>0</v>
      </c>
      <c r="K65" s="749">
        <v>0</v>
      </c>
      <c r="L65" s="749">
        <f>TRUNC(E65*K65,0)</f>
        <v>0</v>
      </c>
      <c r="M65" s="749">
        <v>0</v>
      </c>
      <c r="N65" s="749">
        <f>TRUNC(E65*M65,0)</f>
        <v>0</v>
      </c>
      <c r="O65" s="748"/>
    </row>
    <row r="66" spans="2:15" ht="19.7" customHeight="1">
      <c r="B66" s="747" t="s">
        <v>292</v>
      </c>
      <c r="C66" s="748" t="s">
        <v>723</v>
      </c>
      <c r="D66" s="748" t="s">
        <v>292</v>
      </c>
      <c r="E66" s="778">
        <v>1</v>
      </c>
      <c r="F66" s="747" t="s">
        <v>696</v>
      </c>
      <c r="G66" s="778">
        <f>I66+K66+M66</f>
        <v>0</v>
      </c>
      <c r="H66" s="749">
        <f>J66+L66+N66</f>
        <v>0</v>
      </c>
      <c r="I66" s="749">
        <f>I60</f>
        <v>0</v>
      </c>
      <c r="J66" s="749">
        <f>TRUNC(E66*I66,0)</f>
        <v>0</v>
      </c>
      <c r="K66" s="749">
        <v>0</v>
      </c>
      <c r="L66" s="749">
        <f>TRUNC(E66*K66,0)</f>
        <v>0</v>
      </c>
      <c r="M66" s="749">
        <v>0</v>
      </c>
      <c r="N66" s="749">
        <f>TRUNC(E66*M66,0)</f>
        <v>0</v>
      </c>
      <c r="O66" s="748"/>
    </row>
    <row r="67" spans="2:15" ht="19.7" customHeight="1">
      <c r="B67" s="747" t="s">
        <v>292</v>
      </c>
      <c r="C67" s="748" t="s">
        <v>724</v>
      </c>
      <c r="D67" s="748" t="s">
        <v>292</v>
      </c>
      <c r="E67" s="778">
        <v>1</v>
      </c>
      <c r="F67" s="747" t="s">
        <v>696</v>
      </c>
      <c r="G67" s="778">
        <f>I67+K67+M67</f>
        <v>0</v>
      </c>
      <c r="H67" s="749">
        <f>J67+L67+N67</f>
        <v>0</v>
      </c>
      <c r="I67" s="749">
        <f>I61</f>
        <v>0</v>
      </c>
      <c r="J67" s="749">
        <f>TRUNC(E67*I67,0)</f>
        <v>0</v>
      </c>
      <c r="K67" s="749">
        <v>0</v>
      </c>
      <c r="L67" s="749">
        <f>TRUNC(E67*K67,0)</f>
        <v>0</v>
      </c>
      <c r="M67" s="749">
        <v>0</v>
      </c>
      <c r="N67" s="749">
        <f>TRUNC(E67*M67,0)</f>
        <v>0</v>
      </c>
      <c r="O67" s="748"/>
    </row>
    <row r="68" spans="2:15" ht="19.7" customHeight="1">
      <c r="B68" s="747" t="s">
        <v>292</v>
      </c>
      <c r="C68" s="748" t="s">
        <v>725</v>
      </c>
      <c r="D68" s="748" t="s">
        <v>292</v>
      </c>
      <c r="E68" s="782">
        <v>0.5</v>
      </c>
      <c r="F68" s="747" t="s">
        <v>696</v>
      </c>
      <c r="G68" s="778">
        <f>I68+K68+M68</f>
        <v>0</v>
      </c>
      <c r="H68" s="749">
        <f>J68+L68+N68</f>
        <v>0</v>
      </c>
      <c r="I68" s="749">
        <f>I62</f>
        <v>0</v>
      </c>
      <c r="J68" s="749">
        <f>TRUNC(E68*I68,0)</f>
        <v>0</v>
      </c>
      <c r="K68" s="749">
        <v>0</v>
      </c>
      <c r="L68" s="749">
        <f>TRUNC(E68*K68,0)</f>
        <v>0</v>
      </c>
      <c r="M68" s="749">
        <v>0</v>
      </c>
      <c r="N68" s="749">
        <f>TRUNC(E68*M68,0)</f>
        <v>0</v>
      </c>
      <c r="O68" s="748"/>
    </row>
    <row r="69" spans="2:15" ht="19.7" customHeight="1">
      <c r="B69" s="747" t="s">
        <v>292</v>
      </c>
      <c r="C69" s="748" t="s">
        <v>292</v>
      </c>
      <c r="D69" s="748" t="s">
        <v>292</v>
      </c>
      <c r="E69" s="778"/>
      <c r="F69" s="747" t="s">
        <v>292</v>
      </c>
      <c r="G69" s="778"/>
      <c r="H69" s="778"/>
      <c r="I69" s="778"/>
      <c r="J69" s="749">
        <f>TRUNC(E69*I69,0)</f>
        <v>0</v>
      </c>
      <c r="K69" s="778"/>
      <c r="L69" s="749">
        <f>TRUNC(E69*K69,0)</f>
        <v>0</v>
      </c>
      <c r="M69" s="778"/>
      <c r="N69" s="749">
        <f>TRUNC(E69*M69,0)</f>
        <v>0</v>
      </c>
      <c r="O69" s="748"/>
    </row>
    <row r="70" spans="2:15" ht="19.7" customHeight="1">
      <c r="B70" s="746" t="s">
        <v>740</v>
      </c>
      <c r="C70" s="764" t="s">
        <v>707</v>
      </c>
      <c r="D70" s="764" t="s">
        <v>741</v>
      </c>
      <c r="E70" s="778"/>
      <c r="F70" s="746" t="s">
        <v>694</v>
      </c>
      <c r="G70" s="778"/>
      <c r="H70" s="765">
        <f>J70+L70+N70</f>
        <v>1116416</v>
      </c>
      <c r="I70" s="778"/>
      <c r="J70" s="765">
        <f>TRUNC(J71)</f>
        <v>627128</v>
      </c>
      <c r="K70" s="778"/>
      <c r="L70" s="765">
        <f>TRUNC(L71)</f>
        <v>342584</v>
      </c>
      <c r="M70" s="778"/>
      <c r="N70" s="765">
        <f>TRUNC(N71)</f>
        <v>146704</v>
      </c>
      <c r="O70" s="764"/>
    </row>
    <row r="71" spans="2:15" ht="19.7" customHeight="1">
      <c r="B71" s="747" t="s">
        <v>292</v>
      </c>
      <c r="C71" s="748" t="s">
        <v>742</v>
      </c>
      <c r="D71" s="748" t="s">
        <v>292</v>
      </c>
      <c r="E71" s="778">
        <v>1</v>
      </c>
      <c r="F71" s="747" t="s">
        <v>733</v>
      </c>
      <c r="G71" s="778">
        <f>I71+K71+M71</f>
        <v>1116416</v>
      </c>
      <c r="H71" s="749">
        <f>J71+L71+N71</f>
        <v>1116416</v>
      </c>
      <c r="I71" s="749">
        <f>J73</f>
        <v>627128</v>
      </c>
      <c r="J71" s="749">
        <f>TRUNC(E71*I71,0)</f>
        <v>627128</v>
      </c>
      <c r="K71" s="749">
        <f>L73</f>
        <v>342584</v>
      </c>
      <c r="L71" s="749">
        <f>TRUNC(E71*K71,0)</f>
        <v>342584</v>
      </c>
      <c r="M71" s="749">
        <f>N73</f>
        <v>146704</v>
      </c>
      <c r="N71" s="749">
        <f>TRUNC(E71*M71,0)</f>
        <v>146704</v>
      </c>
      <c r="O71" s="748"/>
    </row>
    <row r="72" spans="2:15" ht="19.7" customHeight="1">
      <c r="B72" s="747" t="s">
        <v>292</v>
      </c>
      <c r="C72" s="748" t="s">
        <v>292</v>
      </c>
      <c r="D72" s="748" t="s">
        <v>292</v>
      </c>
      <c r="E72" s="778"/>
      <c r="F72" s="747" t="s">
        <v>292</v>
      </c>
      <c r="G72" s="778"/>
      <c r="H72" s="778"/>
      <c r="I72" s="778"/>
      <c r="J72" s="749">
        <f>TRUNC(E72*I72,0)</f>
        <v>0</v>
      </c>
      <c r="K72" s="778"/>
      <c r="L72" s="749">
        <f>TRUNC(E72*K72,0)</f>
        <v>0</v>
      </c>
      <c r="M72" s="778"/>
      <c r="N72" s="749">
        <f>TRUNC(E72*M72,0)</f>
        <v>0</v>
      </c>
      <c r="O72" s="748"/>
    </row>
    <row r="73" spans="2:15" ht="19.7" customHeight="1">
      <c r="B73" s="746" t="s">
        <v>743</v>
      </c>
      <c r="C73" s="764" t="s">
        <v>742</v>
      </c>
      <c r="D73" s="764" t="s">
        <v>292</v>
      </c>
      <c r="E73" s="778"/>
      <c r="F73" s="746" t="s">
        <v>733</v>
      </c>
      <c r="G73" s="778"/>
      <c r="H73" s="765">
        <f>J73+L73+N73</f>
        <v>1116416</v>
      </c>
      <c r="I73" s="778"/>
      <c r="J73" s="765">
        <f>TRUNC(J74)</f>
        <v>627128</v>
      </c>
      <c r="K73" s="778"/>
      <c r="L73" s="765">
        <f>TRUNC(L74)</f>
        <v>342584</v>
      </c>
      <c r="M73" s="778"/>
      <c r="N73" s="765">
        <f>TRUNC(N74)</f>
        <v>146704</v>
      </c>
      <c r="O73" s="764"/>
    </row>
    <row r="74" spans="2:15" ht="19.7" customHeight="1">
      <c r="B74" s="747" t="s">
        <v>292</v>
      </c>
      <c r="C74" s="748" t="s">
        <v>744</v>
      </c>
      <c r="D74" s="748" t="s">
        <v>745</v>
      </c>
      <c r="E74" s="778">
        <v>8</v>
      </c>
      <c r="F74" s="747" t="s">
        <v>365</v>
      </c>
      <c r="G74" s="778">
        <f>I74+K74+M74</f>
        <v>139552</v>
      </c>
      <c r="H74" s="749">
        <f>J74+L74+N74</f>
        <v>1116416</v>
      </c>
      <c r="I74" s="749">
        <f>기계경비!AA4</f>
        <v>78391</v>
      </c>
      <c r="J74" s="749">
        <f>TRUNC(E74*I74,0)</f>
        <v>627128</v>
      </c>
      <c r="K74" s="749">
        <f>기계경비!AB4</f>
        <v>42823</v>
      </c>
      <c r="L74" s="749">
        <f>TRUNC(E74*K74,0)</f>
        <v>342584</v>
      </c>
      <c r="M74" s="749">
        <f>기계경비!AC4</f>
        <v>18338</v>
      </c>
      <c r="N74" s="749">
        <f>TRUNC(E74*M74,0)</f>
        <v>146704</v>
      </c>
      <c r="O74" s="748"/>
    </row>
    <row r="75" spans="2:15" ht="19.7" customHeight="1">
      <c r="B75" s="747" t="s">
        <v>292</v>
      </c>
      <c r="C75" s="748" t="s">
        <v>292</v>
      </c>
      <c r="D75" s="748" t="s">
        <v>292</v>
      </c>
      <c r="E75" s="778"/>
      <c r="F75" s="747" t="s">
        <v>292</v>
      </c>
      <c r="G75" s="778"/>
      <c r="H75" s="778"/>
      <c r="I75" s="778"/>
      <c r="J75" s="749">
        <f>TRUNC(E75*I75,0)</f>
        <v>0</v>
      </c>
      <c r="K75" s="778"/>
      <c r="L75" s="749">
        <f>TRUNC(E75*K75,0)</f>
        <v>0</v>
      </c>
      <c r="M75" s="778"/>
      <c r="N75" s="749">
        <f>TRUNC(E75*M75,0)</f>
        <v>0</v>
      </c>
      <c r="O75" s="748"/>
    </row>
    <row r="76" spans="2:15" ht="19.7" customHeight="1">
      <c r="B76" s="746" t="s">
        <v>746</v>
      </c>
      <c r="C76" s="764" t="s">
        <v>747</v>
      </c>
      <c r="D76" s="764" t="s">
        <v>748</v>
      </c>
      <c r="E76" s="778"/>
      <c r="F76" s="746" t="s">
        <v>694</v>
      </c>
      <c r="G76" s="778"/>
      <c r="H76" s="765">
        <f>J76+L76+N76</f>
        <v>0</v>
      </c>
      <c r="I76" s="778"/>
      <c r="J76" s="765">
        <f>TRUNC(J77)</f>
        <v>0</v>
      </c>
      <c r="K76" s="778"/>
      <c r="L76" s="749">
        <f>TRUNC(L77)</f>
        <v>0</v>
      </c>
      <c r="M76" s="778"/>
      <c r="N76" s="749">
        <f>TRUNC(N77)</f>
        <v>0</v>
      </c>
      <c r="O76" s="764"/>
    </row>
    <row r="77" spans="2:15" ht="19.7" customHeight="1">
      <c r="B77" s="747" t="s">
        <v>292</v>
      </c>
      <c r="C77" s="748" t="s">
        <v>707</v>
      </c>
      <c r="D77" s="748" t="s">
        <v>708</v>
      </c>
      <c r="E77" s="782">
        <v>1.1000000000000001</v>
      </c>
      <c r="F77" s="747" t="s">
        <v>694</v>
      </c>
      <c r="G77" s="778">
        <f>I77+K77+M77</f>
        <v>0</v>
      </c>
      <c r="H77" s="749">
        <f>J77+L77+N77</f>
        <v>0</v>
      </c>
      <c r="I77" s="749">
        <f>H5</f>
        <v>0</v>
      </c>
      <c r="J77" s="749">
        <f>TRUNC(E77*I77,0)</f>
        <v>0</v>
      </c>
      <c r="K77" s="749">
        <v>0</v>
      </c>
      <c r="L77" s="749">
        <f>TRUNC(E77*K77,0)</f>
        <v>0</v>
      </c>
      <c r="M77" s="749">
        <v>0</v>
      </c>
      <c r="N77" s="749">
        <f>TRUNC(E77*M77,0)</f>
        <v>0</v>
      </c>
      <c r="O77" s="748"/>
    </row>
    <row r="78" spans="2:15" ht="19.7" customHeight="1">
      <c r="B78" s="747" t="s">
        <v>292</v>
      </c>
      <c r="C78" s="748" t="s">
        <v>292</v>
      </c>
      <c r="D78" s="748" t="s">
        <v>292</v>
      </c>
      <c r="E78" s="778"/>
      <c r="F78" s="747" t="s">
        <v>292</v>
      </c>
      <c r="G78" s="778"/>
      <c r="H78" s="778"/>
      <c r="I78" s="778"/>
      <c r="J78" s="749">
        <f>TRUNC(E78*I78,0)</f>
        <v>0</v>
      </c>
      <c r="K78" s="778"/>
      <c r="L78" s="749">
        <f>TRUNC(E78*K78,0)</f>
        <v>0</v>
      </c>
      <c r="M78" s="778"/>
      <c r="N78" s="749">
        <f>TRUNC(E78*M78,0)</f>
        <v>0</v>
      </c>
      <c r="O78" s="748"/>
    </row>
    <row r="79" spans="2:15" ht="19.7" customHeight="1">
      <c r="B79" s="746" t="s">
        <v>749</v>
      </c>
      <c r="C79" s="764" t="s">
        <v>750</v>
      </c>
      <c r="D79" s="764" t="s">
        <v>751</v>
      </c>
      <c r="E79" s="778"/>
      <c r="F79" s="746" t="s">
        <v>694</v>
      </c>
      <c r="G79" s="778"/>
      <c r="H79" s="765">
        <f>J79+L79+N79</f>
        <v>0</v>
      </c>
      <c r="I79" s="778"/>
      <c r="J79" s="765">
        <f>TRUNC(J80+J81+J82)</f>
        <v>0</v>
      </c>
      <c r="K79" s="778"/>
      <c r="L79" s="749">
        <f>TRUNC(L80+L81+L82)</f>
        <v>0</v>
      </c>
      <c r="M79" s="778"/>
      <c r="N79" s="749">
        <f>TRUNC(N80+N81+N82)</f>
        <v>0</v>
      </c>
      <c r="O79" s="764"/>
    </row>
    <row r="80" spans="2:15" ht="19.7" customHeight="1">
      <c r="B80" s="747" t="s">
        <v>292</v>
      </c>
      <c r="C80" s="748" t="s">
        <v>707</v>
      </c>
      <c r="D80" s="748" t="s">
        <v>708</v>
      </c>
      <c r="E80" s="782">
        <v>0.2</v>
      </c>
      <c r="F80" s="747" t="s">
        <v>694</v>
      </c>
      <c r="G80" s="778">
        <f>I80+K80+M80</f>
        <v>0</v>
      </c>
      <c r="H80" s="749">
        <f>J80+L80+N80</f>
        <v>0</v>
      </c>
      <c r="I80" s="749">
        <f>H5</f>
        <v>0</v>
      </c>
      <c r="J80" s="749">
        <f>TRUNC(E80*I80,0)</f>
        <v>0</v>
      </c>
      <c r="K80" s="749">
        <v>0</v>
      </c>
      <c r="L80" s="749">
        <f>TRUNC(E80*K80,0)</f>
        <v>0</v>
      </c>
      <c r="M80" s="749">
        <v>0</v>
      </c>
      <c r="N80" s="749">
        <f>TRUNC(E80*M80,0)</f>
        <v>0</v>
      </c>
      <c r="O80" s="748"/>
    </row>
    <row r="81" spans="2:15" ht="19.7" customHeight="1">
      <c r="B81" s="747" t="s">
        <v>292</v>
      </c>
      <c r="C81" s="748" t="s">
        <v>747</v>
      </c>
      <c r="D81" s="748" t="s">
        <v>748</v>
      </c>
      <c r="E81" s="782">
        <v>0.2</v>
      </c>
      <c r="F81" s="747" t="s">
        <v>694</v>
      </c>
      <c r="G81" s="778">
        <f>I81+K81+M81</f>
        <v>0</v>
      </c>
      <c r="H81" s="749">
        <f>J81+L81+N81</f>
        <v>0</v>
      </c>
      <c r="I81" s="749">
        <f>H76</f>
        <v>0</v>
      </c>
      <c r="J81" s="749">
        <f>TRUNC(E81*I81,0)</f>
        <v>0</v>
      </c>
      <c r="K81" s="749">
        <v>0</v>
      </c>
      <c r="L81" s="749">
        <f>TRUNC(E81*K81,0)</f>
        <v>0</v>
      </c>
      <c r="M81" s="749">
        <v>0</v>
      </c>
      <c r="N81" s="749">
        <f>TRUNC(E81*M81,0)</f>
        <v>0</v>
      </c>
      <c r="O81" s="748"/>
    </row>
    <row r="82" spans="2:15" ht="19.7" customHeight="1">
      <c r="B82" s="747" t="s">
        <v>292</v>
      </c>
      <c r="C82" s="748"/>
      <c r="D82" s="748"/>
      <c r="E82" s="778"/>
      <c r="F82" s="747"/>
      <c r="G82" s="778"/>
      <c r="H82" s="749"/>
      <c r="I82" s="778"/>
      <c r="J82" s="749"/>
      <c r="K82" s="778"/>
      <c r="L82" s="749"/>
      <c r="M82" s="778"/>
      <c r="N82" s="749"/>
      <c r="O82" s="748"/>
    </row>
    <row r="83" spans="2:15">
      <c r="B83" s="747" t="s">
        <v>292</v>
      </c>
      <c r="C83" s="748" t="s">
        <v>292</v>
      </c>
      <c r="D83" s="748" t="s">
        <v>292</v>
      </c>
      <c r="E83" s="778"/>
      <c r="F83" s="747" t="s">
        <v>292</v>
      </c>
      <c r="G83" s="778"/>
      <c r="H83" s="778"/>
      <c r="I83" s="778"/>
      <c r="J83" s="749"/>
      <c r="K83" s="778"/>
      <c r="L83" s="749"/>
      <c r="M83" s="778"/>
      <c r="N83" s="749"/>
      <c r="O83" s="748"/>
    </row>
    <row r="84" spans="2:15">
      <c r="B84" s="761"/>
      <c r="C84" s="761"/>
      <c r="D84" s="761"/>
      <c r="E84" s="761"/>
      <c r="F84" s="761"/>
      <c r="G84" s="761"/>
      <c r="H84" s="761"/>
      <c r="I84" s="761"/>
      <c r="J84" s="761"/>
      <c r="K84" s="761"/>
      <c r="L84" s="761"/>
      <c r="M84" s="761"/>
      <c r="N84" s="761"/>
      <c r="O84" s="761"/>
    </row>
  </sheetData>
  <mergeCells count="11">
    <mergeCell ref="O3:O4"/>
    <mergeCell ref="B1:O2"/>
    <mergeCell ref="B3:B4"/>
    <mergeCell ref="C3:C4"/>
    <mergeCell ref="D3:D4"/>
    <mergeCell ref="E3:E4"/>
    <mergeCell ref="F3:F4"/>
    <mergeCell ref="G3:H3"/>
    <mergeCell ref="I3:J3"/>
    <mergeCell ref="K3:L3"/>
    <mergeCell ref="M3:N3"/>
  </mergeCells>
  <phoneticPr fontId="152" type="noConversion"/>
  <pageMargins left="0.98425196850393704" right="7.874015748031496E-2" top="0.6692913385826772" bottom="0.59055118110236215" header="0.5" footer="0.5"/>
  <pageSetup paperSize="9" scale="85" orientation="landscape" r:id="rId1"/>
  <headerFooter alignWithMargins="0"/>
  <rowBreaks count="3" manualBreakCount="3">
    <brk id="25" min="1" max="14" man="1"/>
    <brk id="48" min="1" max="14" man="1"/>
    <brk id="72" min="1" max="1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view="pageBreakPreview" topLeftCell="A10" zoomScale="60" zoomScaleNormal="100" workbookViewId="0">
      <selection activeCell="I31" sqref="I31"/>
    </sheetView>
  </sheetViews>
  <sheetFormatPr defaultRowHeight="13.5"/>
  <cols>
    <col min="1" max="1" width="4.5" style="705" customWidth="1"/>
    <col min="2" max="2" width="17.75" style="705" customWidth="1"/>
    <col min="3" max="15" width="14.375" style="705" customWidth="1"/>
    <col min="16" max="256" width="9" style="705"/>
    <col min="257" max="257" width="4.5" style="705" customWidth="1"/>
    <col min="258" max="258" width="17.75" style="705" customWidth="1"/>
    <col min="259" max="271" width="14.375" style="705" customWidth="1"/>
    <col min="272" max="512" width="9" style="705"/>
    <col min="513" max="513" width="4.5" style="705" customWidth="1"/>
    <col min="514" max="514" width="17.75" style="705" customWidth="1"/>
    <col min="515" max="527" width="14.375" style="705" customWidth="1"/>
    <col min="528" max="768" width="9" style="705"/>
    <col min="769" max="769" width="4.5" style="705" customWidth="1"/>
    <col min="770" max="770" width="17.75" style="705" customWidth="1"/>
    <col min="771" max="783" width="14.375" style="705" customWidth="1"/>
    <col min="784" max="1024" width="9" style="705"/>
    <col min="1025" max="1025" width="4.5" style="705" customWidth="1"/>
    <col min="1026" max="1026" width="17.75" style="705" customWidth="1"/>
    <col min="1027" max="1039" width="14.375" style="705" customWidth="1"/>
    <col min="1040" max="1280" width="9" style="705"/>
    <col min="1281" max="1281" width="4.5" style="705" customWidth="1"/>
    <col min="1282" max="1282" width="17.75" style="705" customWidth="1"/>
    <col min="1283" max="1295" width="14.375" style="705" customWidth="1"/>
    <col min="1296" max="1536" width="9" style="705"/>
    <col min="1537" max="1537" width="4.5" style="705" customWidth="1"/>
    <col min="1538" max="1538" width="17.75" style="705" customWidth="1"/>
    <col min="1539" max="1551" width="14.375" style="705" customWidth="1"/>
    <col min="1552" max="1792" width="9" style="705"/>
    <col min="1793" max="1793" width="4.5" style="705" customWidth="1"/>
    <col min="1794" max="1794" width="17.75" style="705" customWidth="1"/>
    <col min="1795" max="1807" width="14.375" style="705" customWidth="1"/>
    <col min="1808" max="2048" width="9" style="705"/>
    <col min="2049" max="2049" width="4.5" style="705" customWidth="1"/>
    <col min="2050" max="2050" width="17.75" style="705" customWidth="1"/>
    <col min="2051" max="2063" width="14.375" style="705" customWidth="1"/>
    <col min="2064" max="2304" width="9" style="705"/>
    <col min="2305" max="2305" width="4.5" style="705" customWidth="1"/>
    <col min="2306" max="2306" width="17.75" style="705" customWidth="1"/>
    <col min="2307" max="2319" width="14.375" style="705" customWidth="1"/>
    <col min="2320" max="2560" width="9" style="705"/>
    <col min="2561" max="2561" width="4.5" style="705" customWidth="1"/>
    <col min="2562" max="2562" width="17.75" style="705" customWidth="1"/>
    <col min="2563" max="2575" width="14.375" style="705" customWidth="1"/>
    <col min="2576" max="2816" width="9" style="705"/>
    <col min="2817" max="2817" width="4.5" style="705" customWidth="1"/>
    <col min="2818" max="2818" width="17.75" style="705" customWidth="1"/>
    <col min="2819" max="2831" width="14.375" style="705" customWidth="1"/>
    <col min="2832" max="3072" width="9" style="705"/>
    <col min="3073" max="3073" width="4.5" style="705" customWidth="1"/>
    <col min="3074" max="3074" width="17.75" style="705" customWidth="1"/>
    <col min="3075" max="3087" width="14.375" style="705" customWidth="1"/>
    <col min="3088" max="3328" width="9" style="705"/>
    <col min="3329" max="3329" width="4.5" style="705" customWidth="1"/>
    <col min="3330" max="3330" width="17.75" style="705" customWidth="1"/>
    <col min="3331" max="3343" width="14.375" style="705" customWidth="1"/>
    <col min="3344" max="3584" width="9" style="705"/>
    <col min="3585" max="3585" width="4.5" style="705" customWidth="1"/>
    <col min="3586" max="3586" width="17.75" style="705" customWidth="1"/>
    <col min="3587" max="3599" width="14.375" style="705" customWidth="1"/>
    <col min="3600" max="3840" width="9" style="705"/>
    <col min="3841" max="3841" width="4.5" style="705" customWidth="1"/>
    <col min="3842" max="3842" width="17.75" style="705" customWidth="1"/>
    <col min="3843" max="3855" width="14.375" style="705" customWidth="1"/>
    <col min="3856" max="4096" width="9" style="705"/>
    <col min="4097" max="4097" width="4.5" style="705" customWidth="1"/>
    <col min="4098" max="4098" width="17.75" style="705" customWidth="1"/>
    <col min="4099" max="4111" width="14.375" style="705" customWidth="1"/>
    <col min="4112" max="4352" width="9" style="705"/>
    <col min="4353" max="4353" width="4.5" style="705" customWidth="1"/>
    <col min="4354" max="4354" width="17.75" style="705" customWidth="1"/>
    <col min="4355" max="4367" width="14.375" style="705" customWidth="1"/>
    <col min="4368" max="4608" width="9" style="705"/>
    <col min="4609" max="4609" width="4.5" style="705" customWidth="1"/>
    <col min="4610" max="4610" width="17.75" style="705" customWidth="1"/>
    <col min="4611" max="4623" width="14.375" style="705" customWidth="1"/>
    <col min="4624" max="4864" width="9" style="705"/>
    <col min="4865" max="4865" width="4.5" style="705" customWidth="1"/>
    <col min="4866" max="4866" width="17.75" style="705" customWidth="1"/>
    <col min="4867" max="4879" width="14.375" style="705" customWidth="1"/>
    <col min="4880" max="5120" width="9" style="705"/>
    <col min="5121" max="5121" width="4.5" style="705" customWidth="1"/>
    <col min="5122" max="5122" width="17.75" style="705" customWidth="1"/>
    <col min="5123" max="5135" width="14.375" style="705" customWidth="1"/>
    <col min="5136" max="5376" width="9" style="705"/>
    <col min="5377" max="5377" width="4.5" style="705" customWidth="1"/>
    <col min="5378" max="5378" width="17.75" style="705" customWidth="1"/>
    <col min="5379" max="5391" width="14.375" style="705" customWidth="1"/>
    <col min="5392" max="5632" width="9" style="705"/>
    <col min="5633" max="5633" width="4.5" style="705" customWidth="1"/>
    <col min="5634" max="5634" width="17.75" style="705" customWidth="1"/>
    <col min="5635" max="5647" width="14.375" style="705" customWidth="1"/>
    <col min="5648" max="5888" width="9" style="705"/>
    <col min="5889" max="5889" width="4.5" style="705" customWidth="1"/>
    <col min="5890" max="5890" width="17.75" style="705" customWidth="1"/>
    <col min="5891" max="5903" width="14.375" style="705" customWidth="1"/>
    <col min="5904" max="6144" width="9" style="705"/>
    <col min="6145" max="6145" width="4.5" style="705" customWidth="1"/>
    <col min="6146" max="6146" width="17.75" style="705" customWidth="1"/>
    <col min="6147" max="6159" width="14.375" style="705" customWidth="1"/>
    <col min="6160" max="6400" width="9" style="705"/>
    <col min="6401" max="6401" width="4.5" style="705" customWidth="1"/>
    <col min="6402" max="6402" width="17.75" style="705" customWidth="1"/>
    <col min="6403" max="6415" width="14.375" style="705" customWidth="1"/>
    <col min="6416" max="6656" width="9" style="705"/>
    <col min="6657" max="6657" width="4.5" style="705" customWidth="1"/>
    <col min="6658" max="6658" width="17.75" style="705" customWidth="1"/>
    <col min="6659" max="6671" width="14.375" style="705" customWidth="1"/>
    <col min="6672" max="6912" width="9" style="705"/>
    <col min="6913" max="6913" width="4.5" style="705" customWidth="1"/>
    <col min="6914" max="6914" width="17.75" style="705" customWidth="1"/>
    <col min="6915" max="6927" width="14.375" style="705" customWidth="1"/>
    <col min="6928" max="7168" width="9" style="705"/>
    <col min="7169" max="7169" width="4.5" style="705" customWidth="1"/>
    <col min="7170" max="7170" width="17.75" style="705" customWidth="1"/>
    <col min="7171" max="7183" width="14.375" style="705" customWidth="1"/>
    <col min="7184" max="7424" width="9" style="705"/>
    <col min="7425" max="7425" width="4.5" style="705" customWidth="1"/>
    <col min="7426" max="7426" width="17.75" style="705" customWidth="1"/>
    <col min="7427" max="7439" width="14.375" style="705" customWidth="1"/>
    <col min="7440" max="7680" width="9" style="705"/>
    <col min="7681" max="7681" width="4.5" style="705" customWidth="1"/>
    <col min="7682" max="7682" width="17.75" style="705" customWidth="1"/>
    <col min="7683" max="7695" width="14.375" style="705" customWidth="1"/>
    <col min="7696" max="7936" width="9" style="705"/>
    <col min="7937" max="7937" width="4.5" style="705" customWidth="1"/>
    <col min="7938" max="7938" width="17.75" style="705" customWidth="1"/>
    <col min="7939" max="7951" width="14.375" style="705" customWidth="1"/>
    <col min="7952" max="8192" width="9" style="705"/>
    <col min="8193" max="8193" width="4.5" style="705" customWidth="1"/>
    <col min="8194" max="8194" width="17.75" style="705" customWidth="1"/>
    <col min="8195" max="8207" width="14.375" style="705" customWidth="1"/>
    <col min="8208" max="8448" width="9" style="705"/>
    <col min="8449" max="8449" width="4.5" style="705" customWidth="1"/>
    <col min="8450" max="8450" width="17.75" style="705" customWidth="1"/>
    <col min="8451" max="8463" width="14.375" style="705" customWidth="1"/>
    <col min="8464" max="8704" width="9" style="705"/>
    <col min="8705" max="8705" width="4.5" style="705" customWidth="1"/>
    <col min="8706" max="8706" width="17.75" style="705" customWidth="1"/>
    <col min="8707" max="8719" width="14.375" style="705" customWidth="1"/>
    <col min="8720" max="8960" width="9" style="705"/>
    <col min="8961" max="8961" width="4.5" style="705" customWidth="1"/>
    <col min="8962" max="8962" width="17.75" style="705" customWidth="1"/>
    <col min="8963" max="8975" width="14.375" style="705" customWidth="1"/>
    <col min="8976" max="9216" width="9" style="705"/>
    <col min="9217" max="9217" width="4.5" style="705" customWidth="1"/>
    <col min="9218" max="9218" width="17.75" style="705" customWidth="1"/>
    <col min="9219" max="9231" width="14.375" style="705" customWidth="1"/>
    <col min="9232" max="9472" width="9" style="705"/>
    <col min="9473" max="9473" width="4.5" style="705" customWidth="1"/>
    <col min="9474" max="9474" width="17.75" style="705" customWidth="1"/>
    <col min="9475" max="9487" width="14.375" style="705" customWidth="1"/>
    <col min="9488" max="9728" width="9" style="705"/>
    <col min="9729" max="9729" width="4.5" style="705" customWidth="1"/>
    <col min="9730" max="9730" width="17.75" style="705" customWidth="1"/>
    <col min="9731" max="9743" width="14.375" style="705" customWidth="1"/>
    <col min="9744" max="9984" width="9" style="705"/>
    <col min="9985" max="9985" width="4.5" style="705" customWidth="1"/>
    <col min="9986" max="9986" width="17.75" style="705" customWidth="1"/>
    <col min="9987" max="9999" width="14.375" style="705" customWidth="1"/>
    <col min="10000" max="10240" width="9" style="705"/>
    <col min="10241" max="10241" width="4.5" style="705" customWidth="1"/>
    <col min="10242" max="10242" width="17.75" style="705" customWidth="1"/>
    <col min="10243" max="10255" width="14.375" style="705" customWidth="1"/>
    <col min="10256" max="10496" width="9" style="705"/>
    <col min="10497" max="10497" width="4.5" style="705" customWidth="1"/>
    <col min="10498" max="10498" width="17.75" style="705" customWidth="1"/>
    <col min="10499" max="10511" width="14.375" style="705" customWidth="1"/>
    <col min="10512" max="10752" width="9" style="705"/>
    <col min="10753" max="10753" width="4.5" style="705" customWidth="1"/>
    <col min="10754" max="10754" width="17.75" style="705" customWidth="1"/>
    <col min="10755" max="10767" width="14.375" style="705" customWidth="1"/>
    <col min="10768" max="11008" width="9" style="705"/>
    <col min="11009" max="11009" width="4.5" style="705" customWidth="1"/>
    <col min="11010" max="11010" width="17.75" style="705" customWidth="1"/>
    <col min="11011" max="11023" width="14.375" style="705" customWidth="1"/>
    <col min="11024" max="11264" width="9" style="705"/>
    <col min="11265" max="11265" width="4.5" style="705" customWidth="1"/>
    <col min="11266" max="11266" width="17.75" style="705" customWidth="1"/>
    <col min="11267" max="11279" width="14.375" style="705" customWidth="1"/>
    <col min="11280" max="11520" width="9" style="705"/>
    <col min="11521" max="11521" width="4.5" style="705" customWidth="1"/>
    <col min="11522" max="11522" width="17.75" style="705" customWidth="1"/>
    <col min="11523" max="11535" width="14.375" style="705" customWidth="1"/>
    <col min="11536" max="11776" width="9" style="705"/>
    <col min="11777" max="11777" width="4.5" style="705" customWidth="1"/>
    <col min="11778" max="11778" width="17.75" style="705" customWidth="1"/>
    <col min="11779" max="11791" width="14.375" style="705" customWidth="1"/>
    <col min="11792" max="12032" width="9" style="705"/>
    <col min="12033" max="12033" width="4.5" style="705" customWidth="1"/>
    <col min="12034" max="12034" width="17.75" style="705" customWidth="1"/>
    <col min="12035" max="12047" width="14.375" style="705" customWidth="1"/>
    <col min="12048" max="12288" width="9" style="705"/>
    <col min="12289" max="12289" width="4.5" style="705" customWidth="1"/>
    <col min="12290" max="12290" width="17.75" style="705" customWidth="1"/>
    <col min="12291" max="12303" width="14.375" style="705" customWidth="1"/>
    <col min="12304" max="12544" width="9" style="705"/>
    <col min="12545" max="12545" width="4.5" style="705" customWidth="1"/>
    <col min="12546" max="12546" width="17.75" style="705" customWidth="1"/>
    <col min="12547" max="12559" width="14.375" style="705" customWidth="1"/>
    <col min="12560" max="12800" width="9" style="705"/>
    <col min="12801" max="12801" width="4.5" style="705" customWidth="1"/>
    <col min="12802" max="12802" width="17.75" style="705" customWidth="1"/>
    <col min="12803" max="12815" width="14.375" style="705" customWidth="1"/>
    <col min="12816" max="13056" width="9" style="705"/>
    <col min="13057" max="13057" width="4.5" style="705" customWidth="1"/>
    <col min="13058" max="13058" width="17.75" style="705" customWidth="1"/>
    <col min="13059" max="13071" width="14.375" style="705" customWidth="1"/>
    <col min="13072" max="13312" width="9" style="705"/>
    <col min="13313" max="13313" width="4.5" style="705" customWidth="1"/>
    <col min="13314" max="13314" width="17.75" style="705" customWidth="1"/>
    <col min="13315" max="13327" width="14.375" style="705" customWidth="1"/>
    <col min="13328" max="13568" width="9" style="705"/>
    <col min="13569" max="13569" width="4.5" style="705" customWidth="1"/>
    <col min="13570" max="13570" width="17.75" style="705" customWidth="1"/>
    <col min="13571" max="13583" width="14.375" style="705" customWidth="1"/>
    <col min="13584" max="13824" width="9" style="705"/>
    <col min="13825" max="13825" width="4.5" style="705" customWidth="1"/>
    <col min="13826" max="13826" width="17.75" style="705" customWidth="1"/>
    <col min="13827" max="13839" width="14.375" style="705" customWidth="1"/>
    <col min="13840" max="14080" width="9" style="705"/>
    <col min="14081" max="14081" width="4.5" style="705" customWidth="1"/>
    <col min="14082" max="14082" width="17.75" style="705" customWidth="1"/>
    <col min="14083" max="14095" width="14.375" style="705" customWidth="1"/>
    <col min="14096" max="14336" width="9" style="705"/>
    <col min="14337" max="14337" width="4.5" style="705" customWidth="1"/>
    <col min="14338" max="14338" width="17.75" style="705" customWidth="1"/>
    <col min="14339" max="14351" width="14.375" style="705" customWidth="1"/>
    <col min="14352" max="14592" width="9" style="705"/>
    <col min="14593" max="14593" width="4.5" style="705" customWidth="1"/>
    <col min="14594" max="14594" width="17.75" style="705" customWidth="1"/>
    <col min="14595" max="14607" width="14.375" style="705" customWidth="1"/>
    <col min="14608" max="14848" width="9" style="705"/>
    <col min="14849" max="14849" width="4.5" style="705" customWidth="1"/>
    <col min="14850" max="14850" width="17.75" style="705" customWidth="1"/>
    <col min="14851" max="14863" width="14.375" style="705" customWidth="1"/>
    <col min="14864" max="15104" width="9" style="705"/>
    <col min="15105" max="15105" width="4.5" style="705" customWidth="1"/>
    <col min="15106" max="15106" width="17.75" style="705" customWidth="1"/>
    <col min="15107" max="15119" width="14.375" style="705" customWidth="1"/>
    <col min="15120" max="15360" width="9" style="705"/>
    <col min="15361" max="15361" width="4.5" style="705" customWidth="1"/>
    <col min="15362" max="15362" width="17.75" style="705" customWidth="1"/>
    <col min="15363" max="15375" width="14.375" style="705" customWidth="1"/>
    <col min="15376" max="15616" width="9" style="705"/>
    <col min="15617" max="15617" width="4.5" style="705" customWidth="1"/>
    <col min="15618" max="15618" width="17.75" style="705" customWidth="1"/>
    <col min="15619" max="15631" width="14.375" style="705" customWidth="1"/>
    <col min="15632" max="15872" width="9" style="705"/>
    <col min="15873" max="15873" width="4.5" style="705" customWidth="1"/>
    <col min="15874" max="15874" width="17.75" style="705" customWidth="1"/>
    <col min="15875" max="15887" width="14.375" style="705" customWidth="1"/>
    <col min="15888" max="16128" width="9" style="705"/>
    <col min="16129" max="16129" width="4.5" style="705" customWidth="1"/>
    <col min="16130" max="16130" width="17.75" style="705" customWidth="1"/>
    <col min="16131" max="16143" width="14.375" style="705" customWidth="1"/>
    <col min="16144" max="16384" width="9" style="705"/>
  </cols>
  <sheetData>
    <row r="1" spans="2:15" ht="27" customHeight="1">
      <c r="B1" s="704" t="s">
        <v>640</v>
      </c>
    </row>
    <row r="2" spans="2:15" ht="27" customHeight="1">
      <c r="B2" s="705" t="s">
        <v>641</v>
      </c>
    </row>
    <row r="3" spans="2:15" s="707" customFormat="1" ht="27" customHeight="1">
      <c r="B3" s="706" t="s">
        <v>642</v>
      </c>
      <c r="C3" s="1156" t="s">
        <v>643</v>
      </c>
      <c r="D3" s="1157"/>
      <c r="E3" s="1156" t="s">
        <v>644</v>
      </c>
      <c r="F3" s="1157"/>
      <c r="G3" s="1156" t="s">
        <v>645</v>
      </c>
      <c r="H3" s="1157"/>
      <c r="I3" s="1156" t="s">
        <v>646</v>
      </c>
      <c r="J3" s="1157"/>
      <c r="K3" s="1156" t="s">
        <v>647</v>
      </c>
      <c r="L3" s="1157"/>
      <c r="M3" s="1156" t="s">
        <v>648</v>
      </c>
      <c r="N3" s="1157"/>
      <c r="O3" s="706" t="s">
        <v>649</v>
      </c>
    </row>
    <row r="4" spans="2:15" s="707" customFormat="1" ht="27" customHeight="1">
      <c r="B4" s="1139" t="s">
        <v>650</v>
      </c>
      <c r="C4" s="1144">
        <v>0</v>
      </c>
      <c r="D4" s="1145"/>
      <c r="E4" s="1150">
        <v>0.5</v>
      </c>
      <c r="F4" s="1151"/>
      <c r="G4" s="1152">
        <v>1</v>
      </c>
      <c r="H4" s="1153"/>
      <c r="I4" s="1152">
        <v>1</v>
      </c>
      <c r="J4" s="1153"/>
      <c r="K4" s="1144">
        <v>0</v>
      </c>
      <c r="L4" s="1145"/>
      <c r="M4" s="1144">
        <v>0</v>
      </c>
      <c r="N4" s="1145"/>
      <c r="O4" s="708"/>
    </row>
    <row r="5" spans="2:15" s="707" customFormat="1" ht="27" customHeight="1">
      <c r="B5" s="1139"/>
      <c r="C5" s="1146">
        <f>C4*$C$31</f>
        <v>0</v>
      </c>
      <c r="D5" s="1147"/>
      <c r="E5" s="1148">
        <f>E4*$C$31</f>
        <v>0.12</v>
      </c>
      <c r="F5" s="1149"/>
      <c r="G5" s="1148">
        <f>G4*$C$31</f>
        <v>0.24</v>
      </c>
      <c r="H5" s="1149"/>
      <c r="I5" s="1148">
        <f>I4*$C$31</f>
        <v>0.24</v>
      </c>
      <c r="J5" s="1149"/>
      <c r="K5" s="1146">
        <f>K4*$C$31</f>
        <v>0</v>
      </c>
      <c r="L5" s="1147"/>
      <c r="M5" s="1146">
        <f>M4*$C$31</f>
        <v>0</v>
      </c>
      <c r="N5" s="1147"/>
      <c r="O5" s="708"/>
    </row>
    <row r="6" spans="2:15" s="707" customFormat="1" ht="27" customHeight="1">
      <c r="B6" s="1139" t="s">
        <v>651</v>
      </c>
      <c r="C6" s="1144">
        <v>0</v>
      </c>
      <c r="D6" s="1145"/>
      <c r="E6" s="1144">
        <v>0</v>
      </c>
      <c r="F6" s="1145"/>
      <c r="G6" s="1152">
        <v>1</v>
      </c>
      <c r="H6" s="1153"/>
      <c r="I6" s="1152">
        <v>1</v>
      </c>
      <c r="J6" s="1153"/>
      <c r="K6" s="1144">
        <v>0</v>
      </c>
      <c r="L6" s="1145"/>
      <c r="M6" s="1144">
        <v>0</v>
      </c>
      <c r="N6" s="1145"/>
      <c r="O6" s="709">
        <f>MAX(C6:J6)</f>
        <v>1</v>
      </c>
    </row>
    <row r="7" spans="2:15" s="707" customFormat="1" ht="27" customHeight="1">
      <c r="B7" s="1139"/>
      <c r="C7" s="1146">
        <f>C6*$C$31</f>
        <v>0</v>
      </c>
      <c r="D7" s="1147"/>
      <c r="E7" s="1146">
        <f>E6*$C$31</f>
        <v>0</v>
      </c>
      <c r="F7" s="1147"/>
      <c r="G7" s="1148">
        <f>G6*$C$31</f>
        <v>0.24</v>
      </c>
      <c r="H7" s="1149"/>
      <c r="I7" s="1148">
        <f>I6*$C$31</f>
        <v>0.24</v>
      </c>
      <c r="J7" s="1149"/>
      <c r="K7" s="1146">
        <f>K6*$C$31</f>
        <v>0</v>
      </c>
      <c r="L7" s="1147"/>
      <c r="M7" s="1146">
        <f>M6*$C$31</f>
        <v>0</v>
      </c>
      <c r="N7" s="1147"/>
      <c r="O7" s="710">
        <f>C7+E7+G7+I7+K7</f>
        <v>0.48</v>
      </c>
    </row>
    <row r="8" spans="2:15" s="707" customFormat="1" ht="27" customHeight="1">
      <c r="B8" s="1139" t="s">
        <v>652</v>
      </c>
      <c r="C8" s="1144">
        <v>0</v>
      </c>
      <c r="D8" s="1145"/>
      <c r="E8" s="1144">
        <v>0</v>
      </c>
      <c r="F8" s="1145"/>
      <c r="G8" s="1152">
        <v>7</v>
      </c>
      <c r="H8" s="1153"/>
      <c r="I8" s="1152">
        <v>7</v>
      </c>
      <c r="J8" s="1153"/>
      <c r="K8" s="1152">
        <v>7</v>
      </c>
      <c r="L8" s="1153"/>
      <c r="M8" s="1152">
        <v>7</v>
      </c>
      <c r="N8" s="1153"/>
      <c r="O8" s="709">
        <f>MAX(C8:J8)</f>
        <v>7</v>
      </c>
    </row>
    <row r="9" spans="2:15" s="707" customFormat="1" ht="27" customHeight="1">
      <c r="B9" s="1139"/>
      <c r="C9" s="1146">
        <f>C8*$C$31</f>
        <v>0</v>
      </c>
      <c r="D9" s="1147"/>
      <c r="E9" s="1146">
        <f>E8*$C$31</f>
        <v>0</v>
      </c>
      <c r="F9" s="1147"/>
      <c r="G9" s="1148">
        <f>G8*$C$31</f>
        <v>1.68</v>
      </c>
      <c r="H9" s="1149"/>
      <c r="I9" s="1148">
        <f>I8*$C$31</f>
        <v>1.68</v>
      </c>
      <c r="J9" s="1149"/>
      <c r="K9" s="1148">
        <f>K8*$C$31</f>
        <v>1.68</v>
      </c>
      <c r="L9" s="1149"/>
      <c r="M9" s="1148">
        <f>M8*$C$31</f>
        <v>1.68</v>
      </c>
      <c r="N9" s="1149"/>
      <c r="O9" s="710">
        <f>C9+E9+G9+I9+K9</f>
        <v>5.04</v>
      </c>
    </row>
    <row r="10" spans="2:15" s="707" customFormat="1" ht="27" customHeight="1">
      <c r="B10" s="1139" t="s">
        <v>653</v>
      </c>
      <c r="C10" s="1144">
        <v>0</v>
      </c>
      <c r="D10" s="1145"/>
      <c r="E10" s="1150">
        <v>3</v>
      </c>
      <c r="F10" s="1151"/>
      <c r="G10" s="1154">
        <v>4</v>
      </c>
      <c r="H10" s="1155"/>
      <c r="I10" s="1154">
        <v>4</v>
      </c>
      <c r="J10" s="1155"/>
      <c r="K10" s="1144">
        <v>0</v>
      </c>
      <c r="L10" s="1145"/>
      <c r="M10" s="1144">
        <v>0</v>
      </c>
      <c r="N10" s="1145"/>
      <c r="O10" s="709"/>
    </row>
    <row r="11" spans="2:15" s="707" customFormat="1" ht="27" customHeight="1">
      <c r="B11" s="1139"/>
      <c r="C11" s="1146">
        <f>C10*$C$31</f>
        <v>0</v>
      </c>
      <c r="D11" s="1147"/>
      <c r="E11" s="1148">
        <f>E10*$C$31</f>
        <v>0.72</v>
      </c>
      <c r="F11" s="1149"/>
      <c r="G11" s="1148">
        <f>G10*$C$31</f>
        <v>0.96</v>
      </c>
      <c r="H11" s="1149"/>
      <c r="I11" s="1148">
        <f>I10*$C$31</f>
        <v>0.96</v>
      </c>
      <c r="J11" s="1149"/>
      <c r="K11" s="1146">
        <f>K10*$C$31</f>
        <v>0</v>
      </c>
      <c r="L11" s="1147"/>
      <c r="M11" s="1146">
        <f>M10*$C$31</f>
        <v>0</v>
      </c>
      <c r="N11" s="1147"/>
      <c r="O11" s="711"/>
    </row>
    <row r="12" spans="2:15" s="707" customFormat="1" ht="27" customHeight="1">
      <c r="B12" s="1139" t="s">
        <v>654</v>
      </c>
      <c r="C12" s="1144">
        <v>0</v>
      </c>
      <c r="D12" s="1145"/>
      <c r="E12" s="1144">
        <v>0</v>
      </c>
      <c r="F12" s="1145"/>
      <c r="G12" s="1152">
        <v>1</v>
      </c>
      <c r="H12" s="1153"/>
      <c r="I12" s="1152">
        <v>1</v>
      </c>
      <c r="J12" s="1153"/>
      <c r="K12" s="1144">
        <v>0</v>
      </c>
      <c r="L12" s="1145"/>
      <c r="M12" s="1144">
        <v>0</v>
      </c>
      <c r="N12" s="1145"/>
      <c r="O12" s="708"/>
    </row>
    <row r="13" spans="2:15" s="707" customFormat="1" ht="27" customHeight="1">
      <c r="B13" s="1139"/>
      <c r="C13" s="1146">
        <f>C12*$C$31</f>
        <v>0</v>
      </c>
      <c r="D13" s="1147"/>
      <c r="E13" s="1146">
        <f>E12*$C$31</f>
        <v>0</v>
      </c>
      <c r="F13" s="1147"/>
      <c r="G13" s="1148">
        <f>G12*$C$31</f>
        <v>0.24</v>
      </c>
      <c r="H13" s="1149"/>
      <c r="I13" s="1148">
        <f>I12*$C$31</f>
        <v>0.24</v>
      </c>
      <c r="J13" s="1149"/>
      <c r="K13" s="1146">
        <f>K12*$C$31</f>
        <v>0</v>
      </c>
      <c r="L13" s="1147"/>
      <c r="M13" s="1146">
        <f>M12*$C$31</f>
        <v>0</v>
      </c>
      <c r="N13" s="1147"/>
      <c r="O13" s="708"/>
    </row>
    <row r="14" spans="2:15" s="707" customFormat="1" ht="27" customHeight="1">
      <c r="B14" s="1139" t="s">
        <v>655</v>
      </c>
      <c r="C14" s="1144">
        <v>0</v>
      </c>
      <c r="D14" s="1145"/>
      <c r="E14" s="1150">
        <v>0.75</v>
      </c>
      <c r="F14" s="1151"/>
      <c r="G14" s="1152">
        <v>1</v>
      </c>
      <c r="H14" s="1153"/>
      <c r="I14" s="1152">
        <v>1</v>
      </c>
      <c r="J14" s="1153"/>
      <c r="K14" s="1144">
        <v>0</v>
      </c>
      <c r="L14" s="1145"/>
      <c r="M14" s="1144">
        <v>0</v>
      </c>
      <c r="N14" s="1145"/>
      <c r="O14" s="708"/>
    </row>
    <row r="15" spans="2:15" s="707" customFormat="1" ht="27" customHeight="1">
      <c r="B15" s="1139"/>
      <c r="C15" s="1146">
        <f>C14*$C$31</f>
        <v>0</v>
      </c>
      <c r="D15" s="1147"/>
      <c r="E15" s="1148">
        <f>E14*$C$31</f>
        <v>0.18</v>
      </c>
      <c r="F15" s="1149"/>
      <c r="G15" s="1148">
        <f>G14*$C$31</f>
        <v>0.24</v>
      </c>
      <c r="H15" s="1149"/>
      <c r="I15" s="1148">
        <f>I14*$C$31</f>
        <v>0.24</v>
      </c>
      <c r="J15" s="1149"/>
      <c r="K15" s="1146">
        <f>K14*$C$31</f>
        <v>0</v>
      </c>
      <c r="L15" s="1147"/>
      <c r="M15" s="1146">
        <f>M14*$C$31</f>
        <v>0</v>
      </c>
      <c r="N15" s="1147"/>
      <c r="O15" s="708"/>
    </row>
    <row r="16" spans="2:15" s="707" customFormat="1" ht="27" customHeight="1">
      <c r="B16" s="1139" t="s">
        <v>656</v>
      </c>
      <c r="C16" s="1140">
        <f>C5+C7+C11+C13+C15</f>
        <v>0</v>
      </c>
      <c r="D16" s="1141"/>
      <c r="E16" s="1130">
        <f>E5+E7+E9+E11+E13+E15</f>
        <v>1.02</v>
      </c>
      <c r="F16" s="1131"/>
      <c r="G16" s="1140">
        <f>G5+G7+G9+G11+G13+G15</f>
        <v>3.6000000000000005</v>
      </c>
      <c r="H16" s="1141"/>
      <c r="I16" s="1140">
        <f>I5+I7+I9+I11+I13+I15</f>
        <v>3.6000000000000005</v>
      </c>
      <c r="J16" s="1141"/>
      <c r="K16" s="1130">
        <f>K5+K7+K9+K11+K13+K15</f>
        <v>1.68</v>
      </c>
      <c r="L16" s="1131"/>
      <c r="M16" s="1130">
        <f>M5+M7+M9+M11+M13+M15</f>
        <v>1.68</v>
      </c>
      <c r="N16" s="1131"/>
      <c r="O16" s="712" t="s">
        <v>657</v>
      </c>
    </row>
    <row r="17" spans="2:15" s="707" customFormat="1" ht="27" customHeight="1">
      <c r="B17" s="1139"/>
      <c r="C17" s="1142"/>
      <c r="D17" s="1143"/>
      <c r="E17" s="1132"/>
      <c r="F17" s="1133"/>
      <c r="G17" s="1142"/>
      <c r="H17" s="1143"/>
      <c r="I17" s="1142"/>
      <c r="J17" s="1143"/>
      <c r="K17" s="1132"/>
      <c r="L17" s="1133"/>
      <c r="M17" s="1132"/>
      <c r="N17" s="1133"/>
      <c r="O17" s="713">
        <f>(O6+O8)*C31</f>
        <v>1.92</v>
      </c>
    </row>
    <row r="18" spans="2:15" s="707" customFormat="1" ht="27" customHeight="1">
      <c r="B18" s="714" t="s">
        <v>658</v>
      </c>
      <c r="F18" s="715" t="s">
        <v>659</v>
      </c>
      <c r="O18" s="716">
        <f>O7+O9</f>
        <v>5.52</v>
      </c>
    </row>
    <row r="19" spans="2:15" s="707" customFormat="1" ht="27" customHeight="1">
      <c r="B19" s="715" t="s">
        <v>660</v>
      </c>
      <c r="C19" s="1134">
        <v>100000</v>
      </c>
      <c r="D19" s="1134"/>
      <c r="E19" s="717"/>
      <c r="F19" s="708" t="s">
        <v>661</v>
      </c>
      <c r="G19" s="718" t="s">
        <v>662</v>
      </c>
      <c r="H19" s="718" t="s">
        <v>663</v>
      </c>
      <c r="I19" s="719" t="s">
        <v>664</v>
      </c>
      <c r="J19" s="718" t="s">
        <v>665</v>
      </c>
      <c r="K19" s="718" t="s">
        <v>666</v>
      </c>
    </row>
    <row r="20" spans="2:15" s="707" customFormat="1" ht="27" customHeight="1">
      <c r="B20" s="715" t="s">
        <v>667</v>
      </c>
      <c r="C20" s="720"/>
      <c r="D20" s="721">
        <f>I20</f>
        <v>1</v>
      </c>
      <c r="E20" s="717"/>
      <c r="F20" s="708" t="s">
        <v>668</v>
      </c>
      <c r="G20" s="708">
        <v>2.8</v>
      </c>
      <c r="H20" s="708">
        <v>2.15</v>
      </c>
      <c r="I20" s="722">
        <v>1</v>
      </c>
      <c r="J20" s="708">
        <v>1.25</v>
      </c>
      <c r="K20" s="708">
        <v>1.3</v>
      </c>
    </row>
    <row r="21" spans="2:15" s="707" customFormat="1" ht="27" customHeight="1">
      <c r="B21" s="715" t="s">
        <v>669</v>
      </c>
      <c r="C21" s="720"/>
      <c r="D21" s="721">
        <f>H24</f>
        <v>1</v>
      </c>
      <c r="E21" s="717"/>
      <c r="F21" s="717"/>
      <c r="G21" s="717"/>
      <c r="H21" s="717"/>
      <c r="I21" s="723"/>
      <c r="J21" s="717"/>
      <c r="K21" s="717"/>
    </row>
    <row r="22" spans="2:15" s="707" customFormat="1" ht="27" customHeight="1">
      <c r="B22" s="715" t="s">
        <v>670</v>
      </c>
      <c r="C22" s="1135">
        <f>실시설계용역량!C5</f>
        <v>5000</v>
      </c>
      <c r="D22" s="1135"/>
      <c r="E22" s="717"/>
      <c r="F22" s="715" t="s">
        <v>671</v>
      </c>
      <c r="M22" s="715" t="s">
        <v>672</v>
      </c>
    </row>
    <row r="23" spans="2:15" s="707" customFormat="1" ht="27" customHeight="1">
      <c r="B23" s="715" t="s">
        <v>673</v>
      </c>
      <c r="C23" s="720"/>
      <c r="D23" s="724">
        <f>ROUND(0.8+(2/(C22/10000)),2)</f>
        <v>4.8</v>
      </c>
      <c r="E23" s="717"/>
      <c r="F23" s="708" t="s">
        <v>674</v>
      </c>
      <c r="G23" s="718" t="s">
        <v>675</v>
      </c>
      <c r="H23" s="725" t="s">
        <v>676</v>
      </c>
      <c r="I23" s="718" t="s">
        <v>677</v>
      </c>
      <c r="J23" s="718" t="s">
        <v>678</v>
      </c>
      <c r="K23" s="718" t="s">
        <v>679</v>
      </c>
      <c r="M23" s="708" t="s">
        <v>680</v>
      </c>
      <c r="N23" s="725" t="s">
        <v>681</v>
      </c>
      <c r="O23" s="726" t="s">
        <v>682</v>
      </c>
    </row>
    <row r="24" spans="2:15" s="707" customFormat="1" ht="27" customHeight="1">
      <c r="B24" s="715" t="s">
        <v>683</v>
      </c>
      <c r="C24" s="720"/>
      <c r="D24" s="727">
        <f>N24</f>
        <v>1</v>
      </c>
      <c r="E24" s="717"/>
      <c r="F24" s="708" t="s">
        <v>684</v>
      </c>
      <c r="G24" s="708">
        <v>1.6</v>
      </c>
      <c r="H24" s="728">
        <v>1</v>
      </c>
      <c r="I24" s="710">
        <v>0.65</v>
      </c>
      <c r="J24" s="710">
        <v>0.54</v>
      </c>
      <c r="K24" s="708"/>
      <c r="M24" s="708" t="s">
        <v>685</v>
      </c>
      <c r="N24" s="729">
        <v>1</v>
      </c>
      <c r="O24" s="730">
        <v>1.25</v>
      </c>
    </row>
    <row r="25" spans="2:15" s="707" customFormat="1" ht="27" customHeight="1">
      <c r="B25" s="715"/>
      <c r="C25" s="731"/>
      <c r="D25" s="732"/>
      <c r="E25" s="717"/>
      <c r="F25" s="717"/>
      <c r="G25" s="717"/>
      <c r="H25" s="717"/>
      <c r="I25" s="723"/>
      <c r="J25" s="717"/>
      <c r="K25" s="717"/>
    </row>
    <row r="26" spans="2:15" s="707" customFormat="1" ht="27" customHeight="1">
      <c r="D26" s="715"/>
      <c r="F26" s="733" t="s">
        <v>686</v>
      </c>
      <c r="G26" s="734"/>
      <c r="H26" s="734"/>
      <c r="I26" s="734"/>
      <c r="J26" s="734"/>
    </row>
    <row r="27" spans="2:15" s="707" customFormat="1" ht="27" customHeight="1">
      <c r="F27" s="715" t="s">
        <v>687</v>
      </c>
    </row>
    <row r="28" spans="2:15" s="707" customFormat="1" ht="27" customHeight="1">
      <c r="F28" s="1136" t="s">
        <v>688</v>
      </c>
      <c r="G28" s="1136"/>
      <c r="H28" s="735">
        <v>20000</v>
      </c>
      <c r="I28" s="735">
        <v>50000</v>
      </c>
      <c r="J28" s="736">
        <v>100000</v>
      </c>
      <c r="K28" s="735">
        <v>150000</v>
      </c>
      <c r="L28" s="735">
        <v>200000</v>
      </c>
      <c r="M28" s="1137" t="s">
        <v>689</v>
      </c>
      <c r="N28" s="1138"/>
      <c r="O28" s="737"/>
    </row>
    <row r="29" spans="2:15" s="707" customFormat="1" ht="27" customHeight="1">
      <c r="F29" s="1136" t="s">
        <v>690</v>
      </c>
      <c r="G29" s="1136"/>
      <c r="H29" s="710">
        <v>1.8</v>
      </c>
      <c r="I29" s="710">
        <v>1.2</v>
      </c>
      <c r="J29" s="738">
        <v>1</v>
      </c>
      <c r="K29" s="710">
        <v>0.93</v>
      </c>
      <c r="L29" s="710">
        <v>0.9</v>
      </c>
      <c r="M29" s="1137"/>
      <c r="N29" s="1138"/>
      <c r="O29" s="737"/>
    </row>
    <row r="30" spans="2:15" ht="27" customHeight="1">
      <c r="B30" s="1129" t="s">
        <v>691</v>
      </c>
      <c r="C30" s="705" t="s">
        <v>692</v>
      </c>
      <c r="F30" s="705" t="s">
        <v>693</v>
      </c>
    </row>
    <row r="31" spans="2:15" ht="27" customHeight="1">
      <c r="B31" s="1129"/>
      <c r="C31" s="739">
        <f>ROUND(C22/C19*D20*D21*D23*D24,2)</f>
        <v>0.24</v>
      </c>
    </row>
    <row r="32" spans="2:15" ht="27" customHeight="1"/>
    <row r="33" spans="4:6" ht="27" customHeight="1">
      <c r="D33" s="740">
        <v>100000</v>
      </c>
      <c r="E33" s="741"/>
      <c r="F33" s="742"/>
    </row>
  </sheetData>
  <mergeCells count="98">
    <mergeCell ref="M3:N3"/>
    <mergeCell ref="C3:D3"/>
    <mergeCell ref="E3:F3"/>
    <mergeCell ref="G3:H3"/>
    <mergeCell ref="I3:J3"/>
    <mergeCell ref="K3:L3"/>
    <mergeCell ref="B4:B5"/>
    <mergeCell ref="C4:D4"/>
    <mergeCell ref="E4:F4"/>
    <mergeCell ref="G4:H4"/>
    <mergeCell ref="I4:J4"/>
    <mergeCell ref="M4:N4"/>
    <mergeCell ref="C5:D5"/>
    <mergeCell ref="E5:F5"/>
    <mergeCell ref="G5:H5"/>
    <mergeCell ref="I5:J5"/>
    <mergeCell ref="K5:L5"/>
    <mergeCell ref="M5:N5"/>
    <mergeCell ref="K4:L4"/>
    <mergeCell ref="B6:B7"/>
    <mergeCell ref="C6:D6"/>
    <mergeCell ref="E6:F6"/>
    <mergeCell ref="G6:H6"/>
    <mergeCell ref="I6:J6"/>
    <mergeCell ref="M6:N6"/>
    <mergeCell ref="C7:D7"/>
    <mergeCell ref="E7:F7"/>
    <mergeCell ref="G7:H7"/>
    <mergeCell ref="I7:J7"/>
    <mergeCell ref="K7:L7"/>
    <mergeCell ref="M7:N7"/>
    <mergeCell ref="K6:L6"/>
    <mergeCell ref="B8:B9"/>
    <mergeCell ref="C8:D8"/>
    <mergeCell ref="E8:F8"/>
    <mergeCell ref="G8:H8"/>
    <mergeCell ref="I8:J8"/>
    <mergeCell ref="M8:N8"/>
    <mergeCell ref="C9:D9"/>
    <mergeCell ref="E9:F9"/>
    <mergeCell ref="G9:H9"/>
    <mergeCell ref="I9:J9"/>
    <mergeCell ref="K9:L9"/>
    <mergeCell ref="M9:N9"/>
    <mergeCell ref="K8:L8"/>
    <mergeCell ref="B10:B11"/>
    <mergeCell ref="C10:D10"/>
    <mergeCell ref="E10:F10"/>
    <mergeCell ref="G10:H10"/>
    <mergeCell ref="I10:J10"/>
    <mergeCell ref="M10:N10"/>
    <mergeCell ref="C11:D11"/>
    <mergeCell ref="E11:F11"/>
    <mergeCell ref="G11:H11"/>
    <mergeCell ref="I11:J11"/>
    <mergeCell ref="K11:L11"/>
    <mergeCell ref="M11:N11"/>
    <mergeCell ref="K10:L10"/>
    <mergeCell ref="B12:B13"/>
    <mergeCell ref="C12:D12"/>
    <mergeCell ref="E12:F12"/>
    <mergeCell ref="G12:H12"/>
    <mergeCell ref="I12:J12"/>
    <mergeCell ref="M12:N12"/>
    <mergeCell ref="C13:D13"/>
    <mergeCell ref="E13:F13"/>
    <mergeCell ref="G13:H13"/>
    <mergeCell ref="I13:J13"/>
    <mergeCell ref="K13:L13"/>
    <mergeCell ref="M13:N13"/>
    <mergeCell ref="K12:L12"/>
    <mergeCell ref="B14:B15"/>
    <mergeCell ref="C14:D14"/>
    <mergeCell ref="E14:F14"/>
    <mergeCell ref="G14:H14"/>
    <mergeCell ref="I14:J14"/>
    <mergeCell ref="M14:N14"/>
    <mergeCell ref="C15:D15"/>
    <mergeCell ref="E15:F15"/>
    <mergeCell ref="G15:H15"/>
    <mergeCell ref="I15:J15"/>
    <mergeCell ref="K15:L15"/>
    <mergeCell ref="M15:N15"/>
    <mergeCell ref="K14:L14"/>
    <mergeCell ref="B30:B31"/>
    <mergeCell ref="M16:N17"/>
    <mergeCell ref="C19:D19"/>
    <mergeCell ref="C22:D22"/>
    <mergeCell ref="F28:G28"/>
    <mergeCell ref="M28:N28"/>
    <mergeCell ref="F29:G29"/>
    <mergeCell ref="M29:N29"/>
    <mergeCell ref="B16:B17"/>
    <mergeCell ref="C16:D17"/>
    <mergeCell ref="E16:F17"/>
    <mergeCell ref="G16:H17"/>
    <mergeCell ref="I16:J17"/>
    <mergeCell ref="K16:L17"/>
  </mergeCells>
  <phoneticPr fontId="152" type="noConversion"/>
  <pageMargins left="0.7" right="0.7" top="0.75" bottom="0.75" header="0.3" footer="0.3"/>
  <pageSetup paperSize="9" scale="5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Normal="100" workbookViewId="0">
      <selection activeCell="I31" sqref="I31"/>
    </sheetView>
  </sheetViews>
  <sheetFormatPr defaultColWidth="4.25" defaultRowHeight="20.100000000000001" customHeight="1"/>
  <cols>
    <col min="1" max="1" width="16.875" style="508" customWidth="1"/>
    <col min="2" max="5" width="12.625" style="508" customWidth="1"/>
    <col min="6" max="6" width="12.75" style="508" bestFit="1" customWidth="1"/>
    <col min="7" max="7" width="3.25" style="508" customWidth="1"/>
    <col min="8" max="8" width="49.75" style="509" customWidth="1"/>
    <col min="9" max="9" width="11.125" style="508" customWidth="1"/>
    <col min="10" max="10" width="10.375" style="508" customWidth="1"/>
    <col min="11" max="11" width="7.125" style="508" customWidth="1"/>
    <col min="12" max="256" width="4.25" style="508"/>
    <col min="257" max="257" width="16.875" style="508" customWidth="1"/>
    <col min="258" max="261" width="12.625" style="508" customWidth="1"/>
    <col min="262" max="262" width="12.75" style="508" bestFit="1" customWidth="1"/>
    <col min="263" max="263" width="3.25" style="508" customWidth="1"/>
    <col min="264" max="264" width="49.75" style="508" customWidth="1"/>
    <col min="265" max="265" width="11.125" style="508" customWidth="1"/>
    <col min="266" max="266" width="10.375" style="508" customWidth="1"/>
    <col min="267" max="267" width="7.125" style="508" customWidth="1"/>
    <col min="268" max="512" width="4.25" style="508"/>
    <col min="513" max="513" width="16.875" style="508" customWidth="1"/>
    <col min="514" max="517" width="12.625" style="508" customWidth="1"/>
    <col min="518" max="518" width="12.75" style="508" bestFit="1" customWidth="1"/>
    <col min="519" max="519" width="3.25" style="508" customWidth="1"/>
    <col min="520" max="520" width="49.75" style="508" customWidth="1"/>
    <col min="521" max="521" width="11.125" style="508" customWidth="1"/>
    <col min="522" max="522" width="10.375" style="508" customWidth="1"/>
    <col min="523" max="523" width="7.125" style="508" customWidth="1"/>
    <col min="524" max="768" width="4.25" style="508"/>
    <col min="769" max="769" width="16.875" style="508" customWidth="1"/>
    <col min="770" max="773" width="12.625" style="508" customWidth="1"/>
    <col min="774" max="774" width="12.75" style="508" bestFit="1" customWidth="1"/>
    <col min="775" max="775" width="3.25" style="508" customWidth="1"/>
    <col min="776" max="776" width="49.75" style="508" customWidth="1"/>
    <col min="777" max="777" width="11.125" style="508" customWidth="1"/>
    <col min="778" max="778" width="10.375" style="508" customWidth="1"/>
    <col min="779" max="779" width="7.125" style="508" customWidth="1"/>
    <col min="780" max="1024" width="4.25" style="508"/>
    <col min="1025" max="1025" width="16.875" style="508" customWidth="1"/>
    <col min="1026" max="1029" width="12.625" style="508" customWidth="1"/>
    <col min="1030" max="1030" width="12.75" style="508" bestFit="1" customWidth="1"/>
    <col min="1031" max="1031" width="3.25" style="508" customWidth="1"/>
    <col min="1032" max="1032" width="49.75" style="508" customWidth="1"/>
    <col min="1033" max="1033" width="11.125" style="508" customWidth="1"/>
    <col min="1034" max="1034" width="10.375" style="508" customWidth="1"/>
    <col min="1035" max="1035" width="7.125" style="508" customWidth="1"/>
    <col min="1036" max="1280" width="4.25" style="508"/>
    <col min="1281" max="1281" width="16.875" style="508" customWidth="1"/>
    <col min="1282" max="1285" width="12.625" style="508" customWidth="1"/>
    <col min="1286" max="1286" width="12.75" style="508" bestFit="1" customWidth="1"/>
    <col min="1287" max="1287" width="3.25" style="508" customWidth="1"/>
    <col min="1288" max="1288" width="49.75" style="508" customWidth="1"/>
    <col min="1289" max="1289" width="11.125" style="508" customWidth="1"/>
    <col min="1290" max="1290" width="10.375" style="508" customWidth="1"/>
    <col min="1291" max="1291" width="7.125" style="508" customWidth="1"/>
    <col min="1292" max="1536" width="4.25" style="508"/>
    <col min="1537" max="1537" width="16.875" style="508" customWidth="1"/>
    <col min="1538" max="1541" width="12.625" style="508" customWidth="1"/>
    <col min="1542" max="1542" width="12.75" style="508" bestFit="1" customWidth="1"/>
    <col min="1543" max="1543" width="3.25" style="508" customWidth="1"/>
    <col min="1544" max="1544" width="49.75" style="508" customWidth="1"/>
    <col min="1545" max="1545" width="11.125" style="508" customWidth="1"/>
    <col min="1546" max="1546" width="10.375" style="508" customWidth="1"/>
    <col min="1547" max="1547" width="7.125" style="508" customWidth="1"/>
    <col min="1548" max="1792" width="4.25" style="508"/>
    <col min="1793" max="1793" width="16.875" style="508" customWidth="1"/>
    <col min="1794" max="1797" width="12.625" style="508" customWidth="1"/>
    <col min="1798" max="1798" width="12.75" style="508" bestFit="1" customWidth="1"/>
    <col min="1799" max="1799" width="3.25" style="508" customWidth="1"/>
    <col min="1800" max="1800" width="49.75" style="508" customWidth="1"/>
    <col min="1801" max="1801" width="11.125" style="508" customWidth="1"/>
    <col min="1802" max="1802" width="10.375" style="508" customWidth="1"/>
    <col min="1803" max="1803" width="7.125" style="508" customWidth="1"/>
    <col min="1804" max="2048" width="4.25" style="508"/>
    <col min="2049" max="2049" width="16.875" style="508" customWidth="1"/>
    <col min="2050" max="2053" width="12.625" style="508" customWidth="1"/>
    <col min="2054" max="2054" width="12.75" style="508" bestFit="1" customWidth="1"/>
    <col min="2055" max="2055" width="3.25" style="508" customWidth="1"/>
    <col min="2056" max="2056" width="49.75" style="508" customWidth="1"/>
    <col min="2057" max="2057" width="11.125" style="508" customWidth="1"/>
    <col min="2058" max="2058" width="10.375" style="508" customWidth="1"/>
    <col min="2059" max="2059" width="7.125" style="508" customWidth="1"/>
    <col min="2060" max="2304" width="4.25" style="508"/>
    <col min="2305" max="2305" width="16.875" style="508" customWidth="1"/>
    <col min="2306" max="2309" width="12.625" style="508" customWidth="1"/>
    <col min="2310" max="2310" width="12.75" style="508" bestFit="1" customWidth="1"/>
    <col min="2311" max="2311" width="3.25" style="508" customWidth="1"/>
    <col min="2312" max="2312" width="49.75" style="508" customWidth="1"/>
    <col min="2313" max="2313" width="11.125" style="508" customWidth="1"/>
    <col min="2314" max="2314" width="10.375" style="508" customWidth="1"/>
    <col min="2315" max="2315" width="7.125" style="508" customWidth="1"/>
    <col min="2316" max="2560" width="4.25" style="508"/>
    <col min="2561" max="2561" width="16.875" style="508" customWidth="1"/>
    <col min="2562" max="2565" width="12.625" style="508" customWidth="1"/>
    <col min="2566" max="2566" width="12.75" style="508" bestFit="1" customWidth="1"/>
    <col min="2567" max="2567" width="3.25" style="508" customWidth="1"/>
    <col min="2568" max="2568" width="49.75" style="508" customWidth="1"/>
    <col min="2569" max="2569" width="11.125" style="508" customWidth="1"/>
    <col min="2570" max="2570" width="10.375" style="508" customWidth="1"/>
    <col min="2571" max="2571" width="7.125" style="508" customWidth="1"/>
    <col min="2572" max="2816" width="4.25" style="508"/>
    <col min="2817" max="2817" width="16.875" style="508" customWidth="1"/>
    <col min="2818" max="2821" width="12.625" style="508" customWidth="1"/>
    <col min="2822" max="2822" width="12.75" style="508" bestFit="1" customWidth="1"/>
    <col min="2823" max="2823" width="3.25" style="508" customWidth="1"/>
    <col min="2824" max="2824" width="49.75" style="508" customWidth="1"/>
    <col min="2825" max="2825" width="11.125" style="508" customWidth="1"/>
    <col min="2826" max="2826" width="10.375" style="508" customWidth="1"/>
    <col min="2827" max="2827" width="7.125" style="508" customWidth="1"/>
    <col min="2828" max="3072" width="4.25" style="508"/>
    <col min="3073" max="3073" width="16.875" style="508" customWidth="1"/>
    <col min="3074" max="3077" width="12.625" style="508" customWidth="1"/>
    <col min="3078" max="3078" width="12.75" style="508" bestFit="1" customWidth="1"/>
    <col min="3079" max="3079" width="3.25" style="508" customWidth="1"/>
    <col min="3080" max="3080" width="49.75" style="508" customWidth="1"/>
    <col min="3081" max="3081" width="11.125" style="508" customWidth="1"/>
    <col min="3082" max="3082" width="10.375" style="508" customWidth="1"/>
    <col min="3083" max="3083" width="7.125" style="508" customWidth="1"/>
    <col min="3084" max="3328" width="4.25" style="508"/>
    <col min="3329" max="3329" width="16.875" style="508" customWidth="1"/>
    <col min="3330" max="3333" width="12.625" style="508" customWidth="1"/>
    <col min="3334" max="3334" width="12.75" style="508" bestFit="1" customWidth="1"/>
    <col min="3335" max="3335" width="3.25" style="508" customWidth="1"/>
    <col min="3336" max="3336" width="49.75" style="508" customWidth="1"/>
    <col min="3337" max="3337" width="11.125" style="508" customWidth="1"/>
    <col min="3338" max="3338" width="10.375" style="508" customWidth="1"/>
    <col min="3339" max="3339" width="7.125" style="508" customWidth="1"/>
    <col min="3340" max="3584" width="4.25" style="508"/>
    <col min="3585" max="3585" width="16.875" style="508" customWidth="1"/>
    <col min="3586" max="3589" width="12.625" style="508" customWidth="1"/>
    <col min="3590" max="3590" width="12.75" style="508" bestFit="1" customWidth="1"/>
    <col min="3591" max="3591" width="3.25" style="508" customWidth="1"/>
    <col min="3592" max="3592" width="49.75" style="508" customWidth="1"/>
    <col min="3593" max="3593" width="11.125" style="508" customWidth="1"/>
    <col min="3594" max="3594" width="10.375" style="508" customWidth="1"/>
    <col min="3595" max="3595" width="7.125" style="508" customWidth="1"/>
    <col min="3596" max="3840" width="4.25" style="508"/>
    <col min="3841" max="3841" width="16.875" style="508" customWidth="1"/>
    <col min="3842" max="3845" width="12.625" style="508" customWidth="1"/>
    <col min="3846" max="3846" width="12.75" style="508" bestFit="1" customWidth="1"/>
    <col min="3847" max="3847" width="3.25" style="508" customWidth="1"/>
    <col min="3848" max="3848" width="49.75" style="508" customWidth="1"/>
    <col min="3849" max="3849" width="11.125" style="508" customWidth="1"/>
    <col min="3850" max="3850" width="10.375" style="508" customWidth="1"/>
    <col min="3851" max="3851" width="7.125" style="508" customWidth="1"/>
    <col min="3852" max="4096" width="4.25" style="508"/>
    <col min="4097" max="4097" width="16.875" style="508" customWidth="1"/>
    <col min="4098" max="4101" width="12.625" style="508" customWidth="1"/>
    <col min="4102" max="4102" width="12.75" style="508" bestFit="1" customWidth="1"/>
    <col min="4103" max="4103" width="3.25" style="508" customWidth="1"/>
    <col min="4104" max="4104" width="49.75" style="508" customWidth="1"/>
    <col min="4105" max="4105" width="11.125" style="508" customWidth="1"/>
    <col min="4106" max="4106" width="10.375" style="508" customWidth="1"/>
    <col min="4107" max="4107" width="7.125" style="508" customWidth="1"/>
    <col min="4108" max="4352" width="4.25" style="508"/>
    <col min="4353" max="4353" width="16.875" style="508" customWidth="1"/>
    <col min="4354" max="4357" width="12.625" style="508" customWidth="1"/>
    <col min="4358" max="4358" width="12.75" style="508" bestFit="1" customWidth="1"/>
    <col min="4359" max="4359" width="3.25" style="508" customWidth="1"/>
    <col min="4360" max="4360" width="49.75" style="508" customWidth="1"/>
    <col min="4361" max="4361" width="11.125" style="508" customWidth="1"/>
    <col min="4362" max="4362" width="10.375" style="508" customWidth="1"/>
    <col min="4363" max="4363" width="7.125" style="508" customWidth="1"/>
    <col min="4364" max="4608" width="4.25" style="508"/>
    <col min="4609" max="4609" width="16.875" style="508" customWidth="1"/>
    <col min="4610" max="4613" width="12.625" style="508" customWidth="1"/>
    <col min="4614" max="4614" width="12.75" style="508" bestFit="1" customWidth="1"/>
    <col min="4615" max="4615" width="3.25" style="508" customWidth="1"/>
    <col min="4616" max="4616" width="49.75" style="508" customWidth="1"/>
    <col min="4617" max="4617" width="11.125" style="508" customWidth="1"/>
    <col min="4618" max="4618" width="10.375" style="508" customWidth="1"/>
    <col min="4619" max="4619" width="7.125" style="508" customWidth="1"/>
    <col min="4620" max="4864" width="4.25" style="508"/>
    <col min="4865" max="4865" width="16.875" style="508" customWidth="1"/>
    <col min="4866" max="4869" width="12.625" style="508" customWidth="1"/>
    <col min="4870" max="4870" width="12.75" style="508" bestFit="1" customWidth="1"/>
    <col min="4871" max="4871" width="3.25" style="508" customWidth="1"/>
    <col min="4872" max="4872" width="49.75" style="508" customWidth="1"/>
    <col min="4873" max="4873" width="11.125" style="508" customWidth="1"/>
    <col min="4874" max="4874" width="10.375" style="508" customWidth="1"/>
    <col min="4875" max="4875" width="7.125" style="508" customWidth="1"/>
    <col min="4876" max="5120" width="4.25" style="508"/>
    <col min="5121" max="5121" width="16.875" style="508" customWidth="1"/>
    <col min="5122" max="5125" width="12.625" style="508" customWidth="1"/>
    <col min="5126" max="5126" width="12.75" style="508" bestFit="1" customWidth="1"/>
    <col min="5127" max="5127" width="3.25" style="508" customWidth="1"/>
    <col min="5128" max="5128" width="49.75" style="508" customWidth="1"/>
    <col min="5129" max="5129" width="11.125" style="508" customWidth="1"/>
    <col min="5130" max="5130" width="10.375" style="508" customWidth="1"/>
    <col min="5131" max="5131" width="7.125" style="508" customWidth="1"/>
    <col min="5132" max="5376" width="4.25" style="508"/>
    <col min="5377" max="5377" width="16.875" style="508" customWidth="1"/>
    <col min="5378" max="5381" width="12.625" style="508" customWidth="1"/>
    <col min="5382" max="5382" width="12.75" style="508" bestFit="1" customWidth="1"/>
    <col min="5383" max="5383" width="3.25" style="508" customWidth="1"/>
    <col min="5384" max="5384" width="49.75" style="508" customWidth="1"/>
    <col min="5385" max="5385" width="11.125" style="508" customWidth="1"/>
    <col min="5386" max="5386" width="10.375" style="508" customWidth="1"/>
    <col min="5387" max="5387" width="7.125" style="508" customWidth="1"/>
    <col min="5388" max="5632" width="4.25" style="508"/>
    <col min="5633" max="5633" width="16.875" style="508" customWidth="1"/>
    <col min="5634" max="5637" width="12.625" style="508" customWidth="1"/>
    <col min="5638" max="5638" width="12.75" style="508" bestFit="1" customWidth="1"/>
    <col min="5639" max="5639" width="3.25" style="508" customWidth="1"/>
    <col min="5640" max="5640" width="49.75" style="508" customWidth="1"/>
    <col min="5641" max="5641" width="11.125" style="508" customWidth="1"/>
    <col min="5642" max="5642" width="10.375" style="508" customWidth="1"/>
    <col min="5643" max="5643" width="7.125" style="508" customWidth="1"/>
    <col min="5644" max="5888" width="4.25" style="508"/>
    <col min="5889" max="5889" width="16.875" style="508" customWidth="1"/>
    <col min="5890" max="5893" width="12.625" style="508" customWidth="1"/>
    <col min="5894" max="5894" width="12.75" style="508" bestFit="1" customWidth="1"/>
    <col min="5895" max="5895" width="3.25" style="508" customWidth="1"/>
    <col min="5896" max="5896" width="49.75" style="508" customWidth="1"/>
    <col min="5897" max="5897" width="11.125" style="508" customWidth="1"/>
    <col min="5898" max="5898" width="10.375" style="508" customWidth="1"/>
    <col min="5899" max="5899" width="7.125" style="508" customWidth="1"/>
    <col min="5900" max="6144" width="4.25" style="508"/>
    <col min="6145" max="6145" width="16.875" style="508" customWidth="1"/>
    <col min="6146" max="6149" width="12.625" style="508" customWidth="1"/>
    <col min="6150" max="6150" width="12.75" style="508" bestFit="1" customWidth="1"/>
    <col min="6151" max="6151" width="3.25" style="508" customWidth="1"/>
    <col min="6152" max="6152" width="49.75" style="508" customWidth="1"/>
    <col min="6153" max="6153" width="11.125" style="508" customWidth="1"/>
    <col min="6154" max="6154" width="10.375" style="508" customWidth="1"/>
    <col min="6155" max="6155" width="7.125" style="508" customWidth="1"/>
    <col min="6156" max="6400" width="4.25" style="508"/>
    <col min="6401" max="6401" width="16.875" style="508" customWidth="1"/>
    <col min="6402" max="6405" width="12.625" style="508" customWidth="1"/>
    <col min="6406" max="6406" width="12.75" style="508" bestFit="1" customWidth="1"/>
    <col min="6407" max="6407" width="3.25" style="508" customWidth="1"/>
    <col min="6408" max="6408" width="49.75" style="508" customWidth="1"/>
    <col min="6409" max="6409" width="11.125" style="508" customWidth="1"/>
    <col min="6410" max="6410" width="10.375" style="508" customWidth="1"/>
    <col min="6411" max="6411" width="7.125" style="508" customWidth="1"/>
    <col min="6412" max="6656" width="4.25" style="508"/>
    <col min="6657" max="6657" width="16.875" style="508" customWidth="1"/>
    <col min="6658" max="6661" width="12.625" style="508" customWidth="1"/>
    <col min="6662" max="6662" width="12.75" style="508" bestFit="1" customWidth="1"/>
    <col min="6663" max="6663" width="3.25" style="508" customWidth="1"/>
    <col min="6664" max="6664" width="49.75" style="508" customWidth="1"/>
    <col min="6665" max="6665" width="11.125" style="508" customWidth="1"/>
    <col min="6666" max="6666" width="10.375" style="508" customWidth="1"/>
    <col min="6667" max="6667" width="7.125" style="508" customWidth="1"/>
    <col min="6668" max="6912" width="4.25" style="508"/>
    <col min="6913" max="6913" width="16.875" style="508" customWidth="1"/>
    <col min="6914" max="6917" width="12.625" style="508" customWidth="1"/>
    <col min="6918" max="6918" width="12.75" style="508" bestFit="1" customWidth="1"/>
    <col min="6919" max="6919" width="3.25" style="508" customWidth="1"/>
    <col min="6920" max="6920" width="49.75" style="508" customWidth="1"/>
    <col min="6921" max="6921" width="11.125" style="508" customWidth="1"/>
    <col min="6922" max="6922" width="10.375" style="508" customWidth="1"/>
    <col min="6923" max="6923" width="7.125" style="508" customWidth="1"/>
    <col min="6924" max="7168" width="4.25" style="508"/>
    <col min="7169" max="7169" width="16.875" style="508" customWidth="1"/>
    <col min="7170" max="7173" width="12.625" style="508" customWidth="1"/>
    <col min="7174" max="7174" width="12.75" style="508" bestFit="1" customWidth="1"/>
    <col min="7175" max="7175" width="3.25" style="508" customWidth="1"/>
    <col min="7176" max="7176" width="49.75" style="508" customWidth="1"/>
    <col min="7177" max="7177" width="11.125" style="508" customWidth="1"/>
    <col min="7178" max="7178" width="10.375" style="508" customWidth="1"/>
    <col min="7179" max="7179" width="7.125" style="508" customWidth="1"/>
    <col min="7180" max="7424" width="4.25" style="508"/>
    <col min="7425" max="7425" width="16.875" style="508" customWidth="1"/>
    <col min="7426" max="7429" width="12.625" style="508" customWidth="1"/>
    <col min="7430" max="7430" width="12.75" style="508" bestFit="1" customWidth="1"/>
    <col min="7431" max="7431" width="3.25" style="508" customWidth="1"/>
    <col min="7432" max="7432" width="49.75" style="508" customWidth="1"/>
    <col min="7433" max="7433" width="11.125" style="508" customWidth="1"/>
    <col min="7434" max="7434" width="10.375" style="508" customWidth="1"/>
    <col min="7435" max="7435" width="7.125" style="508" customWidth="1"/>
    <col min="7436" max="7680" width="4.25" style="508"/>
    <col min="7681" max="7681" width="16.875" style="508" customWidth="1"/>
    <col min="7682" max="7685" width="12.625" style="508" customWidth="1"/>
    <col min="7686" max="7686" width="12.75" style="508" bestFit="1" customWidth="1"/>
    <col min="7687" max="7687" width="3.25" style="508" customWidth="1"/>
    <col min="7688" max="7688" width="49.75" style="508" customWidth="1"/>
    <col min="7689" max="7689" width="11.125" style="508" customWidth="1"/>
    <col min="7690" max="7690" width="10.375" style="508" customWidth="1"/>
    <col min="7691" max="7691" width="7.125" style="508" customWidth="1"/>
    <col min="7692" max="7936" width="4.25" style="508"/>
    <col min="7937" max="7937" width="16.875" style="508" customWidth="1"/>
    <col min="7938" max="7941" width="12.625" style="508" customWidth="1"/>
    <col min="7942" max="7942" width="12.75" style="508" bestFit="1" customWidth="1"/>
    <col min="7943" max="7943" width="3.25" style="508" customWidth="1"/>
    <col min="7944" max="7944" width="49.75" style="508" customWidth="1"/>
    <col min="7945" max="7945" width="11.125" style="508" customWidth="1"/>
    <col min="7946" max="7946" width="10.375" style="508" customWidth="1"/>
    <col min="7947" max="7947" width="7.125" style="508" customWidth="1"/>
    <col min="7948" max="8192" width="4.25" style="508"/>
    <col min="8193" max="8193" width="16.875" style="508" customWidth="1"/>
    <col min="8194" max="8197" width="12.625" style="508" customWidth="1"/>
    <col min="8198" max="8198" width="12.75" style="508" bestFit="1" customWidth="1"/>
    <col min="8199" max="8199" width="3.25" style="508" customWidth="1"/>
    <col min="8200" max="8200" width="49.75" style="508" customWidth="1"/>
    <col min="8201" max="8201" width="11.125" style="508" customWidth="1"/>
    <col min="8202" max="8202" width="10.375" style="508" customWidth="1"/>
    <col min="8203" max="8203" width="7.125" style="508" customWidth="1"/>
    <col min="8204" max="8448" width="4.25" style="508"/>
    <col min="8449" max="8449" width="16.875" style="508" customWidth="1"/>
    <col min="8450" max="8453" width="12.625" style="508" customWidth="1"/>
    <col min="8454" max="8454" width="12.75" style="508" bestFit="1" customWidth="1"/>
    <col min="8455" max="8455" width="3.25" style="508" customWidth="1"/>
    <col min="8456" max="8456" width="49.75" style="508" customWidth="1"/>
    <col min="8457" max="8457" width="11.125" style="508" customWidth="1"/>
    <col min="8458" max="8458" width="10.375" style="508" customWidth="1"/>
    <col min="8459" max="8459" width="7.125" style="508" customWidth="1"/>
    <col min="8460" max="8704" width="4.25" style="508"/>
    <col min="8705" max="8705" width="16.875" style="508" customWidth="1"/>
    <col min="8706" max="8709" width="12.625" style="508" customWidth="1"/>
    <col min="8710" max="8710" width="12.75" style="508" bestFit="1" customWidth="1"/>
    <col min="8711" max="8711" width="3.25" style="508" customWidth="1"/>
    <col min="8712" max="8712" width="49.75" style="508" customWidth="1"/>
    <col min="8713" max="8713" width="11.125" style="508" customWidth="1"/>
    <col min="8714" max="8714" width="10.375" style="508" customWidth="1"/>
    <col min="8715" max="8715" width="7.125" style="508" customWidth="1"/>
    <col min="8716" max="8960" width="4.25" style="508"/>
    <col min="8961" max="8961" width="16.875" style="508" customWidth="1"/>
    <col min="8962" max="8965" width="12.625" style="508" customWidth="1"/>
    <col min="8966" max="8966" width="12.75" style="508" bestFit="1" customWidth="1"/>
    <col min="8967" max="8967" width="3.25" style="508" customWidth="1"/>
    <col min="8968" max="8968" width="49.75" style="508" customWidth="1"/>
    <col min="8969" max="8969" width="11.125" style="508" customWidth="1"/>
    <col min="8970" max="8970" width="10.375" style="508" customWidth="1"/>
    <col min="8971" max="8971" width="7.125" style="508" customWidth="1"/>
    <col min="8972" max="9216" width="4.25" style="508"/>
    <col min="9217" max="9217" width="16.875" style="508" customWidth="1"/>
    <col min="9218" max="9221" width="12.625" style="508" customWidth="1"/>
    <col min="9222" max="9222" width="12.75" style="508" bestFit="1" customWidth="1"/>
    <col min="9223" max="9223" width="3.25" style="508" customWidth="1"/>
    <col min="9224" max="9224" width="49.75" style="508" customWidth="1"/>
    <col min="9225" max="9225" width="11.125" style="508" customWidth="1"/>
    <col min="9226" max="9226" width="10.375" style="508" customWidth="1"/>
    <col min="9227" max="9227" width="7.125" style="508" customWidth="1"/>
    <col min="9228" max="9472" width="4.25" style="508"/>
    <col min="9473" max="9473" width="16.875" style="508" customWidth="1"/>
    <col min="9474" max="9477" width="12.625" style="508" customWidth="1"/>
    <col min="9478" max="9478" width="12.75" style="508" bestFit="1" customWidth="1"/>
    <col min="9479" max="9479" width="3.25" style="508" customWidth="1"/>
    <col min="9480" max="9480" width="49.75" style="508" customWidth="1"/>
    <col min="9481" max="9481" width="11.125" style="508" customWidth="1"/>
    <col min="9482" max="9482" width="10.375" style="508" customWidth="1"/>
    <col min="9483" max="9483" width="7.125" style="508" customWidth="1"/>
    <col min="9484" max="9728" width="4.25" style="508"/>
    <col min="9729" max="9729" width="16.875" style="508" customWidth="1"/>
    <col min="9730" max="9733" width="12.625" style="508" customWidth="1"/>
    <col min="9734" max="9734" width="12.75" style="508" bestFit="1" customWidth="1"/>
    <col min="9735" max="9735" width="3.25" style="508" customWidth="1"/>
    <col min="9736" max="9736" width="49.75" style="508" customWidth="1"/>
    <col min="9737" max="9737" width="11.125" style="508" customWidth="1"/>
    <col min="9738" max="9738" width="10.375" style="508" customWidth="1"/>
    <col min="9739" max="9739" width="7.125" style="508" customWidth="1"/>
    <col min="9740" max="9984" width="4.25" style="508"/>
    <col min="9985" max="9985" width="16.875" style="508" customWidth="1"/>
    <col min="9986" max="9989" width="12.625" style="508" customWidth="1"/>
    <col min="9990" max="9990" width="12.75" style="508" bestFit="1" customWidth="1"/>
    <col min="9991" max="9991" width="3.25" style="508" customWidth="1"/>
    <col min="9992" max="9992" width="49.75" style="508" customWidth="1"/>
    <col min="9993" max="9993" width="11.125" style="508" customWidth="1"/>
    <col min="9994" max="9994" width="10.375" style="508" customWidth="1"/>
    <col min="9995" max="9995" width="7.125" style="508" customWidth="1"/>
    <col min="9996" max="10240" width="4.25" style="508"/>
    <col min="10241" max="10241" width="16.875" style="508" customWidth="1"/>
    <col min="10242" max="10245" width="12.625" style="508" customWidth="1"/>
    <col min="10246" max="10246" width="12.75" style="508" bestFit="1" customWidth="1"/>
    <col min="10247" max="10247" width="3.25" style="508" customWidth="1"/>
    <col min="10248" max="10248" width="49.75" style="508" customWidth="1"/>
    <col min="10249" max="10249" width="11.125" style="508" customWidth="1"/>
    <col min="10250" max="10250" width="10.375" style="508" customWidth="1"/>
    <col min="10251" max="10251" width="7.125" style="508" customWidth="1"/>
    <col min="10252" max="10496" width="4.25" style="508"/>
    <col min="10497" max="10497" width="16.875" style="508" customWidth="1"/>
    <col min="10498" max="10501" width="12.625" style="508" customWidth="1"/>
    <col min="10502" max="10502" width="12.75" style="508" bestFit="1" customWidth="1"/>
    <col min="10503" max="10503" width="3.25" style="508" customWidth="1"/>
    <col min="10504" max="10504" width="49.75" style="508" customWidth="1"/>
    <col min="10505" max="10505" width="11.125" style="508" customWidth="1"/>
    <col min="10506" max="10506" width="10.375" style="508" customWidth="1"/>
    <col min="10507" max="10507" width="7.125" style="508" customWidth="1"/>
    <col min="10508" max="10752" width="4.25" style="508"/>
    <col min="10753" max="10753" width="16.875" style="508" customWidth="1"/>
    <col min="10754" max="10757" width="12.625" style="508" customWidth="1"/>
    <col min="10758" max="10758" width="12.75" style="508" bestFit="1" customWidth="1"/>
    <col min="10759" max="10759" width="3.25" style="508" customWidth="1"/>
    <col min="10760" max="10760" width="49.75" style="508" customWidth="1"/>
    <col min="10761" max="10761" width="11.125" style="508" customWidth="1"/>
    <col min="10762" max="10762" width="10.375" style="508" customWidth="1"/>
    <col min="10763" max="10763" width="7.125" style="508" customWidth="1"/>
    <col min="10764" max="11008" width="4.25" style="508"/>
    <col min="11009" max="11009" width="16.875" style="508" customWidth="1"/>
    <col min="11010" max="11013" width="12.625" style="508" customWidth="1"/>
    <col min="11014" max="11014" width="12.75" style="508" bestFit="1" customWidth="1"/>
    <col min="11015" max="11015" width="3.25" style="508" customWidth="1"/>
    <col min="11016" max="11016" width="49.75" style="508" customWidth="1"/>
    <col min="11017" max="11017" width="11.125" style="508" customWidth="1"/>
    <col min="11018" max="11018" width="10.375" style="508" customWidth="1"/>
    <col min="11019" max="11019" width="7.125" style="508" customWidth="1"/>
    <col min="11020" max="11264" width="4.25" style="508"/>
    <col min="11265" max="11265" width="16.875" style="508" customWidth="1"/>
    <col min="11266" max="11269" width="12.625" style="508" customWidth="1"/>
    <col min="11270" max="11270" width="12.75" style="508" bestFit="1" customWidth="1"/>
    <col min="11271" max="11271" width="3.25" style="508" customWidth="1"/>
    <col min="11272" max="11272" width="49.75" style="508" customWidth="1"/>
    <col min="11273" max="11273" width="11.125" style="508" customWidth="1"/>
    <col min="11274" max="11274" width="10.375" style="508" customWidth="1"/>
    <col min="11275" max="11275" width="7.125" style="508" customWidth="1"/>
    <col min="11276" max="11520" width="4.25" style="508"/>
    <col min="11521" max="11521" width="16.875" style="508" customWidth="1"/>
    <col min="11522" max="11525" width="12.625" style="508" customWidth="1"/>
    <col min="11526" max="11526" width="12.75" style="508" bestFit="1" customWidth="1"/>
    <col min="11527" max="11527" width="3.25" style="508" customWidth="1"/>
    <col min="11528" max="11528" width="49.75" style="508" customWidth="1"/>
    <col min="11529" max="11529" width="11.125" style="508" customWidth="1"/>
    <col min="11530" max="11530" width="10.375" style="508" customWidth="1"/>
    <col min="11531" max="11531" width="7.125" style="508" customWidth="1"/>
    <col min="11532" max="11776" width="4.25" style="508"/>
    <col min="11777" max="11777" width="16.875" style="508" customWidth="1"/>
    <col min="11778" max="11781" width="12.625" style="508" customWidth="1"/>
    <col min="11782" max="11782" width="12.75" style="508" bestFit="1" customWidth="1"/>
    <col min="11783" max="11783" width="3.25" style="508" customWidth="1"/>
    <col min="11784" max="11784" width="49.75" style="508" customWidth="1"/>
    <col min="11785" max="11785" width="11.125" style="508" customWidth="1"/>
    <col min="11786" max="11786" width="10.375" style="508" customWidth="1"/>
    <col min="11787" max="11787" width="7.125" style="508" customWidth="1"/>
    <col min="11788" max="12032" width="4.25" style="508"/>
    <col min="12033" max="12033" width="16.875" style="508" customWidth="1"/>
    <col min="12034" max="12037" width="12.625" style="508" customWidth="1"/>
    <col min="12038" max="12038" width="12.75" style="508" bestFit="1" customWidth="1"/>
    <col min="12039" max="12039" width="3.25" style="508" customWidth="1"/>
    <col min="12040" max="12040" width="49.75" style="508" customWidth="1"/>
    <col min="12041" max="12041" width="11.125" style="508" customWidth="1"/>
    <col min="12042" max="12042" width="10.375" style="508" customWidth="1"/>
    <col min="12043" max="12043" width="7.125" style="508" customWidth="1"/>
    <col min="12044" max="12288" width="4.25" style="508"/>
    <col min="12289" max="12289" width="16.875" style="508" customWidth="1"/>
    <col min="12290" max="12293" width="12.625" style="508" customWidth="1"/>
    <col min="12294" max="12294" width="12.75" style="508" bestFit="1" customWidth="1"/>
    <col min="12295" max="12295" width="3.25" style="508" customWidth="1"/>
    <col min="12296" max="12296" width="49.75" style="508" customWidth="1"/>
    <col min="12297" max="12297" width="11.125" style="508" customWidth="1"/>
    <col min="12298" max="12298" width="10.375" style="508" customWidth="1"/>
    <col min="12299" max="12299" width="7.125" style="508" customWidth="1"/>
    <col min="12300" max="12544" width="4.25" style="508"/>
    <col min="12545" max="12545" width="16.875" style="508" customWidth="1"/>
    <col min="12546" max="12549" width="12.625" style="508" customWidth="1"/>
    <col min="12550" max="12550" width="12.75" style="508" bestFit="1" customWidth="1"/>
    <col min="12551" max="12551" width="3.25" style="508" customWidth="1"/>
    <col min="12552" max="12552" width="49.75" style="508" customWidth="1"/>
    <col min="12553" max="12553" width="11.125" style="508" customWidth="1"/>
    <col min="12554" max="12554" width="10.375" style="508" customWidth="1"/>
    <col min="12555" max="12555" width="7.125" style="508" customWidth="1"/>
    <col min="12556" max="12800" width="4.25" style="508"/>
    <col min="12801" max="12801" width="16.875" style="508" customWidth="1"/>
    <col min="12802" max="12805" width="12.625" style="508" customWidth="1"/>
    <col min="12806" max="12806" width="12.75" style="508" bestFit="1" customWidth="1"/>
    <col min="12807" max="12807" width="3.25" style="508" customWidth="1"/>
    <col min="12808" max="12808" width="49.75" style="508" customWidth="1"/>
    <col min="12809" max="12809" width="11.125" style="508" customWidth="1"/>
    <col min="12810" max="12810" width="10.375" style="508" customWidth="1"/>
    <col min="12811" max="12811" width="7.125" style="508" customWidth="1"/>
    <col min="12812" max="13056" width="4.25" style="508"/>
    <col min="13057" max="13057" width="16.875" style="508" customWidth="1"/>
    <col min="13058" max="13061" width="12.625" style="508" customWidth="1"/>
    <col min="13062" max="13062" width="12.75" style="508" bestFit="1" customWidth="1"/>
    <col min="13063" max="13063" width="3.25" style="508" customWidth="1"/>
    <col min="13064" max="13064" width="49.75" style="508" customWidth="1"/>
    <col min="13065" max="13065" width="11.125" style="508" customWidth="1"/>
    <col min="13066" max="13066" width="10.375" style="508" customWidth="1"/>
    <col min="13067" max="13067" width="7.125" style="508" customWidth="1"/>
    <col min="13068" max="13312" width="4.25" style="508"/>
    <col min="13313" max="13313" width="16.875" style="508" customWidth="1"/>
    <col min="13314" max="13317" width="12.625" style="508" customWidth="1"/>
    <col min="13318" max="13318" width="12.75" style="508" bestFit="1" customWidth="1"/>
    <col min="13319" max="13319" width="3.25" style="508" customWidth="1"/>
    <col min="13320" max="13320" width="49.75" style="508" customWidth="1"/>
    <col min="13321" max="13321" width="11.125" style="508" customWidth="1"/>
    <col min="13322" max="13322" width="10.375" style="508" customWidth="1"/>
    <col min="13323" max="13323" width="7.125" style="508" customWidth="1"/>
    <col min="13324" max="13568" width="4.25" style="508"/>
    <col min="13569" max="13569" width="16.875" style="508" customWidth="1"/>
    <col min="13570" max="13573" width="12.625" style="508" customWidth="1"/>
    <col min="13574" max="13574" width="12.75" style="508" bestFit="1" customWidth="1"/>
    <col min="13575" max="13575" width="3.25" style="508" customWidth="1"/>
    <col min="13576" max="13576" width="49.75" style="508" customWidth="1"/>
    <col min="13577" max="13577" width="11.125" style="508" customWidth="1"/>
    <col min="13578" max="13578" width="10.375" style="508" customWidth="1"/>
    <col min="13579" max="13579" width="7.125" style="508" customWidth="1"/>
    <col min="13580" max="13824" width="4.25" style="508"/>
    <col min="13825" max="13825" width="16.875" style="508" customWidth="1"/>
    <col min="13826" max="13829" width="12.625" style="508" customWidth="1"/>
    <col min="13830" max="13830" width="12.75" style="508" bestFit="1" customWidth="1"/>
    <col min="13831" max="13831" width="3.25" style="508" customWidth="1"/>
    <col min="13832" max="13832" width="49.75" style="508" customWidth="1"/>
    <col min="13833" max="13833" width="11.125" style="508" customWidth="1"/>
    <col min="13834" max="13834" width="10.375" style="508" customWidth="1"/>
    <col min="13835" max="13835" width="7.125" style="508" customWidth="1"/>
    <col min="13836" max="14080" width="4.25" style="508"/>
    <col min="14081" max="14081" width="16.875" style="508" customWidth="1"/>
    <col min="14082" max="14085" width="12.625" style="508" customWidth="1"/>
    <col min="14086" max="14086" width="12.75" style="508" bestFit="1" customWidth="1"/>
    <col min="14087" max="14087" width="3.25" style="508" customWidth="1"/>
    <col min="14088" max="14088" width="49.75" style="508" customWidth="1"/>
    <col min="14089" max="14089" width="11.125" style="508" customWidth="1"/>
    <col min="14090" max="14090" width="10.375" style="508" customWidth="1"/>
    <col min="14091" max="14091" width="7.125" style="508" customWidth="1"/>
    <col min="14092" max="14336" width="4.25" style="508"/>
    <col min="14337" max="14337" width="16.875" style="508" customWidth="1"/>
    <col min="14338" max="14341" width="12.625" style="508" customWidth="1"/>
    <col min="14342" max="14342" width="12.75" style="508" bestFit="1" customWidth="1"/>
    <col min="14343" max="14343" width="3.25" style="508" customWidth="1"/>
    <col min="14344" max="14344" width="49.75" style="508" customWidth="1"/>
    <col min="14345" max="14345" width="11.125" style="508" customWidth="1"/>
    <col min="14346" max="14346" width="10.375" style="508" customWidth="1"/>
    <col min="14347" max="14347" width="7.125" style="508" customWidth="1"/>
    <col min="14348" max="14592" width="4.25" style="508"/>
    <col min="14593" max="14593" width="16.875" style="508" customWidth="1"/>
    <col min="14594" max="14597" width="12.625" style="508" customWidth="1"/>
    <col min="14598" max="14598" width="12.75" style="508" bestFit="1" customWidth="1"/>
    <col min="14599" max="14599" width="3.25" style="508" customWidth="1"/>
    <col min="14600" max="14600" width="49.75" style="508" customWidth="1"/>
    <col min="14601" max="14601" width="11.125" style="508" customWidth="1"/>
    <col min="14602" max="14602" width="10.375" style="508" customWidth="1"/>
    <col min="14603" max="14603" width="7.125" style="508" customWidth="1"/>
    <col min="14604" max="14848" width="4.25" style="508"/>
    <col min="14849" max="14849" width="16.875" style="508" customWidth="1"/>
    <col min="14850" max="14853" width="12.625" style="508" customWidth="1"/>
    <col min="14854" max="14854" width="12.75" style="508" bestFit="1" customWidth="1"/>
    <col min="14855" max="14855" width="3.25" style="508" customWidth="1"/>
    <col min="14856" max="14856" width="49.75" style="508" customWidth="1"/>
    <col min="14857" max="14857" width="11.125" style="508" customWidth="1"/>
    <col min="14858" max="14858" width="10.375" style="508" customWidth="1"/>
    <col min="14859" max="14859" width="7.125" style="508" customWidth="1"/>
    <col min="14860" max="15104" width="4.25" style="508"/>
    <col min="15105" max="15105" width="16.875" style="508" customWidth="1"/>
    <col min="15106" max="15109" width="12.625" style="508" customWidth="1"/>
    <col min="15110" max="15110" width="12.75" style="508" bestFit="1" customWidth="1"/>
    <col min="15111" max="15111" width="3.25" style="508" customWidth="1"/>
    <col min="15112" max="15112" width="49.75" style="508" customWidth="1"/>
    <col min="15113" max="15113" width="11.125" style="508" customWidth="1"/>
    <col min="15114" max="15114" width="10.375" style="508" customWidth="1"/>
    <col min="15115" max="15115" width="7.125" style="508" customWidth="1"/>
    <col min="15116" max="15360" width="4.25" style="508"/>
    <col min="15361" max="15361" width="16.875" style="508" customWidth="1"/>
    <col min="15362" max="15365" width="12.625" style="508" customWidth="1"/>
    <col min="15366" max="15366" width="12.75" style="508" bestFit="1" customWidth="1"/>
    <col min="15367" max="15367" width="3.25" style="508" customWidth="1"/>
    <col min="15368" max="15368" width="49.75" style="508" customWidth="1"/>
    <col min="15369" max="15369" width="11.125" style="508" customWidth="1"/>
    <col min="15370" max="15370" width="10.375" style="508" customWidth="1"/>
    <col min="15371" max="15371" width="7.125" style="508" customWidth="1"/>
    <col min="15372" max="15616" width="4.25" style="508"/>
    <col min="15617" max="15617" width="16.875" style="508" customWidth="1"/>
    <col min="15618" max="15621" width="12.625" style="508" customWidth="1"/>
    <col min="15622" max="15622" width="12.75" style="508" bestFit="1" customWidth="1"/>
    <col min="15623" max="15623" width="3.25" style="508" customWidth="1"/>
    <col min="15624" max="15624" width="49.75" style="508" customWidth="1"/>
    <col min="15625" max="15625" width="11.125" style="508" customWidth="1"/>
    <col min="15626" max="15626" width="10.375" style="508" customWidth="1"/>
    <col min="15627" max="15627" width="7.125" style="508" customWidth="1"/>
    <col min="15628" max="15872" width="4.25" style="508"/>
    <col min="15873" max="15873" width="16.875" style="508" customWidth="1"/>
    <col min="15874" max="15877" width="12.625" style="508" customWidth="1"/>
    <col min="15878" max="15878" width="12.75" style="508" bestFit="1" customWidth="1"/>
    <col min="15879" max="15879" width="3.25" style="508" customWidth="1"/>
    <col min="15880" max="15880" width="49.75" style="508" customWidth="1"/>
    <col min="15881" max="15881" width="11.125" style="508" customWidth="1"/>
    <col min="15882" max="15882" width="10.375" style="508" customWidth="1"/>
    <col min="15883" max="15883" width="7.125" style="508" customWidth="1"/>
    <col min="15884" max="16128" width="4.25" style="508"/>
    <col min="16129" max="16129" width="16.875" style="508" customWidth="1"/>
    <col min="16130" max="16133" width="12.625" style="508" customWidth="1"/>
    <col min="16134" max="16134" width="12.75" style="508" bestFit="1" customWidth="1"/>
    <col min="16135" max="16135" width="3.25" style="508" customWidth="1"/>
    <col min="16136" max="16136" width="49.75" style="508" customWidth="1"/>
    <col min="16137" max="16137" width="11.125" style="508" customWidth="1"/>
    <col min="16138" max="16138" width="10.375" style="508" customWidth="1"/>
    <col min="16139" max="16139" width="7.125" style="508" customWidth="1"/>
    <col min="16140" max="16384" width="4.25" style="508"/>
  </cols>
  <sheetData>
    <row r="1" spans="1:8" ht="20.100000000000001" customHeight="1">
      <c r="A1" s="1170" t="s">
        <v>584</v>
      </c>
      <c r="B1" s="1170"/>
      <c r="C1" s="1170"/>
      <c r="D1" s="1170"/>
      <c r="E1" s="1170"/>
      <c r="F1" s="1170"/>
    </row>
    <row r="2" spans="1:8" ht="20.100000000000001" customHeight="1">
      <c r="A2" s="1170"/>
      <c r="B2" s="1170"/>
      <c r="C2" s="1170"/>
      <c r="D2" s="1170"/>
      <c r="E2" s="1170"/>
      <c r="F2" s="1170"/>
      <c r="G2" s="510"/>
    </row>
    <row r="3" spans="1:8" ht="20.100000000000001" customHeight="1">
      <c r="A3" s="511" t="s">
        <v>585</v>
      </c>
      <c r="B3" s="512"/>
      <c r="C3" s="513">
        <f>E6/1.1</f>
        <v>5.4545454545454541</v>
      </c>
      <c r="D3" s="512" t="s">
        <v>586</v>
      </c>
      <c r="E3" s="512"/>
      <c r="F3" s="512"/>
    </row>
    <row r="4" spans="1:8" ht="20.100000000000001" customHeight="1">
      <c r="A4" s="512"/>
      <c r="B4" s="512"/>
      <c r="C4" s="514"/>
      <c r="D4" s="512"/>
      <c r="F4" s="515" t="s">
        <v>587</v>
      </c>
    </row>
    <row r="5" spans="1:8" ht="20.100000000000001" customHeight="1">
      <c r="A5" s="1171" t="s">
        <v>588</v>
      </c>
      <c r="B5" s="1172"/>
      <c r="C5" s="1173" t="s">
        <v>589</v>
      </c>
      <c r="D5" s="1172"/>
      <c r="E5" s="516" t="s">
        <v>268</v>
      </c>
      <c r="F5" s="517" t="s">
        <v>590</v>
      </c>
    </row>
    <row r="6" spans="1:8" ht="20.100000000000001" customHeight="1">
      <c r="A6" s="1174" t="s">
        <v>591</v>
      </c>
      <c r="B6" s="1175"/>
      <c r="C6" s="1176"/>
      <c r="D6" s="1175"/>
      <c r="E6" s="518">
        <f>실시설계용역량!D5/100000</f>
        <v>6</v>
      </c>
      <c r="F6" s="519"/>
      <c r="G6" s="520"/>
    </row>
    <row r="7" spans="1:8" ht="20.100000000000001" customHeight="1">
      <c r="A7" s="1168" t="s">
        <v>592</v>
      </c>
      <c r="B7" s="1169"/>
      <c r="C7" s="521"/>
      <c r="D7" s="521"/>
      <c r="E7" s="522">
        <f>E6</f>
        <v>6</v>
      </c>
      <c r="F7" s="523"/>
      <c r="G7" s="520"/>
    </row>
    <row r="8" spans="1:8" ht="20.100000000000001" customHeight="1">
      <c r="A8" s="512"/>
      <c r="B8" s="512"/>
      <c r="C8" s="514"/>
      <c r="D8" s="524"/>
      <c r="E8" s="525"/>
      <c r="F8" s="525"/>
    </row>
    <row r="9" spans="1:8" ht="20.100000000000001" customHeight="1">
      <c r="A9" s="511" t="s">
        <v>593</v>
      </c>
      <c r="B9" s="512"/>
      <c r="C9" s="512"/>
      <c r="D9" s="512"/>
      <c r="E9" s="512"/>
      <c r="F9" s="512"/>
    </row>
    <row r="10" spans="1:8" s="527" customFormat="1" ht="20.100000000000001" customHeight="1">
      <c r="A10" s="526" t="s">
        <v>594</v>
      </c>
      <c r="B10" s="1163" t="s">
        <v>595</v>
      </c>
      <c r="C10" s="1163"/>
      <c r="D10" s="1163"/>
      <c r="E10" s="1163"/>
      <c r="F10" s="1164" t="s">
        <v>596</v>
      </c>
      <c r="H10" s="528"/>
    </row>
    <row r="11" spans="1:8" s="527" customFormat="1" ht="20.100000000000001" customHeight="1">
      <c r="A11" s="529" t="s">
        <v>597</v>
      </c>
      <c r="B11" s="530" t="s">
        <v>598</v>
      </c>
      <c r="C11" s="530" t="s">
        <v>599</v>
      </c>
      <c r="D11" s="530" t="s">
        <v>600</v>
      </c>
      <c r="E11" s="530" t="s">
        <v>601</v>
      </c>
      <c r="F11" s="1165"/>
      <c r="H11" s="528"/>
    </row>
    <row r="12" spans="1:8" s="527" customFormat="1" ht="20.100000000000001" customHeight="1">
      <c r="A12" s="646" t="s">
        <v>602</v>
      </c>
      <c r="B12" s="647">
        <v>4.1500000000000004</v>
      </c>
      <c r="C12" s="647">
        <v>7.65</v>
      </c>
      <c r="D12" s="647">
        <v>1.66</v>
      </c>
      <c r="E12" s="648">
        <f t="shared" ref="E12:E21" si="0">SUM(B12:D12)</f>
        <v>13.46</v>
      </c>
      <c r="F12" s="649"/>
      <c r="H12" s="528"/>
    </row>
    <row r="13" spans="1:8" s="527" customFormat="1" ht="20.100000000000001" customHeight="1">
      <c r="A13" s="650">
        <v>20</v>
      </c>
      <c r="B13" s="647">
        <v>3.64</v>
      </c>
      <c r="C13" s="647">
        <v>6.74</v>
      </c>
      <c r="D13" s="647">
        <v>1.53</v>
      </c>
      <c r="E13" s="648">
        <f t="shared" si="0"/>
        <v>11.91</v>
      </c>
      <c r="F13" s="649"/>
      <c r="H13" s="528"/>
    </row>
    <row r="14" spans="1:8" s="527" customFormat="1" ht="20.100000000000001" customHeight="1">
      <c r="A14" s="650">
        <v>30</v>
      </c>
      <c r="B14" s="648">
        <v>3.37</v>
      </c>
      <c r="C14" s="648">
        <v>6.25</v>
      </c>
      <c r="D14" s="648">
        <v>1.48</v>
      </c>
      <c r="E14" s="648">
        <f t="shared" si="0"/>
        <v>11.100000000000001</v>
      </c>
      <c r="F14" s="651"/>
      <c r="H14" s="528"/>
    </row>
    <row r="15" spans="1:8" s="527" customFormat="1" ht="20.100000000000001" customHeight="1">
      <c r="A15" s="650">
        <v>50</v>
      </c>
      <c r="B15" s="648">
        <v>3.06</v>
      </c>
      <c r="C15" s="648">
        <v>5.69</v>
      </c>
      <c r="D15" s="648">
        <v>1.45</v>
      </c>
      <c r="E15" s="648">
        <f t="shared" si="0"/>
        <v>10.199999999999999</v>
      </c>
      <c r="F15" s="651"/>
      <c r="H15" s="528"/>
    </row>
    <row r="16" spans="1:8" s="527" customFormat="1" ht="20.100000000000001" customHeight="1">
      <c r="A16" s="650">
        <v>100</v>
      </c>
      <c r="B16" s="648">
        <v>2.68</v>
      </c>
      <c r="C16" s="648">
        <v>5.01</v>
      </c>
      <c r="D16" s="648">
        <v>1.41</v>
      </c>
      <c r="E16" s="648">
        <f t="shared" si="0"/>
        <v>9.1</v>
      </c>
      <c r="F16" s="651"/>
      <c r="G16" s="531"/>
      <c r="H16" s="528"/>
    </row>
    <row r="17" spans="1:8" s="527" customFormat="1" ht="20.100000000000001" customHeight="1">
      <c r="A17" s="650">
        <v>200</v>
      </c>
      <c r="B17" s="648">
        <v>2.35</v>
      </c>
      <c r="C17" s="648">
        <v>4.41</v>
      </c>
      <c r="D17" s="648">
        <v>1.37</v>
      </c>
      <c r="E17" s="648">
        <f t="shared" si="0"/>
        <v>8.129999999999999</v>
      </c>
      <c r="F17" s="651"/>
      <c r="G17" s="531"/>
      <c r="H17" s="528"/>
    </row>
    <row r="18" spans="1:8" s="527" customFormat="1" ht="20.100000000000001" customHeight="1">
      <c r="A18" s="650">
        <v>300</v>
      </c>
      <c r="B18" s="648">
        <v>2.1800000000000002</v>
      </c>
      <c r="C18" s="648">
        <v>4.09</v>
      </c>
      <c r="D18" s="648">
        <v>1.35</v>
      </c>
      <c r="E18" s="648">
        <f t="shared" si="0"/>
        <v>7.6199999999999992</v>
      </c>
      <c r="F18" s="651"/>
      <c r="G18" s="531"/>
      <c r="H18" s="528"/>
    </row>
    <row r="19" spans="1:8" s="527" customFormat="1" ht="20.100000000000001" customHeight="1">
      <c r="A19" s="650">
        <v>500</v>
      </c>
      <c r="B19" s="648">
        <v>1.98</v>
      </c>
      <c r="C19" s="648">
        <v>3.73</v>
      </c>
      <c r="D19" s="648">
        <v>1.33</v>
      </c>
      <c r="E19" s="648">
        <f t="shared" si="0"/>
        <v>7.04</v>
      </c>
      <c r="F19" s="651"/>
      <c r="G19" s="531"/>
      <c r="H19" s="528"/>
    </row>
    <row r="20" spans="1:8" s="527" customFormat="1" ht="20.100000000000001" customHeight="1">
      <c r="A20" s="650">
        <v>1000</v>
      </c>
      <c r="B20" s="648">
        <v>1.74</v>
      </c>
      <c r="C20" s="648">
        <v>3.28</v>
      </c>
      <c r="D20" s="648">
        <v>1.3</v>
      </c>
      <c r="E20" s="648">
        <f t="shared" si="0"/>
        <v>6.3199999999999994</v>
      </c>
      <c r="F20" s="651"/>
      <c r="G20" s="531"/>
      <c r="H20" s="528"/>
    </row>
    <row r="21" spans="1:8" s="527" customFormat="1" ht="20.100000000000001" customHeight="1">
      <c r="A21" s="650">
        <v>2000</v>
      </c>
      <c r="B21" s="648">
        <v>1.52</v>
      </c>
      <c r="C21" s="648">
        <v>2.89</v>
      </c>
      <c r="D21" s="648">
        <v>1.28</v>
      </c>
      <c r="E21" s="648">
        <f t="shared" si="0"/>
        <v>5.69</v>
      </c>
      <c r="F21" s="651"/>
      <c r="G21" s="531"/>
      <c r="H21" s="528"/>
    </row>
    <row r="22" spans="1:8" s="527" customFormat="1" ht="20.100000000000001" customHeight="1">
      <c r="H22" s="528"/>
    </row>
    <row r="23" spans="1:8" s="527" customFormat="1" ht="20.100000000000001" customHeight="1">
      <c r="A23" s="511" t="s">
        <v>603</v>
      </c>
      <c r="H23" s="528"/>
    </row>
    <row r="24" spans="1:8" s="527" customFormat="1" ht="20.100000000000001" customHeight="1">
      <c r="A24" s="532" t="s">
        <v>604</v>
      </c>
      <c r="B24" s="533" t="s">
        <v>605</v>
      </c>
      <c r="H24" s="528"/>
    </row>
    <row r="25" spans="1:8" s="527" customFormat="1" ht="20.100000000000001" customHeight="1">
      <c r="A25" s="533"/>
      <c r="H25" s="528"/>
    </row>
    <row r="26" spans="1:8" s="527" customFormat="1" ht="20.100000000000001" customHeight="1">
      <c r="A26" s="534" t="s">
        <v>606</v>
      </c>
      <c r="B26" s="1166" t="s">
        <v>607</v>
      </c>
      <c r="C26" s="1167"/>
      <c r="D26" s="535" t="s">
        <v>608</v>
      </c>
      <c r="E26" s="535" t="s">
        <v>609</v>
      </c>
      <c r="F26" s="536" t="s">
        <v>263</v>
      </c>
      <c r="H26" s="528"/>
    </row>
    <row r="27" spans="1:8" s="527" customFormat="1" ht="20.100000000000001" customHeight="1">
      <c r="A27" s="652" t="s">
        <v>610</v>
      </c>
      <c r="B27" s="1159" t="s">
        <v>611</v>
      </c>
      <c r="C27" s="1159"/>
      <c r="D27" s="653">
        <f>ROUND(E7/1.1,0)</f>
        <v>5</v>
      </c>
      <c r="E27" s="653">
        <f>ROUND(E7/1.1,0)</f>
        <v>5</v>
      </c>
      <c r="F27" s="654"/>
      <c r="H27" s="528"/>
    </row>
    <row r="28" spans="1:8" s="527" customFormat="1" ht="20.100000000000001" customHeight="1">
      <c r="A28" s="652" t="s">
        <v>612</v>
      </c>
      <c r="B28" s="1159" t="s">
        <v>613</v>
      </c>
      <c r="C28" s="1159"/>
      <c r="D28" s="653">
        <v>10</v>
      </c>
      <c r="E28" s="653">
        <v>10</v>
      </c>
      <c r="F28" s="654"/>
      <c r="H28" s="528"/>
    </row>
    <row r="29" spans="1:8" s="527" customFormat="1" ht="20.100000000000001" customHeight="1">
      <c r="A29" s="652" t="s">
        <v>614</v>
      </c>
      <c r="B29" s="1159" t="s">
        <v>615</v>
      </c>
      <c r="C29" s="1159"/>
      <c r="D29" s="654">
        <v>0</v>
      </c>
      <c r="E29" s="654">
        <v>0</v>
      </c>
      <c r="F29" s="654"/>
      <c r="H29" s="528"/>
    </row>
    <row r="30" spans="1:8" s="527" customFormat="1" ht="20.100000000000001" customHeight="1">
      <c r="A30" s="655" t="s">
        <v>616</v>
      </c>
      <c r="B30" s="1158" t="s">
        <v>617</v>
      </c>
      <c r="C30" s="1158"/>
      <c r="D30" s="656">
        <f>ROUND(D31-(D27-D29)*(D31-D32)/(D28-D29),3)</f>
        <v>4.1500000000000004</v>
      </c>
      <c r="E30" s="656">
        <f>ROUND(E31-(E27-E29)*(E31-E32)/(E28-E29),3)</f>
        <v>7.65</v>
      </c>
      <c r="F30" s="656"/>
      <c r="H30" s="528"/>
    </row>
    <row r="31" spans="1:8" s="527" customFormat="1" ht="20.100000000000001" customHeight="1">
      <c r="A31" s="652" t="s">
        <v>618</v>
      </c>
      <c r="B31" s="1159" t="s">
        <v>619</v>
      </c>
      <c r="C31" s="1159"/>
      <c r="D31" s="657">
        <v>4.1500000000000004</v>
      </c>
      <c r="E31" s="657">
        <v>7.65</v>
      </c>
      <c r="F31" s="657"/>
      <c r="H31" s="528"/>
    </row>
    <row r="32" spans="1:8" s="527" customFormat="1" ht="20.100000000000001" customHeight="1">
      <c r="A32" s="652" t="s">
        <v>620</v>
      </c>
      <c r="B32" s="1159" t="s">
        <v>621</v>
      </c>
      <c r="C32" s="1159"/>
      <c r="D32" s="657">
        <v>4.1500000000000004</v>
      </c>
      <c r="E32" s="657">
        <v>7.65</v>
      </c>
      <c r="F32" s="657"/>
      <c r="H32" s="528"/>
    </row>
    <row r="33" spans="1:8" s="527" customFormat="1" ht="12" customHeight="1">
      <c r="B33" s="537"/>
      <c r="C33" s="538"/>
      <c r="D33" s="539"/>
      <c r="E33" s="539"/>
      <c r="F33" s="539"/>
      <c r="H33" s="528"/>
    </row>
    <row r="34" spans="1:8" s="527" customFormat="1" ht="20.100000000000001" customHeight="1">
      <c r="A34" s="511" t="s">
        <v>622</v>
      </c>
      <c r="B34" s="537"/>
      <c r="C34" s="538"/>
      <c r="D34" s="539"/>
      <c r="E34" s="539"/>
      <c r="F34" s="539"/>
      <c r="H34" s="528"/>
    </row>
    <row r="35" spans="1:8" s="527" customFormat="1" ht="20.100000000000001" customHeight="1">
      <c r="A35" s="511"/>
      <c r="B35" s="540"/>
      <c r="C35" s="541"/>
      <c r="D35" s="542"/>
      <c r="F35" s="543" t="s">
        <v>623</v>
      </c>
      <c r="H35" s="528"/>
    </row>
    <row r="36" spans="1:8" s="527" customFormat="1" ht="20.100000000000001" customHeight="1" thickBot="1">
      <c r="A36" s="544" t="s">
        <v>624</v>
      </c>
      <c r="B36" s="545" t="s">
        <v>625</v>
      </c>
      <c r="C36" s="545"/>
      <c r="D36" s="546"/>
      <c r="E36" s="547" t="s">
        <v>626</v>
      </c>
      <c r="F36" s="546" t="s">
        <v>263</v>
      </c>
      <c r="G36" s="548"/>
      <c r="H36" s="549"/>
    </row>
    <row r="37" spans="1:8" s="527" customFormat="1" ht="20.100000000000001" customHeight="1" thickTop="1">
      <c r="A37" s="550" t="s">
        <v>627</v>
      </c>
      <c r="B37" s="551" t="str">
        <f>CONCATENATE(FIXED(E7/1.1,0)," 억원 × ",FIXED(ROUND(E30,3),3)," % ")</f>
        <v xml:space="preserve">5 억원 × 7.650 % </v>
      </c>
      <c r="C37" s="552"/>
      <c r="D37" s="552"/>
      <c r="E37" s="553">
        <f>ROUNDDOWN(E7/1.1*(E30/100)*100000000,-3)</f>
        <v>41727000</v>
      </c>
      <c r="F37" s="553"/>
      <c r="G37" s="548"/>
      <c r="H37" s="554"/>
    </row>
    <row r="38" spans="1:8" s="527" customFormat="1" ht="20.100000000000001" customHeight="1">
      <c r="A38" s="550"/>
      <c r="B38" s="1160" t="s">
        <v>777</v>
      </c>
      <c r="C38" s="1161"/>
      <c r="D38" s="1162"/>
      <c r="E38" s="553">
        <f>ROUNDDOWN(E37*0.5,-3)</f>
        <v>20863000</v>
      </c>
      <c r="F38" s="553"/>
      <c r="G38" s="548"/>
      <c r="H38" s="554"/>
    </row>
    <row r="42" spans="1:8" ht="20.100000000000001" customHeight="1">
      <c r="E42" s="555"/>
      <c r="F42" s="555"/>
    </row>
  </sheetData>
  <mergeCells count="16">
    <mergeCell ref="A7:B7"/>
    <mergeCell ref="A1:F2"/>
    <mergeCell ref="A5:B5"/>
    <mergeCell ref="C5:D5"/>
    <mergeCell ref="A6:B6"/>
    <mergeCell ref="C6:D6"/>
    <mergeCell ref="F10:F11"/>
    <mergeCell ref="B26:C26"/>
    <mergeCell ref="B27:C27"/>
    <mergeCell ref="B28:C28"/>
    <mergeCell ref="B29:C29"/>
    <mergeCell ref="B30:C30"/>
    <mergeCell ref="B31:C31"/>
    <mergeCell ref="B32:C32"/>
    <mergeCell ref="B38:D38"/>
    <mergeCell ref="B10:E10"/>
  </mergeCells>
  <phoneticPr fontId="152" type="noConversion"/>
  <pageMargins left="0.7" right="0.7" top="0.75" bottom="0.75" header="0.3" footer="0.3"/>
  <pageSetup paperSize="9" scale="96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I31" sqref="I31"/>
    </sheetView>
  </sheetViews>
  <sheetFormatPr defaultRowHeight="14.25"/>
  <cols>
    <col min="1" max="1" width="23.875" style="446" customWidth="1"/>
    <col min="2" max="2" width="19.625" style="446" customWidth="1"/>
    <col min="3" max="3" width="11.25" style="448" customWidth="1"/>
    <col min="4" max="4" width="17.875" style="448" customWidth="1"/>
    <col min="5" max="5" width="9.375" style="446" customWidth="1"/>
    <col min="6" max="6" width="11.875" style="446" bestFit="1" customWidth="1"/>
    <col min="7" max="256" width="9" style="446"/>
    <col min="257" max="257" width="23.875" style="446" customWidth="1"/>
    <col min="258" max="258" width="19.625" style="446" customWidth="1"/>
    <col min="259" max="259" width="11.25" style="446" customWidth="1"/>
    <col min="260" max="260" width="17.875" style="446" customWidth="1"/>
    <col min="261" max="261" width="9.375" style="446" customWidth="1"/>
    <col min="262" max="262" width="11.875" style="446" bestFit="1" customWidth="1"/>
    <col min="263" max="512" width="9" style="446"/>
    <col min="513" max="513" width="23.875" style="446" customWidth="1"/>
    <col min="514" max="514" width="19.625" style="446" customWidth="1"/>
    <col min="515" max="515" width="11.25" style="446" customWidth="1"/>
    <col min="516" max="516" width="17.875" style="446" customWidth="1"/>
    <col min="517" max="517" width="9.375" style="446" customWidth="1"/>
    <col min="518" max="518" width="11.875" style="446" bestFit="1" customWidth="1"/>
    <col min="519" max="768" width="9" style="446"/>
    <col min="769" max="769" width="23.875" style="446" customWidth="1"/>
    <col min="770" max="770" width="19.625" style="446" customWidth="1"/>
    <col min="771" max="771" width="11.25" style="446" customWidth="1"/>
    <col min="772" max="772" width="17.875" style="446" customWidth="1"/>
    <col min="773" max="773" width="9.375" style="446" customWidth="1"/>
    <col min="774" max="774" width="11.875" style="446" bestFit="1" customWidth="1"/>
    <col min="775" max="1024" width="9" style="446"/>
    <col min="1025" max="1025" width="23.875" style="446" customWidth="1"/>
    <col min="1026" max="1026" width="19.625" style="446" customWidth="1"/>
    <col min="1027" max="1027" width="11.25" style="446" customWidth="1"/>
    <col min="1028" max="1028" width="17.875" style="446" customWidth="1"/>
    <col min="1029" max="1029" width="9.375" style="446" customWidth="1"/>
    <col min="1030" max="1030" width="11.875" style="446" bestFit="1" customWidth="1"/>
    <col min="1031" max="1280" width="9" style="446"/>
    <col min="1281" max="1281" width="23.875" style="446" customWidth="1"/>
    <col min="1282" max="1282" width="19.625" style="446" customWidth="1"/>
    <col min="1283" max="1283" width="11.25" style="446" customWidth="1"/>
    <col min="1284" max="1284" width="17.875" style="446" customWidth="1"/>
    <col min="1285" max="1285" width="9.375" style="446" customWidth="1"/>
    <col min="1286" max="1286" width="11.875" style="446" bestFit="1" customWidth="1"/>
    <col min="1287" max="1536" width="9" style="446"/>
    <col min="1537" max="1537" width="23.875" style="446" customWidth="1"/>
    <col min="1538" max="1538" width="19.625" style="446" customWidth="1"/>
    <col min="1539" max="1539" width="11.25" style="446" customWidth="1"/>
    <col min="1540" max="1540" width="17.875" style="446" customWidth="1"/>
    <col min="1541" max="1541" width="9.375" style="446" customWidth="1"/>
    <col min="1542" max="1542" width="11.875" style="446" bestFit="1" customWidth="1"/>
    <col min="1543" max="1792" width="9" style="446"/>
    <col min="1793" max="1793" width="23.875" style="446" customWidth="1"/>
    <col min="1794" max="1794" width="19.625" style="446" customWidth="1"/>
    <col min="1795" max="1795" width="11.25" style="446" customWidth="1"/>
    <col min="1796" max="1796" width="17.875" style="446" customWidth="1"/>
    <col min="1797" max="1797" width="9.375" style="446" customWidth="1"/>
    <col min="1798" max="1798" width="11.875" style="446" bestFit="1" customWidth="1"/>
    <col min="1799" max="2048" width="9" style="446"/>
    <col min="2049" max="2049" width="23.875" style="446" customWidth="1"/>
    <col min="2050" max="2050" width="19.625" style="446" customWidth="1"/>
    <col min="2051" max="2051" width="11.25" style="446" customWidth="1"/>
    <col min="2052" max="2052" width="17.875" style="446" customWidth="1"/>
    <col min="2053" max="2053" width="9.375" style="446" customWidth="1"/>
    <col min="2054" max="2054" width="11.875" style="446" bestFit="1" customWidth="1"/>
    <col min="2055" max="2304" width="9" style="446"/>
    <col min="2305" max="2305" width="23.875" style="446" customWidth="1"/>
    <col min="2306" max="2306" width="19.625" style="446" customWidth="1"/>
    <col min="2307" max="2307" width="11.25" style="446" customWidth="1"/>
    <col min="2308" max="2308" width="17.875" style="446" customWidth="1"/>
    <col min="2309" max="2309" width="9.375" style="446" customWidth="1"/>
    <col min="2310" max="2310" width="11.875" style="446" bestFit="1" customWidth="1"/>
    <col min="2311" max="2560" width="9" style="446"/>
    <col min="2561" max="2561" width="23.875" style="446" customWidth="1"/>
    <col min="2562" max="2562" width="19.625" style="446" customWidth="1"/>
    <col min="2563" max="2563" width="11.25" style="446" customWidth="1"/>
    <col min="2564" max="2564" width="17.875" style="446" customWidth="1"/>
    <col min="2565" max="2565" width="9.375" style="446" customWidth="1"/>
    <col min="2566" max="2566" width="11.875" style="446" bestFit="1" customWidth="1"/>
    <col min="2567" max="2816" width="9" style="446"/>
    <col min="2817" max="2817" width="23.875" style="446" customWidth="1"/>
    <col min="2818" max="2818" width="19.625" style="446" customWidth="1"/>
    <col min="2819" max="2819" width="11.25" style="446" customWidth="1"/>
    <col min="2820" max="2820" width="17.875" style="446" customWidth="1"/>
    <col min="2821" max="2821" width="9.375" style="446" customWidth="1"/>
    <col min="2822" max="2822" width="11.875" style="446" bestFit="1" customWidth="1"/>
    <col min="2823" max="3072" width="9" style="446"/>
    <col min="3073" max="3073" width="23.875" style="446" customWidth="1"/>
    <col min="3074" max="3074" width="19.625" style="446" customWidth="1"/>
    <col min="3075" max="3075" width="11.25" style="446" customWidth="1"/>
    <col min="3076" max="3076" width="17.875" style="446" customWidth="1"/>
    <col min="3077" max="3077" width="9.375" style="446" customWidth="1"/>
    <col min="3078" max="3078" width="11.875" style="446" bestFit="1" customWidth="1"/>
    <col min="3079" max="3328" width="9" style="446"/>
    <col min="3329" max="3329" width="23.875" style="446" customWidth="1"/>
    <col min="3330" max="3330" width="19.625" style="446" customWidth="1"/>
    <col min="3331" max="3331" width="11.25" style="446" customWidth="1"/>
    <col min="3332" max="3332" width="17.875" style="446" customWidth="1"/>
    <col min="3333" max="3333" width="9.375" style="446" customWidth="1"/>
    <col min="3334" max="3334" width="11.875" style="446" bestFit="1" customWidth="1"/>
    <col min="3335" max="3584" width="9" style="446"/>
    <col min="3585" max="3585" width="23.875" style="446" customWidth="1"/>
    <col min="3586" max="3586" width="19.625" style="446" customWidth="1"/>
    <col min="3587" max="3587" width="11.25" style="446" customWidth="1"/>
    <col min="3588" max="3588" width="17.875" style="446" customWidth="1"/>
    <col min="3589" max="3589" width="9.375" style="446" customWidth="1"/>
    <col min="3590" max="3590" width="11.875" style="446" bestFit="1" customWidth="1"/>
    <col min="3591" max="3840" width="9" style="446"/>
    <col min="3841" max="3841" width="23.875" style="446" customWidth="1"/>
    <col min="3842" max="3842" width="19.625" style="446" customWidth="1"/>
    <col min="3843" max="3843" width="11.25" style="446" customWidth="1"/>
    <col min="3844" max="3844" width="17.875" style="446" customWidth="1"/>
    <col min="3845" max="3845" width="9.375" style="446" customWidth="1"/>
    <col min="3846" max="3846" width="11.875" style="446" bestFit="1" customWidth="1"/>
    <col min="3847" max="4096" width="9" style="446"/>
    <col min="4097" max="4097" width="23.875" style="446" customWidth="1"/>
    <col min="4098" max="4098" width="19.625" style="446" customWidth="1"/>
    <col min="4099" max="4099" width="11.25" style="446" customWidth="1"/>
    <col min="4100" max="4100" width="17.875" style="446" customWidth="1"/>
    <col min="4101" max="4101" width="9.375" style="446" customWidth="1"/>
    <col min="4102" max="4102" width="11.875" style="446" bestFit="1" customWidth="1"/>
    <col min="4103" max="4352" width="9" style="446"/>
    <col min="4353" max="4353" width="23.875" style="446" customWidth="1"/>
    <col min="4354" max="4354" width="19.625" style="446" customWidth="1"/>
    <col min="4355" max="4355" width="11.25" style="446" customWidth="1"/>
    <col min="4356" max="4356" width="17.875" style="446" customWidth="1"/>
    <col min="4357" max="4357" width="9.375" style="446" customWidth="1"/>
    <col min="4358" max="4358" width="11.875" style="446" bestFit="1" customWidth="1"/>
    <col min="4359" max="4608" width="9" style="446"/>
    <col min="4609" max="4609" width="23.875" style="446" customWidth="1"/>
    <col min="4610" max="4610" width="19.625" style="446" customWidth="1"/>
    <col min="4611" max="4611" width="11.25" style="446" customWidth="1"/>
    <col min="4612" max="4612" width="17.875" style="446" customWidth="1"/>
    <col min="4613" max="4613" width="9.375" style="446" customWidth="1"/>
    <col min="4614" max="4614" width="11.875" style="446" bestFit="1" customWidth="1"/>
    <col min="4615" max="4864" width="9" style="446"/>
    <col min="4865" max="4865" width="23.875" style="446" customWidth="1"/>
    <col min="4866" max="4866" width="19.625" style="446" customWidth="1"/>
    <col min="4867" max="4867" width="11.25" style="446" customWidth="1"/>
    <col min="4868" max="4868" width="17.875" style="446" customWidth="1"/>
    <col min="4869" max="4869" width="9.375" style="446" customWidth="1"/>
    <col min="4870" max="4870" width="11.875" style="446" bestFit="1" customWidth="1"/>
    <col min="4871" max="5120" width="9" style="446"/>
    <col min="5121" max="5121" width="23.875" style="446" customWidth="1"/>
    <col min="5122" max="5122" width="19.625" style="446" customWidth="1"/>
    <col min="5123" max="5123" width="11.25" style="446" customWidth="1"/>
    <col min="5124" max="5124" width="17.875" style="446" customWidth="1"/>
    <col min="5125" max="5125" width="9.375" style="446" customWidth="1"/>
    <col min="5126" max="5126" width="11.875" style="446" bestFit="1" customWidth="1"/>
    <col min="5127" max="5376" width="9" style="446"/>
    <col min="5377" max="5377" width="23.875" style="446" customWidth="1"/>
    <col min="5378" max="5378" width="19.625" style="446" customWidth="1"/>
    <col min="5379" max="5379" width="11.25" style="446" customWidth="1"/>
    <col min="5380" max="5380" width="17.875" style="446" customWidth="1"/>
    <col min="5381" max="5381" width="9.375" style="446" customWidth="1"/>
    <col min="5382" max="5382" width="11.875" style="446" bestFit="1" customWidth="1"/>
    <col min="5383" max="5632" width="9" style="446"/>
    <col min="5633" max="5633" width="23.875" style="446" customWidth="1"/>
    <col min="5634" max="5634" width="19.625" style="446" customWidth="1"/>
    <col min="5635" max="5635" width="11.25" style="446" customWidth="1"/>
    <col min="5636" max="5636" width="17.875" style="446" customWidth="1"/>
    <col min="5637" max="5637" width="9.375" style="446" customWidth="1"/>
    <col min="5638" max="5638" width="11.875" style="446" bestFit="1" customWidth="1"/>
    <col min="5639" max="5888" width="9" style="446"/>
    <col min="5889" max="5889" width="23.875" style="446" customWidth="1"/>
    <col min="5890" max="5890" width="19.625" style="446" customWidth="1"/>
    <col min="5891" max="5891" width="11.25" style="446" customWidth="1"/>
    <col min="5892" max="5892" width="17.875" style="446" customWidth="1"/>
    <col min="5893" max="5893" width="9.375" style="446" customWidth="1"/>
    <col min="5894" max="5894" width="11.875" style="446" bestFit="1" customWidth="1"/>
    <col min="5895" max="6144" width="9" style="446"/>
    <col min="6145" max="6145" width="23.875" style="446" customWidth="1"/>
    <col min="6146" max="6146" width="19.625" style="446" customWidth="1"/>
    <col min="6147" max="6147" width="11.25" style="446" customWidth="1"/>
    <col min="6148" max="6148" width="17.875" style="446" customWidth="1"/>
    <col min="6149" max="6149" width="9.375" style="446" customWidth="1"/>
    <col min="6150" max="6150" width="11.875" style="446" bestFit="1" customWidth="1"/>
    <col min="6151" max="6400" width="9" style="446"/>
    <col min="6401" max="6401" width="23.875" style="446" customWidth="1"/>
    <col min="6402" max="6402" width="19.625" style="446" customWidth="1"/>
    <col min="6403" max="6403" width="11.25" style="446" customWidth="1"/>
    <col min="6404" max="6404" width="17.875" style="446" customWidth="1"/>
    <col min="6405" max="6405" width="9.375" style="446" customWidth="1"/>
    <col min="6406" max="6406" width="11.875" style="446" bestFit="1" customWidth="1"/>
    <col min="6407" max="6656" width="9" style="446"/>
    <col min="6657" max="6657" width="23.875" style="446" customWidth="1"/>
    <col min="6658" max="6658" width="19.625" style="446" customWidth="1"/>
    <col min="6659" max="6659" width="11.25" style="446" customWidth="1"/>
    <col min="6660" max="6660" width="17.875" style="446" customWidth="1"/>
    <col min="6661" max="6661" width="9.375" style="446" customWidth="1"/>
    <col min="6662" max="6662" width="11.875" style="446" bestFit="1" customWidth="1"/>
    <col min="6663" max="6912" width="9" style="446"/>
    <col min="6913" max="6913" width="23.875" style="446" customWidth="1"/>
    <col min="6914" max="6914" width="19.625" style="446" customWidth="1"/>
    <col min="6915" max="6915" width="11.25" style="446" customWidth="1"/>
    <col min="6916" max="6916" width="17.875" style="446" customWidth="1"/>
    <col min="6917" max="6917" width="9.375" style="446" customWidth="1"/>
    <col min="6918" max="6918" width="11.875" style="446" bestFit="1" customWidth="1"/>
    <col min="6919" max="7168" width="9" style="446"/>
    <col min="7169" max="7169" width="23.875" style="446" customWidth="1"/>
    <col min="7170" max="7170" width="19.625" style="446" customWidth="1"/>
    <col min="7171" max="7171" width="11.25" style="446" customWidth="1"/>
    <col min="7172" max="7172" width="17.875" style="446" customWidth="1"/>
    <col min="7173" max="7173" width="9.375" style="446" customWidth="1"/>
    <col min="7174" max="7174" width="11.875" style="446" bestFit="1" customWidth="1"/>
    <col min="7175" max="7424" width="9" style="446"/>
    <col min="7425" max="7425" width="23.875" style="446" customWidth="1"/>
    <col min="7426" max="7426" width="19.625" style="446" customWidth="1"/>
    <col min="7427" max="7427" width="11.25" style="446" customWidth="1"/>
    <col min="7428" max="7428" width="17.875" style="446" customWidth="1"/>
    <col min="7429" max="7429" width="9.375" style="446" customWidth="1"/>
    <col min="7430" max="7430" width="11.875" style="446" bestFit="1" customWidth="1"/>
    <col min="7431" max="7680" width="9" style="446"/>
    <col min="7681" max="7681" width="23.875" style="446" customWidth="1"/>
    <col min="7682" max="7682" width="19.625" style="446" customWidth="1"/>
    <col min="7683" max="7683" width="11.25" style="446" customWidth="1"/>
    <col min="7684" max="7684" width="17.875" style="446" customWidth="1"/>
    <col min="7685" max="7685" width="9.375" style="446" customWidth="1"/>
    <col min="7686" max="7686" width="11.875" style="446" bestFit="1" customWidth="1"/>
    <col min="7687" max="7936" width="9" style="446"/>
    <col min="7937" max="7937" width="23.875" style="446" customWidth="1"/>
    <col min="7938" max="7938" width="19.625" style="446" customWidth="1"/>
    <col min="7939" max="7939" width="11.25" style="446" customWidth="1"/>
    <col min="7940" max="7940" width="17.875" style="446" customWidth="1"/>
    <col min="7941" max="7941" width="9.375" style="446" customWidth="1"/>
    <col min="7942" max="7942" width="11.875" style="446" bestFit="1" customWidth="1"/>
    <col min="7943" max="8192" width="9" style="446"/>
    <col min="8193" max="8193" width="23.875" style="446" customWidth="1"/>
    <col min="8194" max="8194" width="19.625" style="446" customWidth="1"/>
    <col min="8195" max="8195" width="11.25" style="446" customWidth="1"/>
    <col min="8196" max="8196" width="17.875" style="446" customWidth="1"/>
    <col min="8197" max="8197" width="9.375" style="446" customWidth="1"/>
    <col min="8198" max="8198" width="11.875" style="446" bestFit="1" customWidth="1"/>
    <col min="8199" max="8448" width="9" style="446"/>
    <col min="8449" max="8449" width="23.875" style="446" customWidth="1"/>
    <col min="8450" max="8450" width="19.625" style="446" customWidth="1"/>
    <col min="8451" max="8451" width="11.25" style="446" customWidth="1"/>
    <col min="8452" max="8452" width="17.875" style="446" customWidth="1"/>
    <col min="8453" max="8453" width="9.375" style="446" customWidth="1"/>
    <col min="8454" max="8454" width="11.875" style="446" bestFit="1" customWidth="1"/>
    <col min="8455" max="8704" width="9" style="446"/>
    <col min="8705" max="8705" width="23.875" style="446" customWidth="1"/>
    <col min="8706" max="8706" width="19.625" style="446" customWidth="1"/>
    <col min="8707" max="8707" width="11.25" style="446" customWidth="1"/>
    <col min="8708" max="8708" width="17.875" style="446" customWidth="1"/>
    <col min="8709" max="8709" width="9.375" style="446" customWidth="1"/>
    <col min="8710" max="8710" width="11.875" style="446" bestFit="1" customWidth="1"/>
    <col min="8711" max="8960" width="9" style="446"/>
    <col min="8961" max="8961" width="23.875" style="446" customWidth="1"/>
    <col min="8962" max="8962" width="19.625" style="446" customWidth="1"/>
    <col min="8963" max="8963" width="11.25" style="446" customWidth="1"/>
    <col min="8964" max="8964" width="17.875" style="446" customWidth="1"/>
    <col min="8965" max="8965" width="9.375" style="446" customWidth="1"/>
    <col min="8966" max="8966" width="11.875" style="446" bestFit="1" customWidth="1"/>
    <col min="8967" max="9216" width="9" style="446"/>
    <col min="9217" max="9217" width="23.875" style="446" customWidth="1"/>
    <col min="9218" max="9218" width="19.625" style="446" customWidth="1"/>
    <col min="9219" max="9219" width="11.25" style="446" customWidth="1"/>
    <col min="9220" max="9220" width="17.875" style="446" customWidth="1"/>
    <col min="9221" max="9221" width="9.375" style="446" customWidth="1"/>
    <col min="9222" max="9222" width="11.875" style="446" bestFit="1" customWidth="1"/>
    <col min="9223" max="9472" width="9" style="446"/>
    <col min="9473" max="9473" width="23.875" style="446" customWidth="1"/>
    <col min="9474" max="9474" width="19.625" style="446" customWidth="1"/>
    <col min="9475" max="9475" width="11.25" style="446" customWidth="1"/>
    <col min="9476" max="9476" width="17.875" style="446" customWidth="1"/>
    <col min="9477" max="9477" width="9.375" style="446" customWidth="1"/>
    <col min="9478" max="9478" width="11.875" style="446" bestFit="1" customWidth="1"/>
    <col min="9479" max="9728" width="9" style="446"/>
    <col min="9729" max="9729" width="23.875" style="446" customWidth="1"/>
    <col min="9730" max="9730" width="19.625" style="446" customWidth="1"/>
    <col min="9731" max="9731" width="11.25" style="446" customWidth="1"/>
    <col min="9732" max="9732" width="17.875" style="446" customWidth="1"/>
    <col min="9733" max="9733" width="9.375" style="446" customWidth="1"/>
    <col min="9734" max="9734" width="11.875" style="446" bestFit="1" customWidth="1"/>
    <col min="9735" max="9984" width="9" style="446"/>
    <col min="9985" max="9985" width="23.875" style="446" customWidth="1"/>
    <col min="9986" max="9986" width="19.625" style="446" customWidth="1"/>
    <col min="9987" max="9987" width="11.25" style="446" customWidth="1"/>
    <col min="9988" max="9988" width="17.875" style="446" customWidth="1"/>
    <col min="9989" max="9989" width="9.375" style="446" customWidth="1"/>
    <col min="9990" max="9990" width="11.875" style="446" bestFit="1" customWidth="1"/>
    <col min="9991" max="10240" width="9" style="446"/>
    <col min="10241" max="10241" width="23.875" style="446" customWidth="1"/>
    <col min="10242" max="10242" width="19.625" style="446" customWidth="1"/>
    <col min="10243" max="10243" width="11.25" style="446" customWidth="1"/>
    <col min="10244" max="10244" width="17.875" style="446" customWidth="1"/>
    <col min="10245" max="10245" width="9.375" style="446" customWidth="1"/>
    <col min="10246" max="10246" width="11.875" style="446" bestFit="1" customWidth="1"/>
    <col min="10247" max="10496" width="9" style="446"/>
    <col min="10497" max="10497" width="23.875" style="446" customWidth="1"/>
    <col min="10498" max="10498" width="19.625" style="446" customWidth="1"/>
    <col min="10499" max="10499" width="11.25" style="446" customWidth="1"/>
    <col min="10500" max="10500" width="17.875" style="446" customWidth="1"/>
    <col min="10501" max="10501" width="9.375" style="446" customWidth="1"/>
    <col min="10502" max="10502" width="11.875" style="446" bestFit="1" customWidth="1"/>
    <col min="10503" max="10752" width="9" style="446"/>
    <col min="10753" max="10753" width="23.875" style="446" customWidth="1"/>
    <col min="10754" max="10754" width="19.625" style="446" customWidth="1"/>
    <col min="10755" max="10755" width="11.25" style="446" customWidth="1"/>
    <col min="10756" max="10756" width="17.875" style="446" customWidth="1"/>
    <col min="10757" max="10757" width="9.375" style="446" customWidth="1"/>
    <col min="10758" max="10758" width="11.875" style="446" bestFit="1" customWidth="1"/>
    <col min="10759" max="11008" width="9" style="446"/>
    <col min="11009" max="11009" width="23.875" style="446" customWidth="1"/>
    <col min="11010" max="11010" width="19.625" style="446" customWidth="1"/>
    <col min="11011" max="11011" width="11.25" style="446" customWidth="1"/>
    <col min="11012" max="11012" width="17.875" style="446" customWidth="1"/>
    <col min="11013" max="11013" width="9.375" style="446" customWidth="1"/>
    <col min="11014" max="11014" width="11.875" style="446" bestFit="1" customWidth="1"/>
    <col min="11015" max="11264" width="9" style="446"/>
    <col min="11265" max="11265" width="23.875" style="446" customWidth="1"/>
    <col min="11266" max="11266" width="19.625" style="446" customWidth="1"/>
    <col min="11267" max="11267" width="11.25" style="446" customWidth="1"/>
    <col min="11268" max="11268" width="17.875" style="446" customWidth="1"/>
    <col min="11269" max="11269" width="9.375" style="446" customWidth="1"/>
    <col min="11270" max="11270" width="11.875" style="446" bestFit="1" customWidth="1"/>
    <col min="11271" max="11520" width="9" style="446"/>
    <col min="11521" max="11521" width="23.875" style="446" customWidth="1"/>
    <col min="11522" max="11522" width="19.625" style="446" customWidth="1"/>
    <col min="11523" max="11523" width="11.25" style="446" customWidth="1"/>
    <col min="11524" max="11524" width="17.875" style="446" customWidth="1"/>
    <col min="11525" max="11525" width="9.375" style="446" customWidth="1"/>
    <col min="11526" max="11526" width="11.875" style="446" bestFit="1" customWidth="1"/>
    <col min="11527" max="11776" width="9" style="446"/>
    <col min="11777" max="11777" width="23.875" style="446" customWidth="1"/>
    <col min="11778" max="11778" width="19.625" style="446" customWidth="1"/>
    <col min="11779" max="11779" width="11.25" style="446" customWidth="1"/>
    <col min="11780" max="11780" width="17.875" style="446" customWidth="1"/>
    <col min="11781" max="11781" width="9.375" style="446" customWidth="1"/>
    <col min="11782" max="11782" width="11.875" style="446" bestFit="1" customWidth="1"/>
    <col min="11783" max="12032" width="9" style="446"/>
    <col min="12033" max="12033" width="23.875" style="446" customWidth="1"/>
    <col min="12034" max="12034" width="19.625" style="446" customWidth="1"/>
    <col min="12035" max="12035" width="11.25" style="446" customWidth="1"/>
    <col min="12036" max="12036" width="17.875" style="446" customWidth="1"/>
    <col min="12037" max="12037" width="9.375" style="446" customWidth="1"/>
    <col min="12038" max="12038" width="11.875" style="446" bestFit="1" customWidth="1"/>
    <col min="12039" max="12288" width="9" style="446"/>
    <col min="12289" max="12289" width="23.875" style="446" customWidth="1"/>
    <col min="12290" max="12290" width="19.625" style="446" customWidth="1"/>
    <col min="12291" max="12291" width="11.25" style="446" customWidth="1"/>
    <col min="12292" max="12292" width="17.875" style="446" customWidth="1"/>
    <col min="12293" max="12293" width="9.375" style="446" customWidth="1"/>
    <col min="12294" max="12294" width="11.875" style="446" bestFit="1" customWidth="1"/>
    <col min="12295" max="12544" width="9" style="446"/>
    <col min="12545" max="12545" width="23.875" style="446" customWidth="1"/>
    <col min="12546" max="12546" width="19.625" style="446" customWidth="1"/>
    <col min="12547" max="12547" width="11.25" style="446" customWidth="1"/>
    <col min="12548" max="12548" width="17.875" style="446" customWidth="1"/>
    <col min="12549" max="12549" width="9.375" style="446" customWidth="1"/>
    <col min="12550" max="12550" width="11.875" style="446" bestFit="1" customWidth="1"/>
    <col min="12551" max="12800" width="9" style="446"/>
    <col min="12801" max="12801" width="23.875" style="446" customWidth="1"/>
    <col min="12802" max="12802" width="19.625" style="446" customWidth="1"/>
    <col min="12803" max="12803" width="11.25" style="446" customWidth="1"/>
    <col min="12804" max="12804" width="17.875" style="446" customWidth="1"/>
    <col min="12805" max="12805" width="9.375" style="446" customWidth="1"/>
    <col min="12806" max="12806" width="11.875" style="446" bestFit="1" customWidth="1"/>
    <col min="12807" max="13056" width="9" style="446"/>
    <col min="13057" max="13057" width="23.875" style="446" customWidth="1"/>
    <col min="13058" max="13058" width="19.625" style="446" customWidth="1"/>
    <col min="13059" max="13059" width="11.25" style="446" customWidth="1"/>
    <col min="13060" max="13060" width="17.875" style="446" customWidth="1"/>
    <col min="13061" max="13061" width="9.375" style="446" customWidth="1"/>
    <col min="13062" max="13062" width="11.875" style="446" bestFit="1" customWidth="1"/>
    <col min="13063" max="13312" width="9" style="446"/>
    <col min="13313" max="13313" width="23.875" style="446" customWidth="1"/>
    <col min="13314" max="13314" width="19.625" style="446" customWidth="1"/>
    <col min="13315" max="13315" width="11.25" style="446" customWidth="1"/>
    <col min="13316" max="13316" width="17.875" style="446" customWidth="1"/>
    <col min="13317" max="13317" width="9.375" style="446" customWidth="1"/>
    <col min="13318" max="13318" width="11.875" style="446" bestFit="1" customWidth="1"/>
    <col min="13319" max="13568" width="9" style="446"/>
    <col min="13569" max="13569" width="23.875" style="446" customWidth="1"/>
    <col min="13570" max="13570" width="19.625" style="446" customWidth="1"/>
    <col min="13571" max="13571" width="11.25" style="446" customWidth="1"/>
    <col min="13572" max="13572" width="17.875" style="446" customWidth="1"/>
    <col min="13573" max="13573" width="9.375" style="446" customWidth="1"/>
    <col min="13574" max="13574" width="11.875" style="446" bestFit="1" customWidth="1"/>
    <col min="13575" max="13824" width="9" style="446"/>
    <col min="13825" max="13825" width="23.875" style="446" customWidth="1"/>
    <col min="13826" max="13826" width="19.625" style="446" customWidth="1"/>
    <col min="13827" max="13827" width="11.25" style="446" customWidth="1"/>
    <col min="13828" max="13828" width="17.875" style="446" customWidth="1"/>
    <col min="13829" max="13829" width="9.375" style="446" customWidth="1"/>
    <col min="13830" max="13830" width="11.875" style="446" bestFit="1" customWidth="1"/>
    <col min="13831" max="14080" width="9" style="446"/>
    <col min="14081" max="14081" width="23.875" style="446" customWidth="1"/>
    <col min="14082" max="14082" width="19.625" style="446" customWidth="1"/>
    <col min="14083" max="14083" width="11.25" style="446" customWidth="1"/>
    <col min="14084" max="14084" width="17.875" style="446" customWidth="1"/>
    <col min="14085" max="14085" width="9.375" style="446" customWidth="1"/>
    <col min="14086" max="14086" width="11.875" style="446" bestFit="1" customWidth="1"/>
    <col min="14087" max="14336" width="9" style="446"/>
    <col min="14337" max="14337" width="23.875" style="446" customWidth="1"/>
    <col min="14338" max="14338" width="19.625" style="446" customWidth="1"/>
    <col min="14339" max="14339" width="11.25" style="446" customWidth="1"/>
    <col min="14340" max="14340" width="17.875" style="446" customWidth="1"/>
    <col min="14341" max="14341" width="9.375" style="446" customWidth="1"/>
    <col min="14342" max="14342" width="11.875" style="446" bestFit="1" customWidth="1"/>
    <col min="14343" max="14592" width="9" style="446"/>
    <col min="14593" max="14593" width="23.875" style="446" customWidth="1"/>
    <col min="14594" max="14594" width="19.625" style="446" customWidth="1"/>
    <col min="14595" max="14595" width="11.25" style="446" customWidth="1"/>
    <col min="14596" max="14596" width="17.875" style="446" customWidth="1"/>
    <col min="14597" max="14597" width="9.375" style="446" customWidth="1"/>
    <col min="14598" max="14598" width="11.875" style="446" bestFit="1" customWidth="1"/>
    <col min="14599" max="14848" width="9" style="446"/>
    <col min="14849" max="14849" width="23.875" style="446" customWidth="1"/>
    <col min="14850" max="14850" width="19.625" style="446" customWidth="1"/>
    <col min="14851" max="14851" width="11.25" style="446" customWidth="1"/>
    <col min="14852" max="14852" width="17.875" style="446" customWidth="1"/>
    <col min="14853" max="14853" width="9.375" style="446" customWidth="1"/>
    <col min="14854" max="14854" width="11.875" style="446" bestFit="1" customWidth="1"/>
    <col min="14855" max="15104" width="9" style="446"/>
    <col min="15105" max="15105" width="23.875" style="446" customWidth="1"/>
    <col min="15106" max="15106" width="19.625" style="446" customWidth="1"/>
    <col min="15107" max="15107" width="11.25" style="446" customWidth="1"/>
    <col min="15108" max="15108" width="17.875" style="446" customWidth="1"/>
    <col min="15109" max="15109" width="9.375" style="446" customWidth="1"/>
    <col min="15110" max="15110" width="11.875" style="446" bestFit="1" customWidth="1"/>
    <col min="15111" max="15360" width="9" style="446"/>
    <col min="15361" max="15361" width="23.875" style="446" customWidth="1"/>
    <col min="15362" max="15362" width="19.625" style="446" customWidth="1"/>
    <col min="15363" max="15363" width="11.25" style="446" customWidth="1"/>
    <col min="15364" max="15364" width="17.875" style="446" customWidth="1"/>
    <col min="15365" max="15365" width="9.375" style="446" customWidth="1"/>
    <col min="15366" max="15366" width="11.875" style="446" bestFit="1" customWidth="1"/>
    <col min="15367" max="15616" width="9" style="446"/>
    <col min="15617" max="15617" width="23.875" style="446" customWidth="1"/>
    <col min="15618" max="15618" width="19.625" style="446" customWidth="1"/>
    <col min="15619" max="15619" width="11.25" style="446" customWidth="1"/>
    <col min="15620" max="15620" width="17.875" style="446" customWidth="1"/>
    <col min="15621" max="15621" width="9.375" style="446" customWidth="1"/>
    <col min="15622" max="15622" width="11.875" style="446" bestFit="1" customWidth="1"/>
    <col min="15623" max="15872" width="9" style="446"/>
    <col min="15873" max="15873" width="23.875" style="446" customWidth="1"/>
    <col min="15874" max="15874" width="19.625" style="446" customWidth="1"/>
    <col min="15875" max="15875" width="11.25" style="446" customWidth="1"/>
    <col min="15876" max="15876" width="17.875" style="446" customWidth="1"/>
    <col min="15877" max="15877" width="9.375" style="446" customWidth="1"/>
    <col min="15878" max="15878" width="11.875" style="446" bestFit="1" customWidth="1"/>
    <col min="15879" max="16128" width="9" style="446"/>
    <col min="16129" max="16129" width="23.875" style="446" customWidth="1"/>
    <col min="16130" max="16130" width="19.625" style="446" customWidth="1"/>
    <col min="16131" max="16131" width="11.25" style="446" customWidth="1"/>
    <col min="16132" max="16132" width="17.875" style="446" customWidth="1"/>
    <col min="16133" max="16133" width="9.375" style="446" customWidth="1"/>
    <col min="16134" max="16134" width="11.875" style="446" bestFit="1" customWidth="1"/>
    <col min="16135" max="16384" width="9" style="446"/>
  </cols>
  <sheetData>
    <row r="1" spans="1:6" ht="30" customHeight="1">
      <c r="A1" s="1180" t="s">
        <v>628</v>
      </c>
      <c r="B1" s="1180"/>
      <c r="C1" s="1180"/>
      <c r="D1" s="1180"/>
      <c r="E1" s="1180"/>
    </row>
    <row r="2" spans="1:6" ht="30" customHeight="1">
      <c r="A2" s="1180"/>
      <c r="B2" s="1180"/>
      <c r="C2" s="1180"/>
      <c r="D2" s="1180"/>
      <c r="E2" s="1180"/>
    </row>
    <row r="3" spans="1:6" s="447" customFormat="1" ht="30" customHeight="1">
      <c r="A3" s="591" t="s">
        <v>629</v>
      </c>
      <c r="B3" s="591" t="s">
        <v>630</v>
      </c>
      <c r="C3" s="592" t="s">
        <v>631</v>
      </c>
      <c r="D3" s="592" t="s">
        <v>632</v>
      </c>
      <c r="E3" s="591" t="s">
        <v>633</v>
      </c>
    </row>
    <row r="4" spans="1:6" s="447" customFormat="1" ht="30" customHeight="1">
      <c r="A4" s="591" t="s">
        <v>634</v>
      </c>
      <c r="B4" s="591"/>
      <c r="C4" s="593">
        <f>C5</f>
        <v>5000</v>
      </c>
      <c r="D4" s="592">
        <f>D5+D6</f>
        <v>600000</v>
      </c>
      <c r="E4" s="592" t="s">
        <v>635</v>
      </c>
      <c r="F4" s="447" t="s">
        <v>636</v>
      </c>
    </row>
    <row r="5" spans="1:6" s="447" customFormat="1" ht="81" customHeight="1">
      <c r="A5" s="695" t="s">
        <v>697</v>
      </c>
      <c r="B5" s="696"/>
      <c r="C5" s="697">
        <f>C6*C7</f>
        <v>5000</v>
      </c>
      <c r="D5" s="698">
        <v>600000</v>
      </c>
      <c r="E5" s="696"/>
    </row>
    <row r="6" spans="1:6" s="447" customFormat="1" ht="30" customHeight="1">
      <c r="A6" s="699" t="s">
        <v>637</v>
      </c>
      <c r="B6" s="700"/>
      <c r="C6" s="701">
        <v>500</v>
      </c>
      <c r="D6" s="701"/>
      <c r="E6" s="700"/>
    </row>
    <row r="7" spans="1:6" s="447" customFormat="1" ht="30" customHeight="1">
      <c r="A7" s="699" t="s">
        <v>638</v>
      </c>
      <c r="B7" s="700"/>
      <c r="C7" s="701">
        <v>10</v>
      </c>
      <c r="D7" s="701"/>
      <c r="E7" s="700"/>
    </row>
    <row r="8" spans="1:6" s="447" customFormat="1" ht="30" customHeight="1">
      <c r="A8" s="702"/>
      <c r="B8" s="700"/>
      <c r="C8" s="701"/>
      <c r="D8" s="701"/>
      <c r="E8" s="703"/>
    </row>
    <row r="9" spans="1:6" ht="30" customHeight="1">
      <c r="A9" s="702"/>
      <c r="B9" s="700"/>
      <c r="C9" s="701"/>
      <c r="D9" s="701"/>
      <c r="E9" s="700"/>
    </row>
    <row r="10" spans="1:6" ht="30" customHeight="1">
      <c r="A10" s="1181" t="s">
        <v>639</v>
      </c>
      <c r="B10" s="1182"/>
      <c r="C10" s="1182"/>
      <c r="D10" s="1182"/>
      <c r="E10" s="1183"/>
    </row>
    <row r="11" spans="1:6" ht="30" customHeight="1">
      <c r="A11" s="1177" t="s">
        <v>697</v>
      </c>
      <c r="B11" s="1178"/>
      <c r="C11" s="1178"/>
      <c r="D11" s="1178"/>
      <c r="E11" s="1179"/>
    </row>
    <row r="12" spans="1:6" ht="30" customHeight="1">
      <c r="A12" s="1177" t="s">
        <v>774</v>
      </c>
      <c r="B12" s="1178"/>
      <c r="C12" s="1178"/>
      <c r="D12" s="1178"/>
      <c r="E12" s="1179"/>
    </row>
    <row r="13" spans="1:6" ht="30" customHeight="1">
      <c r="A13" s="1177" t="s">
        <v>778</v>
      </c>
      <c r="B13" s="1178"/>
      <c r="C13" s="1178"/>
      <c r="D13" s="1178"/>
      <c r="E13" s="1179"/>
    </row>
    <row r="14" spans="1:6" ht="30" customHeight="1">
      <c r="A14" s="1177" t="s">
        <v>779</v>
      </c>
      <c r="B14" s="1178"/>
      <c r="C14" s="1178"/>
      <c r="D14" s="1178"/>
      <c r="E14" s="1179"/>
    </row>
    <row r="15" spans="1:6" ht="30" customHeight="1">
      <c r="A15" s="1177"/>
      <c r="B15" s="1178"/>
      <c r="C15" s="1178"/>
      <c r="D15" s="1178"/>
      <c r="E15" s="1179"/>
    </row>
    <row r="16" spans="1:6" ht="30" customHeight="1">
      <c r="A16" s="1177"/>
      <c r="B16" s="1178"/>
      <c r="C16" s="1178"/>
      <c r="D16" s="1178"/>
      <c r="E16" s="1179"/>
    </row>
    <row r="17" spans="1:5" ht="30" customHeight="1">
      <c r="A17" s="1177"/>
      <c r="B17" s="1178"/>
      <c r="C17" s="1178"/>
      <c r="D17" s="1178"/>
      <c r="E17" s="1179"/>
    </row>
    <row r="18" spans="1:5" ht="30" customHeight="1">
      <c r="A18" s="1177"/>
      <c r="B18" s="1178"/>
      <c r="C18" s="1178"/>
      <c r="D18" s="1178"/>
      <c r="E18" s="1179"/>
    </row>
    <row r="19" spans="1:5" ht="30" customHeight="1">
      <c r="A19" s="1177"/>
      <c r="B19" s="1178"/>
      <c r="C19" s="1178"/>
      <c r="D19" s="1178"/>
      <c r="E19" s="1179"/>
    </row>
    <row r="20" spans="1:5" ht="30" customHeight="1">
      <c r="A20" s="1177"/>
      <c r="B20" s="1178"/>
      <c r="C20" s="1178"/>
      <c r="D20" s="1178"/>
      <c r="E20" s="1179"/>
    </row>
    <row r="21" spans="1:5" ht="30" customHeight="1">
      <c r="A21" s="1177"/>
      <c r="B21" s="1178"/>
      <c r="C21" s="1178"/>
      <c r="D21" s="1178"/>
      <c r="E21" s="1179"/>
    </row>
    <row r="22" spans="1:5" ht="30" customHeight="1">
      <c r="A22" s="1177"/>
      <c r="B22" s="1178"/>
      <c r="C22" s="1178"/>
      <c r="D22" s="1178"/>
      <c r="E22" s="1179"/>
    </row>
  </sheetData>
  <mergeCells count="14">
    <mergeCell ref="A14:E14"/>
    <mergeCell ref="A1:E2"/>
    <mergeCell ref="A10:E10"/>
    <mergeCell ref="A11:E11"/>
    <mergeCell ref="A12:E12"/>
    <mergeCell ref="A13:E13"/>
    <mergeCell ref="A21:E21"/>
    <mergeCell ref="A22:E22"/>
    <mergeCell ref="A15:E15"/>
    <mergeCell ref="A16:E16"/>
    <mergeCell ref="A17:E17"/>
    <mergeCell ref="A18:E18"/>
    <mergeCell ref="A19:E19"/>
    <mergeCell ref="A20:E20"/>
  </mergeCells>
  <phoneticPr fontId="152" type="noConversion"/>
  <pageMargins left="0.7" right="0.7" top="0.75" bottom="0.75" header="0.3" footer="0.3"/>
  <pageSetup paperSize="9" scale="95" orientation="portrait" r:id="rId1"/>
  <colBreaks count="1" manualBreakCount="1">
    <brk id="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0"/>
  <sheetViews>
    <sheetView view="pageBreakPreview" zoomScaleNormal="100" zoomScaleSheetLayoutView="100" workbookViewId="0">
      <pane ySplit="4" topLeftCell="A38" activePane="bottomLeft" state="frozen"/>
      <selection activeCell="E5" sqref="E5"/>
      <selection pane="bottomLeft" activeCell="E5" sqref="E5"/>
    </sheetView>
  </sheetViews>
  <sheetFormatPr defaultColWidth="10" defaultRowHeight="12"/>
  <cols>
    <col min="1" max="1" width="24.75" style="443" customWidth="1"/>
    <col min="2" max="2" width="12.25" style="444" customWidth="1"/>
    <col min="3" max="4" width="5.625" style="444" customWidth="1"/>
    <col min="5" max="8" width="11.75" style="445" customWidth="1"/>
    <col min="9" max="10" width="10.625" style="445" customWidth="1"/>
    <col min="11" max="12" width="11.75" style="445" customWidth="1"/>
    <col min="13" max="13" width="8.25" style="443" customWidth="1"/>
    <col min="14" max="14" width="16.875" style="443" customWidth="1"/>
    <col min="15" max="15" width="15.375" style="443" bestFit="1" customWidth="1"/>
    <col min="16" max="256" width="10" style="443"/>
    <col min="257" max="257" width="24.75" style="443" customWidth="1"/>
    <col min="258" max="258" width="12.25" style="443" customWidth="1"/>
    <col min="259" max="260" width="5.625" style="443" customWidth="1"/>
    <col min="261" max="264" width="11.75" style="443" customWidth="1"/>
    <col min="265" max="266" width="10.625" style="443" customWidth="1"/>
    <col min="267" max="268" width="11.75" style="443" customWidth="1"/>
    <col min="269" max="269" width="8.25" style="443" customWidth="1"/>
    <col min="270" max="270" width="16.875" style="443" customWidth="1"/>
    <col min="271" max="271" width="15.375" style="443" bestFit="1" customWidth="1"/>
    <col min="272" max="512" width="10" style="443"/>
    <col min="513" max="513" width="24.75" style="443" customWidth="1"/>
    <col min="514" max="514" width="12.25" style="443" customWidth="1"/>
    <col min="515" max="516" width="5.625" style="443" customWidth="1"/>
    <col min="517" max="520" width="11.75" style="443" customWidth="1"/>
    <col min="521" max="522" width="10.625" style="443" customWidth="1"/>
    <col min="523" max="524" width="11.75" style="443" customWidth="1"/>
    <col min="525" max="525" width="8.25" style="443" customWidth="1"/>
    <col min="526" max="526" width="16.875" style="443" customWidth="1"/>
    <col min="527" max="527" width="15.375" style="443" bestFit="1" customWidth="1"/>
    <col min="528" max="768" width="10" style="443"/>
    <col min="769" max="769" width="24.75" style="443" customWidth="1"/>
    <col min="770" max="770" width="12.25" style="443" customWidth="1"/>
    <col min="771" max="772" width="5.625" style="443" customWidth="1"/>
    <col min="773" max="776" width="11.75" style="443" customWidth="1"/>
    <col min="777" max="778" width="10.625" style="443" customWidth="1"/>
    <col min="779" max="780" width="11.75" style="443" customWidth="1"/>
    <col min="781" max="781" width="8.25" style="443" customWidth="1"/>
    <col min="782" max="782" width="16.875" style="443" customWidth="1"/>
    <col min="783" max="783" width="15.375" style="443" bestFit="1" customWidth="1"/>
    <col min="784" max="1024" width="10" style="443"/>
    <col min="1025" max="1025" width="24.75" style="443" customWidth="1"/>
    <col min="1026" max="1026" width="12.25" style="443" customWidth="1"/>
    <col min="1027" max="1028" width="5.625" style="443" customWidth="1"/>
    <col min="1029" max="1032" width="11.75" style="443" customWidth="1"/>
    <col min="1033" max="1034" width="10.625" style="443" customWidth="1"/>
    <col min="1035" max="1036" width="11.75" style="443" customWidth="1"/>
    <col min="1037" max="1037" width="8.25" style="443" customWidth="1"/>
    <col min="1038" max="1038" width="16.875" style="443" customWidth="1"/>
    <col min="1039" max="1039" width="15.375" style="443" bestFit="1" customWidth="1"/>
    <col min="1040" max="1280" width="10" style="443"/>
    <col min="1281" max="1281" width="24.75" style="443" customWidth="1"/>
    <col min="1282" max="1282" width="12.25" style="443" customWidth="1"/>
    <col min="1283" max="1284" width="5.625" style="443" customWidth="1"/>
    <col min="1285" max="1288" width="11.75" style="443" customWidth="1"/>
    <col min="1289" max="1290" width="10.625" style="443" customWidth="1"/>
    <col min="1291" max="1292" width="11.75" style="443" customWidth="1"/>
    <col min="1293" max="1293" width="8.25" style="443" customWidth="1"/>
    <col min="1294" max="1294" width="16.875" style="443" customWidth="1"/>
    <col min="1295" max="1295" width="15.375" style="443" bestFit="1" customWidth="1"/>
    <col min="1296" max="1536" width="10" style="443"/>
    <col min="1537" max="1537" width="24.75" style="443" customWidth="1"/>
    <col min="1538" max="1538" width="12.25" style="443" customWidth="1"/>
    <col min="1539" max="1540" width="5.625" style="443" customWidth="1"/>
    <col min="1541" max="1544" width="11.75" style="443" customWidth="1"/>
    <col min="1545" max="1546" width="10.625" style="443" customWidth="1"/>
    <col min="1547" max="1548" width="11.75" style="443" customWidth="1"/>
    <col min="1549" max="1549" width="8.25" style="443" customWidth="1"/>
    <col min="1550" max="1550" width="16.875" style="443" customWidth="1"/>
    <col min="1551" max="1551" width="15.375" style="443" bestFit="1" customWidth="1"/>
    <col min="1552" max="1792" width="10" style="443"/>
    <col min="1793" max="1793" width="24.75" style="443" customWidth="1"/>
    <col min="1794" max="1794" width="12.25" style="443" customWidth="1"/>
    <col min="1795" max="1796" width="5.625" style="443" customWidth="1"/>
    <col min="1797" max="1800" width="11.75" style="443" customWidth="1"/>
    <col min="1801" max="1802" width="10.625" style="443" customWidth="1"/>
    <col min="1803" max="1804" width="11.75" style="443" customWidth="1"/>
    <col min="1805" max="1805" width="8.25" style="443" customWidth="1"/>
    <col min="1806" max="1806" width="16.875" style="443" customWidth="1"/>
    <col min="1807" max="1807" width="15.375" style="443" bestFit="1" customWidth="1"/>
    <col min="1808" max="2048" width="10" style="443"/>
    <col min="2049" max="2049" width="24.75" style="443" customWidth="1"/>
    <col min="2050" max="2050" width="12.25" style="443" customWidth="1"/>
    <col min="2051" max="2052" width="5.625" style="443" customWidth="1"/>
    <col min="2053" max="2056" width="11.75" style="443" customWidth="1"/>
    <col min="2057" max="2058" width="10.625" style="443" customWidth="1"/>
    <col min="2059" max="2060" width="11.75" style="443" customWidth="1"/>
    <col min="2061" max="2061" width="8.25" style="443" customWidth="1"/>
    <col min="2062" max="2062" width="16.875" style="443" customWidth="1"/>
    <col min="2063" max="2063" width="15.375" style="443" bestFit="1" customWidth="1"/>
    <col min="2064" max="2304" width="10" style="443"/>
    <col min="2305" max="2305" width="24.75" style="443" customWidth="1"/>
    <col min="2306" max="2306" width="12.25" style="443" customWidth="1"/>
    <col min="2307" max="2308" width="5.625" style="443" customWidth="1"/>
    <col min="2309" max="2312" width="11.75" style="443" customWidth="1"/>
    <col min="2313" max="2314" width="10.625" style="443" customWidth="1"/>
    <col min="2315" max="2316" width="11.75" style="443" customWidth="1"/>
    <col min="2317" max="2317" width="8.25" style="443" customWidth="1"/>
    <col min="2318" max="2318" width="16.875" style="443" customWidth="1"/>
    <col min="2319" max="2319" width="15.375" style="443" bestFit="1" customWidth="1"/>
    <col min="2320" max="2560" width="10" style="443"/>
    <col min="2561" max="2561" width="24.75" style="443" customWidth="1"/>
    <col min="2562" max="2562" width="12.25" style="443" customWidth="1"/>
    <col min="2563" max="2564" width="5.625" style="443" customWidth="1"/>
    <col min="2565" max="2568" width="11.75" style="443" customWidth="1"/>
    <col min="2569" max="2570" width="10.625" style="443" customWidth="1"/>
    <col min="2571" max="2572" width="11.75" style="443" customWidth="1"/>
    <col min="2573" max="2573" width="8.25" style="443" customWidth="1"/>
    <col min="2574" max="2574" width="16.875" style="443" customWidth="1"/>
    <col min="2575" max="2575" width="15.375" style="443" bestFit="1" customWidth="1"/>
    <col min="2576" max="2816" width="10" style="443"/>
    <col min="2817" max="2817" width="24.75" style="443" customWidth="1"/>
    <col min="2818" max="2818" width="12.25" style="443" customWidth="1"/>
    <col min="2819" max="2820" width="5.625" style="443" customWidth="1"/>
    <col min="2821" max="2824" width="11.75" style="443" customWidth="1"/>
    <col min="2825" max="2826" width="10.625" style="443" customWidth="1"/>
    <col min="2827" max="2828" width="11.75" style="443" customWidth="1"/>
    <col min="2829" max="2829" width="8.25" style="443" customWidth="1"/>
    <col min="2830" max="2830" width="16.875" style="443" customWidth="1"/>
    <col min="2831" max="2831" width="15.375" style="443" bestFit="1" customWidth="1"/>
    <col min="2832" max="3072" width="10" style="443"/>
    <col min="3073" max="3073" width="24.75" style="443" customWidth="1"/>
    <col min="3074" max="3074" width="12.25" style="443" customWidth="1"/>
    <col min="3075" max="3076" width="5.625" style="443" customWidth="1"/>
    <col min="3077" max="3080" width="11.75" style="443" customWidth="1"/>
    <col min="3081" max="3082" width="10.625" style="443" customWidth="1"/>
    <col min="3083" max="3084" width="11.75" style="443" customWidth="1"/>
    <col min="3085" max="3085" width="8.25" style="443" customWidth="1"/>
    <col min="3086" max="3086" width="16.875" style="443" customWidth="1"/>
    <col min="3087" max="3087" width="15.375" style="443" bestFit="1" customWidth="1"/>
    <col min="3088" max="3328" width="10" style="443"/>
    <col min="3329" max="3329" width="24.75" style="443" customWidth="1"/>
    <col min="3330" max="3330" width="12.25" style="443" customWidth="1"/>
    <col min="3331" max="3332" width="5.625" style="443" customWidth="1"/>
    <col min="3333" max="3336" width="11.75" style="443" customWidth="1"/>
    <col min="3337" max="3338" width="10.625" style="443" customWidth="1"/>
    <col min="3339" max="3340" width="11.75" style="443" customWidth="1"/>
    <col min="3341" max="3341" width="8.25" style="443" customWidth="1"/>
    <col min="3342" max="3342" width="16.875" style="443" customWidth="1"/>
    <col min="3343" max="3343" width="15.375" style="443" bestFit="1" customWidth="1"/>
    <col min="3344" max="3584" width="10" style="443"/>
    <col min="3585" max="3585" width="24.75" style="443" customWidth="1"/>
    <col min="3586" max="3586" width="12.25" style="443" customWidth="1"/>
    <col min="3587" max="3588" width="5.625" style="443" customWidth="1"/>
    <col min="3589" max="3592" width="11.75" style="443" customWidth="1"/>
    <col min="3593" max="3594" width="10.625" style="443" customWidth="1"/>
    <col min="3595" max="3596" width="11.75" style="443" customWidth="1"/>
    <col min="3597" max="3597" width="8.25" style="443" customWidth="1"/>
    <col min="3598" max="3598" width="16.875" style="443" customWidth="1"/>
    <col min="3599" max="3599" width="15.375" style="443" bestFit="1" customWidth="1"/>
    <col min="3600" max="3840" width="10" style="443"/>
    <col min="3841" max="3841" width="24.75" style="443" customWidth="1"/>
    <col min="3842" max="3842" width="12.25" style="443" customWidth="1"/>
    <col min="3843" max="3844" width="5.625" style="443" customWidth="1"/>
    <col min="3845" max="3848" width="11.75" style="443" customWidth="1"/>
    <col min="3849" max="3850" width="10.625" style="443" customWidth="1"/>
    <col min="3851" max="3852" width="11.75" style="443" customWidth="1"/>
    <col min="3853" max="3853" width="8.25" style="443" customWidth="1"/>
    <col min="3854" max="3854" width="16.875" style="443" customWidth="1"/>
    <col min="3855" max="3855" width="15.375" style="443" bestFit="1" customWidth="1"/>
    <col min="3856" max="4096" width="10" style="443"/>
    <col min="4097" max="4097" width="24.75" style="443" customWidth="1"/>
    <col min="4098" max="4098" width="12.25" style="443" customWidth="1"/>
    <col min="4099" max="4100" width="5.625" style="443" customWidth="1"/>
    <col min="4101" max="4104" width="11.75" style="443" customWidth="1"/>
    <col min="4105" max="4106" width="10.625" style="443" customWidth="1"/>
    <col min="4107" max="4108" width="11.75" style="443" customWidth="1"/>
    <col min="4109" max="4109" width="8.25" style="443" customWidth="1"/>
    <col min="4110" max="4110" width="16.875" style="443" customWidth="1"/>
    <col min="4111" max="4111" width="15.375" style="443" bestFit="1" customWidth="1"/>
    <col min="4112" max="4352" width="10" style="443"/>
    <col min="4353" max="4353" width="24.75" style="443" customWidth="1"/>
    <col min="4354" max="4354" width="12.25" style="443" customWidth="1"/>
    <col min="4355" max="4356" width="5.625" style="443" customWidth="1"/>
    <col min="4357" max="4360" width="11.75" style="443" customWidth="1"/>
    <col min="4361" max="4362" width="10.625" style="443" customWidth="1"/>
    <col min="4363" max="4364" width="11.75" style="443" customWidth="1"/>
    <col min="4365" max="4365" width="8.25" style="443" customWidth="1"/>
    <col min="4366" max="4366" width="16.875" style="443" customWidth="1"/>
    <col min="4367" max="4367" width="15.375" style="443" bestFit="1" customWidth="1"/>
    <col min="4368" max="4608" width="10" style="443"/>
    <col min="4609" max="4609" width="24.75" style="443" customWidth="1"/>
    <col min="4610" max="4610" width="12.25" style="443" customWidth="1"/>
    <col min="4611" max="4612" width="5.625" style="443" customWidth="1"/>
    <col min="4613" max="4616" width="11.75" style="443" customWidth="1"/>
    <col min="4617" max="4618" width="10.625" style="443" customWidth="1"/>
    <col min="4619" max="4620" width="11.75" style="443" customWidth="1"/>
    <col min="4621" max="4621" width="8.25" style="443" customWidth="1"/>
    <col min="4622" max="4622" width="16.875" style="443" customWidth="1"/>
    <col min="4623" max="4623" width="15.375" style="443" bestFit="1" customWidth="1"/>
    <col min="4624" max="4864" width="10" style="443"/>
    <col min="4865" max="4865" width="24.75" style="443" customWidth="1"/>
    <col min="4866" max="4866" width="12.25" style="443" customWidth="1"/>
    <col min="4867" max="4868" width="5.625" style="443" customWidth="1"/>
    <col min="4869" max="4872" width="11.75" style="443" customWidth="1"/>
    <col min="4873" max="4874" width="10.625" style="443" customWidth="1"/>
    <col min="4875" max="4876" width="11.75" style="443" customWidth="1"/>
    <col min="4877" max="4877" width="8.25" style="443" customWidth="1"/>
    <col min="4878" max="4878" width="16.875" style="443" customWidth="1"/>
    <col min="4879" max="4879" width="15.375" style="443" bestFit="1" customWidth="1"/>
    <col min="4880" max="5120" width="10" style="443"/>
    <col min="5121" max="5121" width="24.75" style="443" customWidth="1"/>
    <col min="5122" max="5122" width="12.25" style="443" customWidth="1"/>
    <col min="5123" max="5124" width="5.625" style="443" customWidth="1"/>
    <col min="5125" max="5128" width="11.75" style="443" customWidth="1"/>
    <col min="5129" max="5130" width="10.625" style="443" customWidth="1"/>
    <col min="5131" max="5132" width="11.75" style="443" customWidth="1"/>
    <col min="5133" max="5133" width="8.25" style="443" customWidth="1"/>
    <col min="5134" max="5134" width="16.875" style="443" customWidth="1"/>
    <col min="5135" max="5135" width="15.375" style="443" bestFit="1" customWidth="1"/>
    <col min="5136" max="5376" width="10" style="443"/>
    <col min="5377" max="5377" width="24.75" style="443" customWidth="1"/>
    <col min="5378" max="5378" width="12.25" style="443" customWidth="1"/>
    <col min="5379" max="5380" width="5.625" style="443" customWidth="1"/>
    <col min="5381" max="5384" width="11.75" style="443" customWidth="1"/>
    <col min="5385" max="5386" width="10.625" style="443" customWidth="1"/>
    <col min="5387" max="5388" width="11.75" style="443" customWidth="1"/>
    <col min="5389" max="5389" width="8.25" style="443" customWidth="1"/>
    <col min="5390" max="5390" width="16.875" style="443" customWidth="1"/>
    <col min="5391" max="5391" width="15.375" style="443" bestFit="1" customWidth="1"/>
    <col min="5392" max="5632" width="10" style="443"/>
    <col min="5633" max="5633" width="24.75" style="443" customWidth="1"/>
    <col min="5634" max="5634" width="12.25" style="443" customWidth="1"/>
    <col min="5635" max="5636" width="5.625" style="443" customWidth="1"/>
    <col min="5637" max="5640" width="11.75" style="443" customWidth="1"/>
    <col min="5641" max="5642" width="10.625" style="443" customWidth="1"/>
    <col min="5643" max="5644" width="11.75" style="443" customWidth="1"/>
    <col min="5645" max="5645" width="8.25" style="443" customWidth="1"/>
    <col min="5646" max="5646" width="16.875" style="443" customWidth="1"/>
    <col min="5647" max="5647" width="15.375" style="443" bestFit="1" customWidth="1"/>
    <col min="5648" max="5888" width="10" style="443"/>
    <col min="5889" max="5889" width="24.75" style="443" customWidth="1"/>
    <col min="5890" max="5890" width="12.25" style="443" customWidth="1"/>
    <col min="5891" max="5892" width="5.625" style="443" customWidth="1"/>
    <col min="5893" max="5896" width="11.75" style="443" customWidth="1"/>
    <col min="5897" max="5898" width="10.625" style="443" customWidth="1"/>
    <col min="5899" max="5900" width="11.75" style="443" customWidth="1"/>
    <col min="5901" max="5901" width="8.25" style="443" customWidth="1"/>
    <col min="5902" max="5902" width="16.875" style="443" customWidth="1"/>
    <col min="5903" max="5903" width="15.375" style="443" bestFit="1" customWidth="1"/>
    <col min="5904" max="6144" width="10" style="443"/>
    <col min="6145" max="6145" width="24.75" style="443" customWidth="1"/>
    <col min="6146" max="6146" width="12.25" style="443" customWidth="1"/>
    <col min="6147" max="6148" width="5.625" style="443" customWidth="1"/>
    <col min="6149" max="6152" width="11.75" style="443" customWidth="1"/>
    <col min="6153" max="6154" width="10.625" style="443" customWidth="1"/>
    <col min="6155" max="6156" width="11.75" style="443" customWidth="1"/>
    <col min="6157" max="6157" width="8.25" style="443" customWidth="1"/>
    <col min="6158" max="6158" width="16.875" style="443" customWidth="1"/>
    <col min="6159" max="6159" width="15.375" style="443" bestFit="1" customWidth="1"/>
    <col min="6160" max="6400" width="10" style="443"/>
    <col min="6401" max="6401" width="24.75" style="443" customWidth="1"/>
    <col min="6402" max="6402" width="12.25" style="443" customWidth="1"/>
    <col min="6403" max="6404" width="5.625" style="443" customWidth="1"/>
    <col min="6405" max="6408" width="11.75" style="443" customWidth="1"/>
    <col min="6409" max="6410" width="10.625" style="443" customWidth="1"/>
    <col min="6411" max="6412" width="11.75" style="443" customWidth="1"/>
    <col min="6413" max="6413" width="8.25" style="443" customWidth="1"/>
    <col min="6414" max="6414" width="16.875" style="443" customWidth="1"/>
    <col min="6415" max="6415" width="15.375" style="443" bestFit="1" customWidth="1"/>
    <col min="6416" max="6656" width="10" style="443"/>
    <col min="6657" max="6657" width="24.75" style="443" customWidth="1"/>
    <col min="6658" max="6658" width="12.25" style="443" customWidth="1"/>
    <col min="6659" max="6660" width="5.625" style="443" customWidth="1"/>
    <col min="6661" max="6664" width="11.75" style="443" customWidth="1"/>
    <col min="6665" max="6666" width="10.625" style="443" customWidth="1"/>
    <col min="6667" max="6668" width="11.75" style="443" customWidth="1"/>
    <col min="6669" max="6669" width="8.25" style="443" customWidth="1"/>
    <col min="6670" max="6670" width="16.875" style="443" customWidth="1"/>
    <col min="6671" max="6671" width="15.375" style="443" bestFit="1" customWidth="1"/>
    <col min="6672" max="6912" width="10" style="443"/>
    <col min="6913" max="6913" width="24.75" style="443" customWidth="1"/>
    <col min="6914" max="6914" width="12.25" style="443" customWidth="1"/>
    <col min="6915" max="6916" width="5.625" style="443" customWidth="1"/>
    <col min="6917" max="6920" width="11.75" style="443" customWidth="1"/>
    <col min="6921" max="6922" width="10.625" style="443" customWidth="1"/>
    <col min="6923" max="6924" width="11.75" style="443" customWidth="1"/>
    <col min="6925" max="6925" width="8.25" style="443" customWidth="1"/>
    <col min="6926" max="6926" width="16.875" style="443" customWidth="1"/>
    <col min="6927" max="6927" width="15.375" style="443" bestFit="1" customWidth="1"/>
    <col min="6928" max="7168" width="10" style="443"/>
    <col min="7169" max="7169" width="24.75" style="443" customWidth="1"/>
    <col min="7170" max="7170" width="12.25" style="443" customWidth="1"/>
    <col min="7171" max="7172" width="5.625" style="443" customWidth="1"/>
    <col min="7173" max="7176" width="11.75" style="443" customWidth="1"/>
    <col min="7177" max="7178" width="10.625" style="443" customWidth="1"/>
    <col min="7179" max="7180" width="11.75" style="443" customWidth="1"/>
    <col min="7181" max="7181" width="8.25" style="443" customWidth="1"/>
    <col min="7182" max="7182" width="16.875" style="443" customWidth="1"/>
    <col min="7183" max="7183" width="15.375" style="443" bestFit="1" customWidth="1"/>
    <col min="7184" max="7424" width="10" style="443"/>
    <col min="7425" max="7425" width="24.75" style="443" customWidth="1"/>
    <col min="7426" max="7426" width="12.25" style="443" customWidth="1"/>
    <col min="7427" max="7428" width="5.625" style="443" customWidth="1"/>
    <col min="7429" max="7432" width="11.75" style="443" customWidth="1"/>
    <col min="7433" max="7434" width="10.625" style="443" customWidth="1"/>
    <col min="7435" max="7436" width="11.75" style="443" customWidth="1"/>
    <col min="7437" max="7437" width="8.25" style="443" customWidth="1"/>
    <col min="7438" max="7438" width="16.875" style="443" customWidth="1"/>
    <col min="7439" max="7439" width="15.375" style="443" bestFit="1" customWidth="1"/>
    <col min="7440" max="7680" width="10" style="443"/>
    <col min="7681" max="7681" width="24.75" style="443" customWidth="1"/>
    <col min="7682" max="7682" width="12.25" style="443" customWidth="1"/>
    <col min="7683" max="7684" width="5.625" style="443" customWidth="1"/>
    <col min="7685" max="7688" width="11.75" style="443" customWidth="1"/>
    <col min="7689" max="7690" width="10.625" style="443" customWidth="1"/>
    <col min="7691" max="7692" width="11.75" style="443" customWidth="1"/>
    <col min="7693" max="7693" width="8.25" style="443" customWidth="1"/>
    <col min="7694" max="7694" width="16.875" style="443" customWidth="1"/>
    <col min="7695" max="7695" width="15.375" style="443" bestFit="1" customWidth="1"/>
    <col min="7696" max="7936" width="10" style="443"/>
    <col min="7937" max="7937" width="24.75" style="443" customWidth="1"/>
    <col min="7938" max="7938" width="12.25" style="443" customWidth="1"/>
    <col min="7939" max="7940" width="5.625" style="443" customWidth="1"/>
    <col min="7941" max="7944" width="11.75" style="443" customWidth="1"/>
    <col min="7945" max="7946" width="10.625" style="443" customWidth="1"/>
    <col min="7947" max="7948" width="11.75" style="443" customWidth="1"/>
    <col min="7949" max="7949" width="8.25" style="443" customWidth="1"/>
    <col min="7950" max="7950" width="16.875" style="443" customWidth="1"/>
    <col min="7951" max="7951" width="15.375" style="443" bestFit="1" customWidth="1"/>
    <col min="7952" max="8192" width="10" style="443"/>
    <col min="8193" max="8193" width="24.75" style="443" customWidth="1"/>
    <col min="8194" max="8194" width="12.25" style="443" customWidth="1"/>
    <col min="8195" max="8196" width="5.625" style="443" customWidth="1"/>
    <col min="8197" max="8200" width="11.75" style="443" customWidth="1"/>
    <col min="8201" max="8202" width="10.625" style="443" customWidth="1"/>
    <col min="8203" max="8204" width="11.75" style="443" customWidth="1"/>
    <col min="8205" max="8205" width="8.25" style="443" customWidth="1"/>
    <col min="8206" max="8206" width="16.875" style="443" customWidth="1"/>
    <col min="8207" max="8207" width="15.375" style="443" bestFit="1" customWidth="1"/>
    <col min="8208" max="8448" width="10" style="443"/>
    <col min="8449" max="8449" width="24.75" style="443" customWidth="1"/>
    <col min="8450" max="8450" width="12.25" style="443" customWidth="1"/>
    <col min="8451" max="8452" width="5.625" style="443" customWidth="1"/>
    <col min="8453" max="8456" width="11.75" style="443" customWidth="1"/>
    <col min="8457" max="8458" width="10.625" style="443" customWidth="1"/>
    <col min="8459" max="8460" width="11.75" style="443" customWidth="1"/>
    <col min="8461" max="8461" width="8.25" style="443" customWidth="1"/>
    <col min="8462" max="8462" width="16.875" style="443" customWidth="1"/>
    <col min="8463" max="8463" width="15.375" style="443" bestFit="1" customWidth="1"/>
    <col min="8464" max="8704" width="10" style="443"/>
    <col min="8705" max="8705" width="24.75" style="443" customWidth="1"/>
    <col min="8706" max="8706" width="12.25" style="443" customWidth="1"/>
    <col min="8707" max="8708" width="5.625" style="443" customWidth="1"/>
    <col min="8709" max="8712" width="11.75" style="443" customWidth="1"/>
    <col min="8713" max="8714" width="10.625" style="443" customWidth="1"/>
    <col min="8715" max="8716" width="11.75" style="443" customWidth="1"/>
    <col min="8717" max="8717" width="8.25" style="443" customWidth="1"/>
    <col min="8718" max="8718" width="16.875" style="443" customWidth="1"/>
    <col min="8719" max="8719" width="15.375" style="443" bestFit="1" customWidth="1"/>
    <col min="8720" max="8960" width="10" style="443"/>
    <col min="8961" max="8961" width="24.75" style="443" customWidth="1"/>
    <col min="8962" max="8962" width="12.25" style="443" customWidth="1"/>
    <col min="8963" max="8964" width="5.625" style="443" customWidth="1"/>
    <col min="8965" max="8968" width="11.75" style="443" customWidth="1"/>
    <col min="8969" max="8970" width="10.625" style="443" customWidth="1"/>
    <col min="8971" max="8972" width="11.75" style="443" customWidth="1"/>
    <col min="8973" max="8973" width="8.25" style="443" customWidth="1"/>
    <col min="8974" max="8974" width="16.875" style="443" customWidth="1"/>
    <col min="8975" max="8975" width="15.375" style="443" bestFit="1" customWidth="1"/>
    <col min="8976" max="9216" width="10" style="443"/>
    <col min="9217" max="9217" width="24.75" style="443" customWidth="1"/>
    <col min="9218" max="9218" width="12.25" style="443" customWidth="1"/>
    <col min="9219" max="9220" width="5.625" style="443" customWidth="1"/>
    <col min="9221" max="9224" width="11.75" style="443" customWidth="1"/>
    <col min="9225" max="9226" width="10.625" style="443" customWidth="1"/>
    <col min="9227" max="9228" width="11.75" style="443" customWidth="1"/>
    <col min="9229" max="9229" width="8.25" style="443" customWidth="1"/>
    <col min="9230" max="9230" width="16.875" style="443" customWidth="1"/>
    <col min="9231" max="9231" width="15.375" style="443" bestFit="1" customWidth="1"/>
    <col min="9232" max="9472" width="10" style="443"/>
    <col min="9473" max="9473" width="24.75" style="443" customWidth="1"/>
    <col min="9474" max="9474" width="12.25" style="443" customWidth="1"/>
    <col min="9475" max="9476" width="5.625" style="443" customWidth="1"/>
    <col min="9477" max="9480" width="11.75" style="443" customWidth="1"/>
    <col min="9481" max="9482" width="10.625" style="443" customWidth="1"/>
    <col min="9483" max="9484" width="11.75" style="443" customWidth="1"/>
    <col min="9485" max="9485" width="8.25" style="443" customWidth="1"/>
    <col min="9486" max="9486" width="16.875" style="443" customWidth="1"/>
    <col min="9487" max="9487" width="15.375" style="443" bestFit="1" customWidth="1"/>
    <col min="9488" max="9728" width="10" style="443"/>
    <col min="9729" max="9729" width="24.75" style="443" customWidth="1"/>
    <col min="9730" max="9730" width="12.25" style="443" customWidth="1"/>
    <col min="9731" max="9732" width="5.625" style="443" customWidth="1"/>
    <col min="9733" max="9736" width="11.75" style="443" customWidth="1"/>
    <col min="9737" max="9738" width="10.625" style="443" customWidth="1"/>
    <col min="9739" max="9740" width="11.75" style="443" customWidth="1"/>
    <col min="9741" max="9741" width="8.25" style="443" customWidth="1"/>
    <col min="9742" max="9742" width="16.875" style="443" customWidth="1"/>
    <col min="9743" max="9743" width="15.375" style="443" bestFit="1" customWidth="1"/>
    <col min="9744" max="9984" width="10" style="443"/>
    <col min="9985" max="9985" width="24.75" style="443" customWidth="1"/>
    <col min="9986" max="9986" width="12.25" style="443" customWidth="1"/>
    <col min="9987" max="9988" width="5.625" style="443" customWidth="1"/>
    <col min="9989" max="9992" width="11.75" style="443" customWidth="1"/>
    <col min="9993" max="9994" width="10.625" style="443" customWidth="1"/>
    <col min="9995" max="9996" width="11.75" style="443" customWidth="1"/>
    <col min="9997" max="9997" width="8.25" style="443" customWidth="1"/>
    <col min="9998" max="9998" width="16.875" style="443" customWidth="1"/>
    <col min="9999" max="9999" width="15.375" style="443" bestFit="1" customWidth="1"/>
    <col min="10000" max="10240" width="10" style="443"/>
    <col min="10241" max="10241" width="24.75" style="443" customWidth="1"/>
    <col min="10242" max="10242" width="12.25" style="443" customWidth="1"/>
    <col min="10243" max="10244" width="5.625" style="443" customWidth="1"/>
    <col min="10245" max="10248" width="11.75" style="443" customWidth="1"/>
    <col min="10249" max="10250" width="10.625" style="443" customWidth="1"/>
    <col min="10251" max="10252" width="11.75" style="443" customWidth="1"/>
    <col min="10253" max="10253" width="8.25" style="443" customWidth="1"/>
    <col min="10254" max="10254" width="16.875" style="443" customWidth="1"/>
    <col min="10255" max="10255" width="15.375" style="443" bestFit="1" customWidth="1"/>
    <col min="10256" max="10496" width="10" style="443"/>
    <col min="10497" max="10497" width="24.75" style="443" customWidth="1"/>
    <col min="10498" max="10498" width="12.25" style="443" customWidth="1"/>
    <col min="10499" max="10500" width="5.625" style="443" customWidth="1"/>
    <col min="10501" max="10504" width="11.75" style="443" customWidth="1"/>
    <col min="10505" max="10506" width="10.625" style="443" customWidth="1"/>
    <col min="10507" max="10508" width="11.75" style="443" customWidth="1"/>
    <col min="10509" max="10509" width="8.25" style="443" customWidth="1"/>
    <col min="10510" max="10510" width="16.875" style="443" customWidth="1"/>
    <col min="10511" max="10511" width="15.375" style="443" bestFit="1" customWidth="1"/>
    <col min="10512" max="10752" width="10" style="443"/>
    <col min="10753" max="10753" width="24.75" style="443" customWidth="1"/>
    <col min="10754" max="10754" width="12.25" style="443" customWidth="1"/>
    <col min="10755" max="10756" width="5.625" style="443" customWidth="1"/>
    <col min="10757" max="10760" width="11.75" style="443" customWidth="1"/>
    <col min="10761" max="10762" width="10.625" style="443" customWidth="1"/>
    <col min="10763" max="10764" width="11.75" style="443" customWidth="1"/>
    <col min="10765" max="10765" width="8.25" style="443" customWidth="1"/>
    <col min="10766" max="10766" width="16.875" style="443" customWidth="1"/>
    <col min="10767" max="10767" width="15.375" style="443" bestFit="1" customWidth="1"/>
    <col min="10768" max="11008" width="10" style="443"/>
    <col min="11009" max="11009" width="24.75" style="443" customWidth="1"/>
    <col min="11010" max="11010" width="12.25" style="443" customWidth="1"/>
    <col min="11011" max="11012" width="5.625" style="443" customWidth="1"/>
    <col min="11013" max="11016" width="11.75" style="443" customWidth="1"/>
    <col min="11017" max="11018" width="10.625" style="443" customWidth="1"/>
    <col min="11019" max="11020" width="11.75" style="443" customWidth="1"/>
    <col min="11021" max="11021" width="8.25" style="443" customWidth="1"/>
    <col min="11022" max="11022" width="16.875" style="443" customWidth="1"/>
    <col min="11023" max="11023" width="15.375" style="443" bestFit="1" customWidth="1"/>
    <col min="11024" max="11264" width="10" style="443"/>
    <col min="11265" max="11265" width="24.75" style="443" customWidth="1"/>
    <col min="11266" max="11266" width="12.25" style="443" customWidth="1"/>
    <col min="11267" max="11268" width="5.625" style="443" customWidth="1"/>
    <col min="11269" max="11272" width="11.75" style="443" customWidth="1"/>
    <col min="11273" max="11274" width="10.625" style="443" customWidth="1"/>
    <col min="11275" max="11276" width="11.75" style="443" customWidth="1"/>
    <col min="11277" max="11277" width="8.25" style="443" customWidth="1"/>
    <col min="11278" max="11278" width="16.875" style="443" customWidth="1"/>
    <col min="11279" max="11279" width="15.375" style="443" bestFit="1" customWidth="1"/>
    <col min="11280" max="11520" width="10" style="443"/>
    <col min="11521" max="11521" width="24.75" style="443" customWidth="1"/>
    <col min="11522" max="11522" width="12.25" style="443" customWidth="1"/>
    <col min="11523" max="11524" width="5.625" style="443" customWidth="1"/>
    <col min="11525" max="11528" width="11.75" style="443" customWidth="1"/>
    <col min="11529" max="11530" width="10.625" style="443" customWidth="1"/>
    <col min="11531" max="11532" width="11.75" style="443" customWidth="1"/>
    <col min="11533" max="11533" width="8.25" style="443" customWidth="1"/>
    <col min="11534" max="11534" width="16.875" style="443" customWidth="1"/>
    <col min="11535" max="11535" width="15.375" style="443" bestFit="1" customWidth="1"/>
    <col min="11536" max="11776" width="10" style="443"/>
    <col min="11777" max="11777" width="24.75" style="443" customWidth="1"/>
    <col min="11778" max="11778" width="12.25" style="443" customWidth="1"/>
    <col min="11779" max="11780" width="5.625" style="443" customWidth="1"/>
    <col min="11781" max="11784" width="11.75" style="443" customWidth="1"/>
    <col min="11785" max="11786" width="10.625" style="443" customWidth="1"/>
    <col min="11787" max="11788" width="11.75" style="443" customWidth="1"/>
    <col min="11789" max="11789" width="8.25" style="443" customWidth="1"/>
    <col min="11790" max="11790" width="16.875" style="443" customWidth="1"/>
    <col min="11791" max="11791" width="15.375" style="443" bestFit="1" customWidth="1"/>
    <col min="11792" max="12032" width="10" style="443"/>
    <col min="12033" max="12033" width="24.75" style="443" customWidth="1"/>
    <col min="12034" max="12034" width="12.25" style="443" customWidth="1"/>
    <col min="12035" max="12036" width="5.625" style="443" customWidth="1"/>
    <col min="12037" max="12040" width="11.75" style="443" customWidth="1"/>
    <col min="12041" max="12042" width="10.625" style="443" customWidth="1"/>
    <col min="12043" max="12044" width="11.75" style="443" customWidth="1"/>
    <col min="12045" max="12045" width="8.25" style="443" customWidth="1"/>
    <col min="12046" max="12046" width="16.875" style="443" customWidth="1"/>
    <col min="12047" max="12047" width="15.375" style="443" bestFit="1" customWidth="1"/>
    <col min="12048" max="12288" width="10" style="443"/>
    <col min="12289" max="12289" width="24.75" style="443" customWidth="1"/>
    <col min="12290" max="12290" width="12.25" style="443" customWidth="1"/>
    <col min="12291" max="12292" width="5.625" style="443" customWidth="1"/>
    <col min="12293" max="12296" width="11.75" style="443" customWidth="1"/>
    <col min="12297" max="12298" width="10.625" style="443" customWidth="1"/>
    <col min="12299" max="12300" width="11.75" style="443" customWidth="1"/>
    <col min="12301" max="12301" width="8.25" style="443" customWidth="1"/>
    <col min="12302" max="12302" width="16.875" style="443" customWidth="1"/>
    <col min="12303" max="12303" width="15.375" style="443" bestFit="1" customWidth="1"/>
    <col min="12304" max="12544" width="10" style="443"/>
    <col min="12545" max="12545" width="24.75" style="443" customWidth="1"/>
    <col min="12546" max="12546" width="12.25" style="443" customWidth="1"/>
    <col min="12547" max="12548" width="5.625" style="443" customWidth="1"/>
    <col min="12549" max="12552" width="11.75" style="443" customWidth="1"/>
    <col min="12553" max="12554" width="10.625" style="443" customWidth="1"/>
    <col min="12555" max="12556" width="11.75" style="443" customWidth="1"/>
    <col min="12557" max="12557" width="8.25" style="443" customWidth="1"/>
    <col min="12558" max="12558" width="16.875" style="443" customWidth="1"/>
    <col min="12559" max="12559" width="15.375" style="443" bestFit="1" customWidth="1"/>
    <col min="12560" max="12800" width="10" style="443"/>
    <col min="12801" max="12801" width="24.75" style="443" customWidth="1"/>
    <col min="12802" max="12802" width="12.25" style="443" customWidth="1"/>
    <col min="12803" max="12804" width="5.625" style="443" customWidth="1"/>
    <col min="12805" max="12808" width="11.75" style="443" customWidth="1"/>
    <col min="12809" max="12810" width="10.625" style="443" customWidth="1"/>
    <col min="12811" max="12812" width="11.75" style="443" customWidth="1"/>
    <col min="12813" max="12813" width="8.25" style="443" customWidth="1"/>
    <col min="12814" max="12814" width="16.875" style="443" customWidth="1"/>
    <col min="12815" max="12815" width="15.375" style="443" bestFit="1" customWidth="1"/>
    <col min="12816" max="13056" width="10" style="443"/>
    <col min="13057" max="13057" width="24.75" style="443" customWidth="1"/>
    <col min="13058" max="13058" width="12.25" style="443" customWidth="1"/>
    <col min="13059" max="13060" width="5.625" style="443" customWidth="1"/>
    <col min="13061" max="13064" width="11.75" style="443" customWidth="1"/>
    <col min="13065" max="13066" width="10.625" style="443" customWidth="1"/>
    <col min="13067" max="13068" width="11.75" style="443" customWidth="1"/>
    <col min="13069" max="13069" width="8.25" style="443" customWidth="1"/>
    <col min="13070" max="13070" width="16.875" style="443" customWidth="1"/>
    <col min="13071" max="13071" width="15.375" style="443" bestFit="1" customWidth="1"/>
    <col min="13072" max="13312" width="10" style="443"/>
    <col min="13313" max="13313" width="24.75" style="443" customWidth="1"/>
    <col min="13314" max="13314" width="12.25" style="443" customWidth="1"/>
    <col min="13315" max="13316" width="5.625" style="443" customWidth="1"/>
    <col min="13317" max="13320" width="11.75" style="443" customWidth="1"/>
    <col min="13321" max="13322" width="10.625" style="443" customWidth="1"/>
    <col min="13323" max="13324" width="11.75" style="443" customWidth="1"/>
    <col min="13325" max="13325" width="8.25" style="443" customWidth="1"/>
    <col min="13326" max="13326" width="16.875" style="443" customWidth="1"/>
    <col min="13327" max="13327" width="15.375" style="443" bestFit="1" customWidth="1"/>
    <col min="13328" max="13568" width="10" style="443"/>
    <col min="13569" max="13569" width="24.75" style="443" customWidth="1"/>
    <col min="13570" max="13570" width="12.25" style="443" customWidth="1"/>
    <col min="13571" max="13572" width="5.625" style="443" customWidth="1"/>
    <col min="13573" max="13576" width="11.75" style="443" customWidth="1"/>
    <col min="13577" max="13578" width="10.625" style="443" customWidth="1"/>
    <col min="13579" max="13580" width="11.75" style="443" customWidth="1"/>
    <col min="13581" max="13581" width="8.25" style="443" customWidth="1"/>
    <col min="13582" max="13582" width="16.875" style="443" customWidth="1"/>
    <col min="13583" max="13583" width="15.375" style="443" bestFit="1" customWidth="1"/>
    <col min="13584" max="13824" width="10" style="443"/>
    <col min="13825" max="13825" width="24.75" style="443" customWidth="1"/>
    <col min="13826" max="13826" width="12.25" style="443" customWidth="1"/>
    <col min="13827" max="13828" width="5.625" style="443" customWidth="1"/>
    <col min="13829" max="13832" width="11.75" style="443" customWidth="1"/>
    <col min="13833" max="13834" width="10.625" style="443" customWidth="1"/>
    <col min="13835" max="13836" width="11.75" style="443" customWidth="1"/>
    <col min="13837" max="13837" width="8.25" style="443" customWidth="1"/>
    <col min="13838" max="13838" width="16.875" style="443" customWidth="1"/>
    <col min="13839" max="13839" width="15.375" style="443" bestFit="1" customWidth="1"/>
    <col min="13840" max="14080" width="10" style="443"/>
    <col min="14081" max="14081" width="24.75" style="443" customWidth="1"/>
    <col min="14082" max="14082" width="12.25" style="443" customWidth="1"/>
    <col min="14083" max="14084" width="5.625" style="443" customWidth="1"/>
    <col min="14085" max="14088" width="11.75" style="443" customWidth="1"/>
    <col min="14089" max="14090" width="10.625" style="443" customWidth="1"/>
    <col min="14091" max="14092" width="11.75" style="443" customWidth="1"/>
    <col min="14093" max="14093" width="8.25" style="443" customWidth="1"/>
    <col min="14094" max="14094" width="16.875" style="443" customWidth="1"/>
    <col min="14095" max="14095" width="15.375" style="443" bestFit="1" customWidth="1"/>
    <col min="14096" max="14336" width="10" style="443"/>
    <col min="14337" max="14337" width="24.75" style="443" customWidth="1"/>
    <col min="14338" max="14338" width="12.25" style="443" customWidth="1"/>
    <col min="14339" max="14340" width="5.625" style="443" customWidth="1"/>
    <col min="14341" max="14344" width="11.75" style="443" customWidth="1"/>
    <col min="14345" max="14346" width="10.625" style="443" customWidth="1"/>
    <col min="14347" max="14348" width="11.75" style="443" customWidth="1"/>
    <col min="14349" max="14349" width="8.25" style="443" customWidth="1"/>
    <col min="14350" max="14350" width="16.875" style="443" customWidth="1"/>
    <col min="14351" max="14351" width="15.375" style="443" bestFit="1" customWidth="1"/>
    <col min="14352" max="14592" width="10" style="443"/>
    <col min="14593" max="14593" width="24.75" style="443" customWidth="1"/>
    <col min="14594" max="14594" width="12.25" style="443" customWidth="1"/>
    <col min="14595" max="14596" width="5.625" style="443" customWidth="1"/>
    <col min="14597" max="14600" width="11.75" style="443" customWidth="1"/>
    <col min="14601" max="14602" width="10.625" style="443" customWidth="1"/>
    <col min="14603" max="14604" width="11.75" style="443" customWidth="1"/>
    <col min="14605" max="14605" width="8.25" style="443" customWidth="1"/>
    <col min="14606" max="14606" width="16.875" style="443" customWidth="1"/>
    <col min="14607" max="14607" width="15.375" style="443" bestFit="1" customWidth="1"/>
    <col min="14608" max="14848" width="10" style="443"/>
    <col min="14849" max="14849" width="24.75" style="443" customWidth="1"/>
    <col min="14850" max="14850" width="12.25" style="443" customWidth="1"/>
    <col min="14851" max="14852" width="5.625" style="443" customWidth="1"/>
    <col min="14853" max="14856" width="11.75" style="443" customWidth="1"/>
    <col min="14857" max="14858" width="10.625" style="443" customWidth="1"/>
    <col min="14859" max="14860" width="11.75" style="443" customWidth="1"/>
    <col min="14861" max="14861" width="8.25" style="443" customWidth="1"/>
    <col min="14862" max="14862" width="16.875" style="443" customWidth="1"/>
    <col min="14863" max="14863" width="15.375" style="443" bestFit="1" customWidth="1"/>
    <col min="14864" max="15104" width="10" style="443"/>
    <col min="15105" max="15105" width="24.75" style="443" customWidth="1"/>
    <col min="15106" max="15106" width="12.25" style="443" customWidth="1"/>
    <col min="15107" max="15108" width="5.625" style="443" customWidth="1"/>
    <col min="15109" max="15112" width="11.75" style="443" customWidth="1"/>
    <col min="15113" max="15114" width="10.625" style="443" customWidth="1"/>
    <col min="15115" max="15116" width="11.75" style="443" customWidth="1"/>
    <col min="15117" max="15117" width="8.25" style="443" customWidth="1"/>
    <col min="15118" max="15118" width="16.875" style="443" customWidth="1"/>
    <col min="15119" max="15119" width="15.375" style="443" bestFit="1" customWidth="1"/>
    <col min="15120" max="15360" width="10" style="443"/>
    <col min="15361" max="15361" width="24.75" style="443" customWidth="1"/>
    <col min="15362" max="15362" width="12.25" style="443" customWidth="1"/>
    <col min="15363" max="15364" width="5.625" style="443" customWidth="1"/>
    <col min="15365" max="15368" width="11.75" style="443" customWidth="1"/>
    <col min="15369" max="15370" width="10.625" style="443" customWidth="1"/>
    <col min="15371" max="15372" width="11.75" style="443" customWidth="1"/>
    <col min="15373" max="15373" width="8.25" style="443" customWidth="1"/>
    <col min="15374" max="15374" width="16.875" style="443" customWidth="1"/>
    <col min="15375" max="15375" width="15.375" style="443" bestFit="1" customWidth="1"/>
    <col min="15376" max="15616" width="10" style="443"/>
    <col min="15617" max="15617" width="24.75" style="443" customWidth="1"/>
    <col min="15618" max="15618" width="12.25" style="443" customWidth="1"/>
    <col min="15619" max="15620" width="5.625" style="443" customWidth="1"/>
    <col min="15621" max="15624" width="11.75" style="443" customWidth="1"/>
    <col min="15625" max="15626" width="10.625" style="443" customWidth="1"/>
    <col min="15627" max="15628" width="11.75" style="443" customWidth="1"/>
    <col min="15629" max="15629" width="8.25" style="443" customWidth="1"/>
    <col min="15630" max="15630" width="16.875" style="443" customWidth="1"/>
    <col min="15631" max="15631" width="15.375" style="443" bestFit="1" customWidth="1"/>
    <col min="15632" max="15872" width="10" style="443"/>
    <col min="15873" max="15873" width="24.75" style="443" customWidth="1"/>
    <col min="15874" max="15874" width="12.25" style="443" customWidth="1"/>
    <col min="15875" max="15876" width="5.625" style="443" customWidth="1"/>
    <col min="15877" max="15880" width="11.75" style="443" customWidth="1"/>
    <col min="15881" max="15882" width="10.625" style="443" customWidth="1"/>
    <col min="15883" max="15884" width="11.75" style="443" customWidth="1"/>
    <col min="15885" max="15885" width="8.25" style="443" customWidth="1"/>
    <col min="15886" max="15886" width="16.875" style="443" customWidth="1"/>
    <col min="15887" max="15887" width="15.375" style="443" bestFit="1" customWidth="1"/>
    <col min="15888" max="16128" width="10" style="443"/>
    <col min="16129" max="16129" width="24.75" style="443" customWidth="1"/>
    <col min="16130" max="16130" width="12.25" style="443" customWidth="1"/>
    <col min="16131" max="16132" width="5.625" style="443" customWidth="1"/>
    <col min="16133" max="16136" width="11.75" style="443" customWidth="1"/>
    <col min="16137" max="16138" width="10.625" style="443" customWidth="1"/>
    <col min="16139" max="16140" width="11.75" style="443" customWidth="1"/>
    <col min="16141" max="16141" width="8.25" style="443" customWidth="1"/>
    <col min="16142" max="16142" width="16.875" style="443" customWidth="1"/>
    <col min="16143" max="16143" width="15.375" style="443" bestFit="1" customWidth="1"/>
    <col min="16144" max="16384" width="10" style="443"/>
  </cols>
  <sheetData>
    <row r="1" spans="1:14" s="430" customFormat="1" ht="20.25">
      <c r="A1" s="1186" t="s">
        <v>451</v>
      </c>
      <c r="B1" s="1186"/>
      <c r="C1" s="1186"/>
      <c r="D1" s="1186"/>
      <c r="E1" s="1186"/>
      <c r="F1" s="1186"/>
      <c r="G1" s="1186"/>
      <c r="H1" s="1186"/>
      <c r="I1" s="1186"/>
      <c r="J1" s="1186"/>
      <c r="K1" s="1186"/>
      <c r="L1" s="1186"/>
      <c r="M1" s="429"/>
    </row>
    <row r="2" spans="1:14" s="430" customFormat="1">
      <c r="A2" s="431"/>
      <c r="B2" s="432"/>
      <c r="C2" s="432"/>
      <c r="D2" s="433"/>
      <c r="E2" s="434"/>
      <c r="F2" s="434"/>
      <c r="G2" s="434"/>
      <c r="H2" s="434"/>
      <c r="I2" s="434"/>
      <c r="J2" s="434"/>
      <c r="K2" s="434"/>
      <c r="L2" s="434"/>
      <c r="M2" s="434"/>
    </row>
    <row r="3" spans="1:14" s="435" customFormat="1" ht="16.5" customHeight="1">
      <c r="A3" s="1184" t="s">
        <v>452</v>
      </c>
      <c r="B3" s="1184" t="s">
        <v>453</v>
      </c>
      <c r="C3" s="1184" t="s">
        <v>454</v>
      </c>
      <c r="D3" s="1184" t="s">
        <v>455</v>
      </c>
      <c r="E3" s="1187" t="s">
        <v>456</v>
      </c>
      <c r="F3" s="1188"/>
      <c r="G3" s="1187" t="s">
        <v>457</v>
      </c>
      <c r="H3" s="1188"/>
      <c r="I3" s="1187" t="s">
        <v>458</v>
      </c>
      <c r="J3" s="1188"/>
      <c r="K3" s="1187" t="s">
        <v>459</v>
      </c>
      <c r="L3" s="1188"/>
      <c r="M3" s="1184" t="s">
        <v>460</v>
      </c>
    </row>
    <row r="4" spans="1:14" s="435" customFormat="1" ht="16.5" customHeight="1">
      <c r="A4" s="1185"/>
      <c r="B4" s="1185"/>
      <c r="C4" s="1185"/>
      <c r="D4" s="1185"/>
      <c r="E4" s="436" t="s">
        <v>461</v>
      </c>
      <c r="F4" s="437" t="s">
        <v>462</v>
      </c>
      <c r="G4" s="436" t="s">
        <v>461</v>
      </c>
      <c r="H4" s="438" t="s">
        <v>462</v>
      </c>
      <c r="I4" s="436" t="s">
        <v>463</v>
      </c>
      <c r="J4" s="437" t="s">
        <v>462</v>
      </c>
      <c r="K4" s="436" t="s">
        <v>461</v>
      </c>
      <c r="L4" s="437" t="s">
        <v>462</v>
      </c>
      <c r="M4" s="1185"/>
      <c r="N4" s="424"/>
    </row>
    <row r="5" spans="1:14" s="440" customFormat="1" ht="18.95" customHeight="1">
      <c r="A5" s="625" t="s">
        <v>464</v>
      </c>
      <c r="B5" s="626" t="s">
        <v>465</v>
      </c>
      <c r="C5" s="627">
        <v>1</v>
      </c>
      <c r="D5" s="627" t="s">
        <v>466</v>
      </c>
      <c r="E5" s="628"/>
      <c r="F5" s="628">
        <f>SUM(J5+H5+L5)</f>
        <v>16759666</v>
      </c>
      <c r="G5" s="628"/>
      <c r="H5" s="628">
        <f>SUM(H6+H34+H58+H59)</f>
        <v>5625959</v>
      </c>
      <c r="I5" s="628"/>
      <c r="J5" s="628"/>
      <c r="K5" s="628"/>
      <c r="L5" s="628">
        <f>SUM(L6+L34+L58+L59)</f>
        <v>11133707</v>
      </c>
      <c r="M5" s="629"/>
      <c r="N5" s="439"/>
    </row>
    <row r="6" spans="1:14" s="435" customFormat="1" ht="18.95" customHeight="1">
      <c r="A6" s="630" t="s">
        <v>467</v>
      </c>
      <c r="B6" s="631"/>
      <c r="C6" s="631"/>
      <c r="D6" s="631"/>
      <c r="E6" s="632"/>
      <c r="F6" s="632">
        <f>SUM(H6)</f>
        <v>5625959</v>
      </c>
      <c r="G6" s="632"/>
      <c r="H6" s="632">
        <f>SUM(H7+H11+H16+H21+H26+H30)</f>
        <v>5625959</v>
      </c>
      <c r="I6" s="632"/>
      <c r="J6" s="632"/>
      <c r="K6" s="632"/>
      <c r="L6" s="632"/>
      <c r="M6" s="633"/>
      <c r="N6" s="424"/>
    </row>
    <row r="7" spans="1:14" s="435" customFormat="1" ht="18.95" customHeight="1">
      <c r="A7" s="630" t="s">
        <v>468</v>
      </c>
      <c r="B7" s="631"/>
      <c r="C7" s="631"/>
      <c r="D7" s="631"/>
      <c r="E7" s="632"/>
      <c r="F7" s="632">
        <f>SUM(H7)</f>
        <v>251231</v>
      </c>
      <c r="G7" s="632"/>
      <c r="H7" s="632">
        <f>SUM(H8:H10)</f>
        <v>251231</v>
      </c>
      <c r="I7" s="632"/>
      <c r="J7" s="632"/>
      <c r="K7" s="632"/>
      <c r="L7" s="632"/>
      <c r="M7" s="633"/>
      <c r="N7" s="441"/>
    </row>
    <row r="8" spans="1:14" s="435" customFormat="1" ht="18.95" customHeight="1">
      <c r="A8" s="630" t="s">
        <v>469</v>
      </c>
      <c r="B8" s="631"/>
      <c r="C8" s="631">
        <v>0.3</v>
      </c>
      <c r="D8" s="631" t="s">
        <v>470</v>
      </c>
      <c r="E8" s="632">
        <f>SUM(G8)</f>
        <v>346855</v>
      </c>
      <c r="F8" s="632">
        <f>(H8)</f>
        <v>104056</v>
      </c>
      <c r="G8" s="634">
        <f>노임단가!B5</f>
        <v>346855</v>
      </c>
      <c r="H8" s="632">
        <f>INT(C8*G8)</f>
        <v>104056</v>
      </c>
      <c r="I8" s="632"/>
      <c r="J8" s="632"/>
      <c r="K8" s="632"/>
      <c r="L8" s="632" t="s">
        <v>382</v>
      </c>
      <c r="M8" s="633"/>
      <c r="N8" s="424"/>
    </row>
    <row r="9" spans="1:14" s="435" customFormat="1" ht="18.95" customHeight="1">
      <c r="A9" s="630" t="s">
        <v>471</v>
      </c>
      <c r="B9" s="631"/>
      <c r="C9" s="631">
        <v>0.3</v>
      </c>
      <c r="D9" s="631" t="s">
        <v>470</v>
      </c>
      <c r="E9" s="632">
        <f>SUM(G9)</f>
        <v>252328</v>
      </c>
      <c r="F9" s="632">
        <f>(H9)</f>
        <v>75698</v>
      </c>
      <c r="G9" s="634">
        <f>노임단가!F9</f>
        <v>252328</v>
      </c>
      <c r="H9" s="632">
        <f>INT(C9*G9)</f>
        <v>75698</v>
      </c>
      <c r="I9" s="632"/>
      <c r="J9" s="632"/>
      <c r="K9" s="632"/>
      <c r="L9" s="632" t="s">
        <v>382</v>
      </c>
      <c r="M9" s="633"/>
      <c r="N9" s="424"/>
    </row>
    <row r="10" spans="1:14" s="435" customFormat="1" ht="18.95" customHeight="1">
      <c r="A10" s="630" t="s">
        <v>472</v>
      </c>
      <c r="B10" s="631"/>
      <c r="C10" s="631">
        <v>0.3</v>
      </c>
      <c r="D10" s="631" t="s">
        <v>470</v>
      </c>
      <c r="E10" s="632">
        <f>SUM(G10)</f>
        <v>238259</v>
      </c>
      <c r="F10" s="632">
        <f>(H10)</f>
        <v>71477</v>
      </c>
      <c r="G10" s="634">
        <f>노임단가!F8</f>
        <v>238259</v>
      </c>
      <c r="H10" s="632">
        <f>INT(C10*G10)</f>
        <v>71477</v>
      </c>
      <c r="I10" s="632"/>
      <c r="J10" s="632"/>
      <c r="K10" s="632"/>
      <c r="L10" s="632" t="s">
        <v>382</v>
      </c>
      <c r="M10" s="633"/>
      <c r="N10" s="424"/>
    </row>
    <row r="11" spans="1:14" s="435" customFormat="1" ht="18.95" customHeight="1">
      <c r="A11" s="630" t="s">
        <v>473</v>
      </c>
      <c r="B11" s="631"/>
      <c r="C11" s="631"/>
      <c r="D11" s="631"/>
      <c r="E11" s="632"/>
      <c r="F11" s="632">
        <f>SUM(H11)</f>
        <v>673332</v>
      </c>
      <c r="G11" s="634"/>
      <c r="H11" s="632">
        <f>SUM(H12:H15)</f>
        <v>673332</v>
      </c>
      <c r="I11" s="632"/>
      <c r="J11" s="632"/>
      <c r="K11" s="632"/>
      <c r="L11" s="632"/>
      <c r="M11" s="633"/>
      <c r="N11" s="424"/>
    </row>
    <row r="12" spans="1:14" s="435" customFormat="1" ht="18.95" customHeight="1">
      <c r="A12" s="630" t="s">
        <v>474</v>
      </c>
      <c r="B12" s="631"/>
      <c r="C12" s="635">
        <v>0.2</v>
      </c>
      <c r="D12" s="631" t="s">
        <v>470</v>
      </c>
      <c r="E12" s="632">
        <f>SUM(G12)</f>
        <v>346855</v>
      </c>
      <c r="F12" s="632">
        <f>(H12)</f>
        <v>69371</v>
      </c>
      <c r="G12" s="634">
        <f>G8</f>
        <v>346855</v>
      </c>
      <c r="H12" s="632">
        <f>INT(C12*G12)</f>
        <v>69371</v>
      </c>
      <c r="I12" s="632"/>
      <c r="J12" s="632"/>
      <c r="K12" s="632"/>
      <c r="L12" s="632" t="s">
        <v>382</v>
      </c>
      <c r="M12" s="633"/>
    </row>
    <row r="13" spans="1:14" s="435" customFormat="1" ht="18.95" customHeight="1">
      <c r="A13" s="630" t="s">
        <v>475</v>
      </c>
      <c r="B13" s="631"/>
      <c r="C13" s="635">
        <v>0.2</v>
      </c>
      <c r="D13" s="631" t="s">
        <v>470</v>
      </c>
      <c r="E13" s="632">
        <f>SUM(G13)</f>
        <v>293799</v>
      </c>
      <c r="F13" s="632">
        <f>(H13)</f>
        <v>58759</v>
      </c>
      <c r="G13" s="634">
        <f>노임단가!F5</f>
        <v>293799</v>
      </c>
      <c r="H13" s="632">
        <f>INT(C13*G13)</f>
        <v>58759</v>
      </c>
      <c r="I13" s="632"/>
      <c r="J13" s="632"/>
      <c r="K13" s="632"/>
      <c r="L13" s="632" t="s">
        <v>382</v>
      </c>
      <c r="M13" s="633"/>
    </row>
    <row r="14" spans="1:14" s="435" customFormat="1" ht="18.95" customHeight="1">
      <c r="A14" s="630" t="s">
        <v>476</v>
      </c>
      <c r="B14" s="631"/>
      <c r="C14" s="636">
        <v>1</v>
      </c>
      <c r="D14" s="631" t="s">
        <v>470</v>
      </c>
      <c r="E14" s="632">
        <f>SUM(G14)</f>
        <v>379657</v>
      </c>
      <c r="F14" s="632">
        <f>(H14)</f>
        <v>379657</v>
      </c>
      <c r="G14" s="634">
        <f>노임단가!B11</f>
        <v>379657</v>
      </c>
      <c r="H14" s="632">
        <f>INT(C14*G14)</f>
        <v>379657</v>
      </c>
      <c r="I14" s="632"/>
      <c r="J14" s="632"/>
      <c r="K14" s="632"/>
      <c r="L14" s="632" t="s">
        <v>382</v>
      </c>
      <c r="M14" s="633"/>
    </row>
    <row r="15" spans="1:14" s="435" customFormat="1" ht="18.95" customHeight="1">
      <c r="A15" s="630" t="s">
        <v>477</v>
      </c>
      <c r="B15" s="631"/>
      <c r="C15" s="636">
        <v>1</v>
      </c>
      <c r="D15" s="631" t="s">
        <v>470</v>
      </c>
      <c r="E15" s="632">
        <f>SUM(G15)</f>
        <v>165545</v>
      </c>
      <c r="F15" s="632">
        <f>(H15)</f>
        <v>165545</v>
      </c>
      <c r="G15" s="634">
        <f>노임단가!B12</f>
        <v>165545</v>
      </c>
      <c r="H15" s="632">
        <f>INT(C15*G15)</f>
        <v>165545</v>
      </c>
      <c r="I15" s="632"/>
      <c r="J15" s="632"/>
      <c r="K15" s="632"/>
      <c r="L15" s="632" t="s">
        <v>382</v>
      </c>
      <c r="M15" s="633"/>
    </row>
    <row r="16" spans="1:14" s="435" customFormat="1" ht="18.95" customHeight="1">
      <c r="A16" s="630" t="s">
        <v>478</v>
      </c>
      <c r="B16" s="631"/>
      <c r="C16" s="631"/>
      <c r="D16" s="631"/>
      <c r="E16" s="632"/>
      <c r="F16" s="632">
        <f>SUM(H16)</f>
        <v>1392085</v>
      </c>
      <c r="G16" s="634"/>
      <c r="H16" s="632">
        <f>SUM(H17:H20)</f>
        <v>1392085</v>
      </c>
      <c r="I16" s="632"/>
      <c r="J16" s="632"/>
      <c r="K16" s="632"/>
      <c r="L16" s="632"/>
      <c r="M16" s="633"/>
    </row>
    <row r="17" spans="1:13" s="435" customFormat="1" ht="18.95" customHeight="1">
      <c r="A17" s="630" t="s">
        <v>474</v>
      </c>
      <c r="B17" s="631"/>
      <c r="C17" s="631">
        <v>0.5</v>
      </c>
      <c r="D17" s="631" t="s">
        <v>470</v>
      </c>
      <c r="E17" s="632">
        <f>SUM(G17)</f>
        <v>346855</v>
      </c>
      <c r="F17" s="632">
        <f>(H17)</f>
        <v>173427</v>
      </c>
      <c r="G17" s="634">
        <f>G12</f>
        <v>346855</v>
      </c>
      <c r="H17" s="632">
        <f>INT(C17*G17)</f>
        <v>173427</v>
      </c>
      <c r="I17" s="632"/>
      <c r="J17" s="632"/>
      <c r="K17" s="632"/>
      <c r="L17" s="632" t="s">
        <v>382</v>
      </c>
      <c r="M17" s="633"/>
    </row>
    <row r="18" spans="1:13" s="435" customFormat="1" ht="18.95" customHeight="1">
      <c r="A18" s="630" t="s">
        <v>475</v>
      </c>
      <c r="B18" s="631"/>
      <c r="C18" s="636">
        <v>1</v>
      </c>
      <c r="D18" s="631" t="s">
        <v>470</v>
      </c>
      <c r="E18" s="632">
        <f>SUM(G18)</f>
        <v>293799</v>
      </c>
      <c r="F18" s="632">
        <f>(H18)</f>
        <v>293799</v>
      </c>
      <c r="G18" s="634">
        <f>G13</f>
        <v>293799</v>
      </c>
      <c r="H18" s="632">
        <f>INT(C18*G18)</f>
        <v>293799</v>
      </c>
      <c r="I18" s="632"/>
      <c r="J18" s="632"/>
      <c r="K18" s="632"/>
      <c r="L18" s="632" t="s">
        <v>382</v>
      </c>
      <c r="M18" s="633"/>
    </row>
    <row r="19" spans="1:13" s="435" customFormat="1" ht="18.95" customHeight="1">
      <c r="A19" s="630" t="s">
        <v>476</v>
      </c>
      <c r="B19" s="637"/>
      <c r="C19" s="636">
        <v>2</v>
      </c>
      <c r="D19" s="631" t="s">
        <v>470</v>
      </c>
      <c r="E19" s="632">
        <f>SUM(G19)</f>
        <v>379657</v>
      </c>
      <c r="F19" s="632">
        <f>(H19)</f>
        <v>759314</v>
      </c>
      <c r="G19" s="634">
        <f>SUM(G14)</f>
        <v>379657</v>
      </c>
      <c r="H19" s="632">
        <f>INT(C19*G19)</f>
        <v>759314</v>
      </c>
      <c r="I19" s="632"/>
      <c r="J19" s="632"/>
      <c r="K19" s="632"/>
      <c r="L19" s="632" t="s">
        <v>382</v>
      </c>
      <c r="M19" s="633"/>
    </row>
    <row r="20" spans="1:13" s="435" customFormat="1" ht="18.95" customHeight="1">
      <c r="A20" s="630" t="s">
        <v>479</v>
      </c>
      <c r="B20" s="637"/>
      <c r="C20" s="636">
        <v>1</v>
      </c>
      <c r="D20" s="631" t="s">
        <v>470</v>
      </c>
      <c r="E20" s="632">
        <f>SUM(G20)</f>
        <v>165545</v>
      </c>
      <c r="F20" s="632">
        <f>(H20)</f>
        <v>165545</v>
      </c>
      <c r="G20" s="634">
        <f>SUM(G15)</f>
        <v>165545</v>
      </c>
      <c r="H20" s="632">
        <f>INT(C20*G20)</f>
        <v>165545</v>
      </c>
      <c r="I20" s="632"/>
      <c r="J20" s="632"/>
      <c r="K20" s="632"/>
      <c r="L20" s="632" t="s">
        <v>382</v>
      </c>
      <c r="M20" s="633"/>
    </row>
    <row r="21" spans="1:13" s="435" customFormat="1" ht="18.95" customHeight="1">
      <c r="A21" s="630" t="s">
        <v>480</v>
      </c>
      <c r="B21" s="637"/>
      <c r="C21" s="631"/>
      <c r="D21" s="631"/>
      <c r="E21" s="632"/>
      <c r="F21" s="632">
        <f>SUM(H21)</f>
        <v>1392085</v>
      </c>
      <c r="G21" s="634"/>
      <c r="H21" s="632">
        <f>SUM(H22:H25)</f>
        <v>1392085</v>
      </c>
      <c r="I21" s="632"/>
      <c r="J21" s="632"/>
      <c r="K21" s="632"/>
      <c r="L21" s="632"/>
      <c r="M21" s="633"/>
    </row>
    <row r="22" spans="1:13" s="435" customFormat="1" ht="18.95" customHeight="1">
      <c r="A22" s="630" t="s">
        <v>474</v>
      </c>
      <c r="B22" s="637"/>
      <c r="C22" s="631">
        <v>0.5</v>
      </c>
      <c r="D22" s="631" t="s">
        <v>470</v>
      </c>
      <c r="E22" s="632">
        <f>SUM(G22)</f>
        <v>346855</v>
      </c>
      <c r="F22" s="632">
        <f>(H22)</f>
        <v>173427</v>
      </c>
      <c r="G22" s="634">
        <f>SUM(G17)</f>
        <v>346855</v>
      </c>
      <c r="H22" s="632">
        <f>INT(C22*G22)</f>
        <v>173427</v>
      </c>
      <c r="I22" s="632"/>
      <c r="J22" s="632"/>
      <c r="K22" s="632"/>
      <c r="L22" s="632" t="s">
        <v>382</v>
      </c>
      <c r="M22" s="633"/>
    </row>
    <row r="23" spans="1:13" s="435" customFormat="1" ht="18.95" customHeight="1">
      <c r="A23" s="630" t="s">
        <v>475</v>
      </c>
      <c r="B23" s="637"/>
      <c r="C23" s="636">
        <v>1</v>
      </c>
      <c r="D23" s="631" t="s">
        <v>470</v>
      </c>
      <c r="E23" s="632">
        <f>SUM(G23)</f>
        <v>293799</v>
      </c>
      <c r="F23" s="632">
        <f>(H23)</f>
        <v>293799</v>
      </c>
      <c r="G23" s="634">
        <f>SUM(G18)</f>
        <v>293799</v>
      </c>
      <c r="H23" s="632">
        <f>INT(C23*G23)</f>
        <v>293799</v>
      </c>
      <c r="I23" s="632"/>
      <c r="J23" s="632"/>
      <c r="K23" s="632"/>
      <c r="L23" s="632" t="s">
        <v>382</v>
      </c>
      <c r="M23" s="633"/>
    </row>
    <row r="24" spans="1:13" s="435" customFormat="1" ht="18.95" customHeight="1">
      <c r="A24" s="630" t="s">
        <v>476</v>
      </c>
      <c r="B24" s="637"/>
      <c r="C24" s="636">
        <v>2</v>
      </c>
      <c r="D24" s="631" t="s">
        <v>470</v>
      </c>
      <c r="E24" s="632">
        <f>SUM(G24)</f>
        <v>379657</v>
      </c>
      <c r="F24" s="632">
        <f>(H24)</f>
        <v>759314</v>
      </c>
      <c r="G24" s="634">
        <f>SUM(G19)</f>
        <v>379657</v>
      </c>
      <c r="H24" s="632">
        <f>INT(C24*G24)</f>
        <v>759314</v>
      </c>
      <c r="I24" s="632"/>
      <c r="J24" s="632"/>
      <c r="K24" s="632"/>
      <c r="L24" s="632" t="s">
        <v>382</v>
      </c>
      <c r="M24" s="633"/>
    </row>
    <row r="25" spans="1:13" s="435" customFormat="1" ht="18.95" customHeight="1">
      <c r="A25" s="630" t="s">
        <v>477</v>
      </c>
      <c r="B25" s="637"/>
      <c r="C25" s="636">
        <v>1</v>
      </c>
      <c r="D25" s="631" t="s">
        <v>470</v>
      </c>
      <c r="E25" s="632">
        <f>SUM(G25)</f>
        <v>165545</v>
      </c>
      <c r="F25" s="632">
        <f>(H25)</f>
        <v>165545</v>
      </c>
      <c r="G25" s="634">
        <f>SUM(G20)</f>
        <v>165545</v>
      </c>
      <c r="H25" s="632">
        <f>INT(C25*G25)</f>
        <v>165545</v>
      </c>
      <c r="I25" s="632"/>
      <c r="J25" s="632"/>
      <c r="K25" s="632"/>
      <c r="L25" s="632" t="s">
        <v>382</v>
      </c>
      <c r="M25" s="633"/>
    </row>
    <row r="26" spans="1:13" s="435" customFormat="1" ht="18.95" customHeight="1">
      <c r="A26" s="630" t="s">
        <v>481</v>
      </c>
      <c r="B26" s="637"/>
      <c r="C26" s="631"/>
      <c r="D26" s="631"/>
      <c r="E26" s="632"/>
      <c r="F26" s="632">
        <f>SUM(H26)</f>
        <v>489185</v>
      </c>
      <c r="G26" s="634"/>
      <c r="H26" s="632">
        <f>SUM(H27:H29)</f>
        <v>489185</v>
      </c>
      <c r="I26" s="632"/>
      <c r="J26" s="632"/>
      <c r="K26" s="632"/>
      <c r="L26" s="632"/>
      <c r="M26" s="633"/>
    </row>
    <row r="27" spans="1:13" s="435" customFormat="1" ht="18.95" customHeight="1">
      <c r="A27" s="630" t="s">
        <v>474</v>
      </c>
      <c r="B27" s="637"/>
      <c r="C27" s="631">
        <v>0.2</v>
      </c>
      <c r="D27" s="631" t="s">
        <v>470</v>
      </c>
      <c r="E27" s="632">
        <f>SUM(G27)</f>
        <v>346855</v>
      </c>
      <c r="F27" s="632">
        <f>(H27)</f>
        <v>69371</v>
      </c>
      <c r="G27" s="634">
        <f>SUM(G22)</f>
        <v>346855</v>
      </c>
      <c r="H27" s="632">
        <f>INT(C27*G27)</f>
        <v>69371</v>
      </c>
      <c r="I27" s="632"/>
      <c r="J27" s="632"/>
      <c r="K27" s="632"/>
      <c r="L27" s="632" t="s">
        <v>382</v>
      </c>
      <c r="M27" s="633"/>
    </row>
    <row r="28" spans="1:13" s="435" customFormat="1" ht="18.95" customHeight="1">
      <c r="A28" s="630" t="s">
        <v>482</v>
      </c>
      <c r="B28" s="637"/>
      <c r="C28" s="631">
        <v>0.5</v>
      </c>
      <c r="D28" s="631" t="s">
        <v>470</v>
      </c>
      <c r="E28" s="632">
        <f>SUM(G28)</f>
        <v>293799</v>
      </c>
      <c r="F28" s="632">
        <f>(H28)</f>
        <v>146899</v>
      </c>
      <c r="G28" s="634">
        <f>SUM(G23)</f>
        <v>293799</v>
      </c>
      <c r="H28" s="632">
        <f>INT(C28*G28)</f>
        <v>146899</v>
      </c>
      <c r="I28" s="632"/>
      <c r="J28" s="632"/>
      <c r="K28" s="632"/>
      <c r="L28" s="632" t="s">
        <v>382</v>
      </c>
      <c r="M28" s="633"/>
    </row>
    <row r="29" spans="1:13" s="435" customFormat="1" ht="18.95" customHeight="1">
      <c r="A29" s="630" t="s">
        <v>483</v>
      </c>
      <c r="B29" s="637"/>
      <c r="C29" s="636">
        <v>1</v>
      </c>
      <c r="D29" s="631" t="s">
        <v>470</v>
      </c>
      <c r="E29" s="632">
        <f>SUM(G29)</f>
        <v>272915</v>
      </c>
      <c r="F29" s="632">
        <f>(H29)</f>
        <v>272915</v>
      </c>
      <c r="G29" s="634">
        <f>노임단가!B6</f>
        <v>272915</v>
      </c>
      <c r="H29" s="632">
        <f>INT(C29*G29)</f>
        <v>272915</v>
      </c>
      <c r="I29" s="632"/>
      <c r="J29" s="632"/>
      <c r="K29" s="632"/>
      <c r="L29" s="632" t="s">
        <v>382</v>
      </c>
      <c r="M29" s="633"/>
    </row>
    <row r="30" spans="1:13" s="435" customFormat="1" ht="18.95" customHeight="1">
      <c r="A30" s="630" t="s">
        <v>484</v>
      </c>
      <c r="B30" s="637"/>
      <c r="C30" s="631"/>
      <c r="D30" s="631"/>
      <c r="E30" s="632"/>
      <c r="F30" s="632">
        <f>SUM(H30)</f>
        <v>1428041</v>
      </c>
      <c r="G30" s="634"/>
      <c r="H30" s="632">
        <f>SUM(H31:H33)</f>
        <v>1428041</v>
      </c>
      <c r="I30" s="632"/>
      <c r="J30" s="632"/>
      <c r="K30" s="632"/>
      <c r="L30" s="632"/>
      <c r="M30" s="633"/>
    </row>
    <row r="31" spans="1:13" s="435" customFormat="1" ht="18.95" customHeight="1">
      <c r="A31" s="630" t="s">
        <v>474</v>
      </c>
      <c r="B31" s="637"/>
      <c r="C31" s="636">
        <v>1</v>
      </c>
      <c r="D31" s="631" t="s">
        <v>470</v>
      </c>
      <c r="E31" s="632">
        <f>SUM(G31)</f>
        <v>346855</v>
      </c>
      <c r="F31" s="632">
        <f>(H31)</f>
        <v>346855</v>
      </c>
      <c r="G31" s="634">
        <f>SUM(G27)</f>
        <v>346855</v>
      </c>
      <c r="H31" s="632">
        <f>INT(C31*G31)</f>
        <v>346855</v>
      </c>
      <c r="I31" s="632"/>
      <c r="J31" s="632"/>
      <c r="K31" s="632"/>
      <c r="L31" s="632" t="s">
        <v>382</v>
      </c>
      <c r="M31" s="633"/>
    </row>
    <row r="32" spans="1:13" s="435" customFormat="1" ht="18.95" customHeight="1">
      <c r="A32" s="630" t="s">
        <v>482</v>
      </c>
      <c r="B32" s="637"/>
      <c r="C32" s="636">
        <v>1.5</v>
      </c>
      <c r="D32" s="631" t="s">
        <v>470</v>
      </c>
      <c r="E32" s="632">
        <f>SUM(G32)</f>
        <v>293799</v>
      </c>
      <c r="F32" s="632">
        <f>(H32)</f>
        <v>440698</v>
      </c>
      <c r="G32" s="634">
        <f>SUM(G28)</f>
        <v>293799</v>
      </c>
      <c r="H32" s="632">
        <f>INT(C32*G32)</f>
        <v>440698</v>
      </c>
      <c r="I32" s="632"/>
      <c r="J32" s="632"/>
      <c r="K32" s="632"/>
      <c r="L32" s="632" t="s">
        <v>382</v>
      </c>
      <c r="M32" s="633"/>
    </row>
    <row r="33" spans="1:16" s="435" customFormat="1" ht="18.95" customHeight="1">
      <c r="A33" s="630" t="s">
        <v>485</v>
      </c>
      <c r="B33" s="637"/>
      <c r="C33" s="636">
        <v>3</v>
      </c>
      <c r="D33" s="631" t="s">
        <v>470</v>
      </c>
      <c r="E33" s="632">
        <f>SUM(G33)</f>
        <v>213496</v>
      </c>
      <c r="F33" s="632">
        <f>(H33)</f>
        <v>640488</v>
      </c>
      <c r="G33" s="634">
        <f>노임단가!F6</f>
        <v>213496</v>
      </c>
      <c r="H33" s="632">
        <f>INT(C33*G33)</f>
        <v>640488</v>
      </c>
      <c r="I33" s="632"/>
      <c r="J33" s="632"/>
      <c r="K33" s="632"/>
      <c r="L33" s="632" t="s">
        <v>382</v>
      </c>
      <c r="M33" s="633"/>
    </row>
    <row r="34" spans="1:16" s="442" customFormat="1" ht="18.95" customHeight="1">
      <c r="A34" s="630" t="s">
        <v>486</v>
      </c>
      <c r="B34" s="638"/>
      <c r="C34" s="631"/>
      <c r="D34" s="631"/>
      <c r="E34" s="632"/>
      <c r="F34" s="632">
        <f>SUM(J34+H34+L34)</f>
        <v>1035112</v>
      </c>
      <c r="G34" s="632"/>
      <c r="H34" s="632"/>
      <c r="I34" s="632"/>
      <c r="J34" s="632"/>
      <c r="K34" s="632"/>
      <c r="L34" s="632">
        <f>SUM(L35+L37+L42+L50+L52+L54)</f>
        <v>1035112</v>
      </c>
      <c r="M34" s="633"/>
    </row>
    <row r="35" spans="1:16" s="435" customFormat="1" ht="18.95" customHeight="1">
      <c r="A35" s="639" t="s">
        <v>487</v>
      </c>
      <c r="B35" s="637"/>
      <c r="C35" s="631"/>
      <c r="D35" s="631"/>
      <c r="E35" s="640"/>
      <c r="F35" s="640">
        <f>SUM(J35+H35+L35)</f>
        <v>32720</v>
      </c>
      <c r="G35" s="641"/>
      <c r="H35" s="640"/>
      <c r="I35" s="640"/>
      <c r="J35" s="640"/>
      <c r="K35" s="632"/>
      <c r="L35" s="640">
        <f>SUM(L36)</f>
        <v>32720</v>
      </c>
      <c r="M35" s="633"/>
    </row>
    <row r="36" spans="1:16" s="442" customFormat="1" ht="18.95" customHeight="1">
      <c r="A36" s="639" t="s">
        <v>488</v>
      </c>
      <c r="B36" s="637" t="s">
        <v>489</v>
      </c>
      <c r="C36" s="635">
        <v>20</v>
      </c>
      <c r="D36" s="631" t="s">
        <v>490</v>
      </c>
      <c r="E36" s="640">
        <f>SUM(K36)</f>
        <v>1636</v>
      </c>
      <c r="F36" s="640">
        <f>SUM(L36)</f>
        <v>32720</v>
      </c>
      <c r="G36" s="641"/>
      <c r="H36" s="640"/>
      <c r="I36" s="640"/>
      <c r="J36" s="640"/>
      <c r="K36" s="632">
        <v>1636</v>
      </c>
      <c r="L36" s="640">
        <f>INT(C36*K36)</f>
        <v>32720</v>
      </c>
      <c r="M36" s="633"/>
      <c r="N36" s="435"/>
      <c r="O36" s="435"/>
      <c r="P36" s="435"/>
    </row>
    <row r="37" spans="1:16" s="435" customFormat="1" ht="18.95" customHeight="1">
      <c r="A37" s="639" t="s">
        <v>491</v>
      </c>
      <c r="B37" s="637"/>
      <c r="C37" s="635"/>
      <c r="D37" s="631"/>
      <c r="E37" s="632"/>
      <c r="F37" s="632">
        <f>SUM(J37+H37+L37)</f>
        <v>333190</v>
      </c>
      <c r="G37" s="641"/>
      <c r="H37" s="640"/>
      <c r="I37" s="640"/>
      <c r="J37" s="640"/>
      <c r="K37" s="632"/>
      <c r="L37" s="632">
        <f>SUM(L38:L41)</f>
        <v>333190</v>
      </c>
      <c r="M37" s="633"/>
    </row>
    <row r="38" spans="1:16" s="442" customFormat="1" ht="18.95" customHeight="1">
      <c r="A38" s="639" t="s">
        <v>492</v>
      </c>
      <c r="B38" s="637"/>
      <c r="C38" s="635">
        <v>3</v>
      </c>
      <c r="D38" s="631" t="s">
        <v>493</v>
      </c>
      <c r="E38" s="640">
        <f t="shared" ref="E38:F41" si="0">SUM(K38)</f>
        <v>50000</v>
      </c>
      <c r="F38" s="640">
        <f t="shared" si="0"/>
        <v>150000</v>
      </c>
      <c r="G38" s="641"/>
      <c r="H38" s="640"/>
      <c r="I38" s="640"/>
      <c r="J38" s="640"/>
      <c r="K38" s="632">
        <v>50000</v>
      </c>
      <c r="L38" s="640">
        <f>INT(C38*K38)</f>
        <v>150000</v>
      </c>
      <c r="M38" s="633"/>
      <c r="N38" s="435"/>
      <c r="O38" s="435"/>
      <c r="P38" s="435"/>
    </row>
    <row r="39" spans="1:16" s="442" customFormat="1" ht="18.95" customHeight="1">
      <c r="A39" s="639" t="s">
        <v>494</v>
      </c>
      <c r="B39" s="637"/>
      <c r="C39" s="635">
        <v>1</v>
      </c>
      <c r="D39" s="631" t="s">
        <v>495</v>
      </c>
      <c r="E39" s="640">
        <f t="shared" si="0"/>
        <v>100000</v>
      </c>
      <c r="F39" s="640">
        <f t="shared" si="0"/>
        <v>100000</v>
      </c>
      <c r="G39" s="641"/>
      <c r="H39" s="640"/>
      <c r="I39" s="640"/>
      <c r="J39" s="640"/>
      <c r="K39" s="632">
        <v>100000</v>
      </c>
      <c r="L39" s="640">
        <f>INT(C39*K39)</f>
        <v>100000</v>
      </c>
      <c r="M39" s="633"/>
      <c r="N39" s="435"/>
      <c r="O39" s="435"/>
      <c r="P39" s="435"/>
    </row>
    <row r="40" spans="1:16" s="442" customFormat="1" ht="18.95" customHeight="1">
      <c r="A40" s="639" t="s">
        <v>496</v>
      </c>
      <c r="B40" s="637" t="s">
        <v>497</v>
      </c>
      <c r="C40" s="635">
        <v>10</v>
      </c>
      <c r="D40" s="631" t="s">
        <v>498</v>
      </c>
      <c r="E40" s="640">
        <f t="shared" si="0"/>
        <v>1319</v>
      </c>
      <c r="F40" s="640">
        <f t="shared" si="0"/>
        <v>13190</v>
      </c>
      <c r="G40" s="641"/>
      <c r="H40" s="640"/>
      <c r="I40" s="640"/>
      <c r="J40" s="640"/>
      <c r="K40" s="632">
        <f>차량운행비!K8</f>
        <v>1319</v>
      </c>
      <c r="L40" s="640">
        <f>INT(C40*K40)</f>
        <v>13190</v>
      </c>
      <c r="M40" s="633"/>
      <c r="N40" s="435"/>
      <c r="O40" s="435"/>
      <c r="P40" s="435"/>
    </row>
    <row r="41" spans="1:16" s="442" customFormat="1" ht="18.95" customHeight="1">
      <c r="A41" s="639" t="s">
        <v>499</v>
      </c>
      <c r="B41" s="637" t="s">
        <v>500</v>
      </c>
      <c r="C41" s="635">
        <v>1</v>
      </c>
      <c r="D41" s="631" t="s">
        <v>495</v>
      </c>
      <c r="E41" s="640">
        <f t="shared" si="0"/>
        <v>70000</v>
      </c>
      <c r="F41" s="640">
        <f t="shared" si="0"/>
        <v>70000</v>
      </c>
      <c r="G41" s="641"/>
      <c r="H41" s="640"/>
      <c r="I41" s="640"/>
      <c r="J41" s="640"/>
      <c r="K41" s="632">
        <v>70000</v>
      </c>
      <c r="L41" s="640">
        <f>INT(C41*K41)</f>
        <v>70000</v>
      </c>
      <c r="M41" s="633"/>
      <c r="N41" s="435"/>
      <c r="O41" s="435"/>
      <c r="P41" s="435"/>
    </row>
    <row r="42" spans="1:16" s="435" customFormat="1" ht="18.95" customHeight="1">
      <c r="A42" s="639" t="s">
        <v>501</v>
      </c>
      <c r="B42" s="637"/>
      <c r="C42" s="635"/>
      <c r="D42" s="631"/>
      <c r="E42" s="640"/>
      <c r="F42" s="632">
        <f>SUM(J42+H42+L42)</f>
        <v>421190</v>
      </c>
      <c r="G42" s="641"/>
      <c r="H42" s="640"/>
      <c r="I42" s="640"/>
      <c r="J42" s="640"/>
      <c r="K42" s="632"/>
      <c r="L42" s="640">
        <f>SUM(L43:L49)</f>
        <v>421190</v>
      </c>
      <c r="M42" s="633"/>
    </row>
    <row r="43" spans="1:16" s="442" customFormat="1" ht="18.95" customHeight="1">
      <c r="A43" s="639" t="s">
        <v>494</v>
      </c>
      <c r="B43" s="637"/>
      <c r="C43" s="635">
        <v>1</v>
      </c>
      <c r="D43" s="631" t="s">
        <v>495</v>
      </c>
      <c r="E43" s="640">
        <f t="shared" ref="E43:F49" si="1">SUM(K43)</f>
        <v>100000</v>
      </c>
      <c r="F43" s="640">
        <f t="shared" si="1"/>
        <v>100000</v>
      </c>
      <c r="G43" s="641"/>
      <c r="H43" s="640"/>
      <c r="I43" s="640"/>
      <c r="J43" s="640"/>
      <c r="K43" s="632">
        <f>SUM(K39)</f>
        <v>100000</v>
      </c>
      <c r="L43" s="640">
        <f t="shared" ref="L43:L49" si="2">INT(C43*K43)</f>
        <v>100000</v>
      </c>
      <c r="M43" s="633"/>
      <c r="N43" s="435"/>
      <c r="O43" s="435"/>
      <c r="P43" s="435"/>
    </row>
    <row r="44" spans="1:16" s="442" customFormat="1" ht="18.95" customHeight="1">
      <c r="A44" s="639" t="s">
        <v>496</v>
      </c>
      <c r="B44" s="637" t="s">
        <v>497</v>
      </c>
      <c r="C44" s="635">
        <v>10</v>
      </c>
      <c r="D44" s="631" t="s">
        <v>498</v>
      </c>
      <c r="E44" s="640">
        <f t="shared" si="1"/>
        <v>1319</v>
      </c>
      <c r="F44" s="640">
        <f t="shared" si="1"/>
        <v>13190</v>
      </c>
      <c r="G44" s="641"/>
      <c r="H44" s="640"/>
      <c r="I44" s="640"/>
      <c r="J44" s="640"/>
      <c r="K44" s="632">
        <f>SUM(K40)</f>
        <v>1319</v>
      </c>
      <c r="L44" s="640">
        <f t="shared" si="2"/>
        <v>13190</v>
      </c>
      <c r="M44" s="633"/>
      <c r="N44" s="435"/>
      <c r="O44" s="435"/>
      <c r="P44" s="435"/>
    </row>
    <row r="45" spans="1:16" s="435" customFormat="1" ht="18.95" customHeight="1">
      <c r="A45" s="639" t="s">
        <v>502</v>
      </c>
      <c r="B45" s="637"/>
      <c r="C45" s="635">
        <v>1</v>
      </c>
      <c r="D45" s="631" t="s">
        <v>503</v>
      </c>
      <c r="E45" s="640">
        <f t="shared" si="1"/>
        <v>50000</v>
      </c>
      <c r="F45" s="640">
        <f t="shared" si="1"/>
        <v>50000</v>
      </c>
      <c r="G45" s="641"/>
      <c r="H45" s="640"/>
      <c r="I45" s="640"/>
      <c r="J45" s="640"/>
      <c r="K45" s="632">
        <v>50000</v>
      </c>
      <c r="L45" s="640">
        <f t="shared" si="2"/>
        <v>50000</v>
      </c>
      <c r="M45" s="633"/>
    </row>
    <row r="46" spans="1:16" s="442" customFormat="1" ht="18.95" customHeight="1">
      <c r="A46" s="639" t="s">
        <v>504</v>
      </c>
      <c r="B46" s="637"/>
      <c r="C46" s="635">
        <v>0.5</v>
      </c>
      <c r="D46" s="631" t="s">
        <v>503</v>
      </c>
      <c r="E46" s="640">
        <f t="shared" si="1"/>
        <v>70000</v>
      </c>
      <c r="F46" s="640">
        <f t="shared" si="1"/>
        <v>35000</v>
      </c>
      <c r="G46" s="641"/>
      <c r="H46" s="640"/>
      <c r="I46" s="640"/>
      <c r="J46" s="640"/>
      <c r="K46" s="632">
        <v>70000</v>
      </c>
      <c r="L46" s="640">
        <f t="shared" si="2"/>
        <v>35000</v>
      </c>
      <c r="M46" s="633"/>
      <c r="N46" s="435"/>
      <c r="O46" s="435"/>
      <c r="P46" s="435"/>
    </row>
    <row r="47" spans="1:16" s="442" customFormat="1" ht="18.95" customHeight="1">
      <c r="A47" s="639" t="s">
        <v>505</v>
      </c>
      <c r="B47" s="637"/>
      <c r="C47" s="635">
        <v>2</v>
      </c>
      <c r="D47" s="631" t="s">
        <v>506</v>
      </c>
      <c r="E47" s="640">
        <f t="shared" si="1"/>
        <v>1500</v>
      </c>
      <c r="F47" s="640">
        <f t="shared" si="1"/>
        <v>3000</v>
      </c>
      <c r="G47" s="641"/>
      <c r="H47" s="640"/>
      <c r="I47" s="640"/>
      <c r="J47" s="640"/>
      <c r="K47" s="632">
        <v>1500</v>
      </c>
      <c r="L47" s="640">
        <f t="shared" si="2"/>
        <v>3000</v>
      </c>
      <c r="M47" s="633"/>
      <c r="N47" s="435"/>
      <c r="O47" s="435"/>
      <c r="P47" s="435"/>
    </row>
    <row r="48" spans="1:16" s="442" customFormat="1" ht="18.95" customHeight="1">
      <c r="A48" s="639" t="s">
        <v>507</v>
      </c>
      <c r="B48" s="637"/>
      <c r="C48" s="635">
        <v>3</v>
      </c>
      <c r="D48" s="631" t="s">
        <v>508</v>
      </c>
      <c r="E48" s="640">
        <f t="shared" si="1"/>
        <v>50000</v>
      </c>
      <c r="F48" s="640">
        <f t="shared" si="1"/>
        <v>150000</v>
      </c>
      <c r="G48" s="641"/>
      <c r="H48" s="640"/>
      <c r="I48" s="640"/>
      <c r="J48" s="640"/>
      <c r="K48" s="632">
        <f>SUM(K38)</f>
        <v>50000</v>
      </c>
      <c r="L48" s="640">
        <f t="shared" si="2"/>
        <v>150000</v>
      </c>
      <c r="M48" s="633"/>
      <c r="N48" s="435"/>
      <c r="O48" s="435"/>
      <c r="P48" s="435"/>
    </row>
    <row r="49" spans="1:16" s="442" customFormat="1" ht="18.95" customHeight="1">
      <c r="A49" s="639" t="s">
        <v>499</v>
      </c>
      <c r="B49" s="637" t="s">
        <v>509</v>
      </c>
      <c r="C49" s="635">
        <v>1</v>
      </c>
      <c r="D49" s="631" t="s">
        <v>510</v>
      </c>
      <c r="E49" s="640">
        <f t="shared" si="1"/>
        <v>70000</v>
      </c>
      <c r="F49" s="640">
        <f t="shared" si="1"/>
        <v>70000</v>
      </c>
      <c r="G49" s="641"/>
      <c r="H49" s="640"/>
      <c r="I49" s="640"/>
      <c r="J49" s="640"/>
      <c r="K49" s="632">
        <f>SUM(K41)</f>
        <v>70000</v>
      </c>
      <c r="L49" s="640">
        <f t="shared" si="2"/>
        <v>70000</v>
      </c>
      <c r="M49" s="633"/>
      <c r="N49" s="435"/>
      <c r="O49" s="435"/>
      <c r="P49" s="435"/>
    </row>
    <row r="50" spans="1:16" s="435" customFormat="1" ht="18.95" customHeight="1">
      <c r="A50" s="630" t="s">
        <v>511</v>
      </c>
      <c r="B50" s="637"/>
      <c r="C50" s="635"/>
      <c r="D50" s="631"/>
      <c r="E50" s="640"/>
      <c r="F50" s="640">
        <f>SUM(J50+H50+L50)</f>
        <v>2000</v>
      </c>
      <c r="G50" s="641"/>
      <c r="H50" s="640"/>
      <c r="I50" s="640"/>
      <c r="J50" s="640"/>
      <c r="K50" s="632"/>
      <c r="L50" s="640">
        <f>SUM(L51)</f>
        <v>2000</v>
      </c>
      <c r="M50" s="633"/>
    </row>
    <row r="51" spans="1:16" s="442" customFormat="1" ht="18.95" customHeight="1">
      <c r="A51" s="639" t="s">
        <v>512</v>
      </c>
      <c r="B51" s="637"/>
      <c r="C51" s="635">
        <v>2</v>
      </c>
      <c r="D51" s="631" t="s">
        <v>513</v>
      </c>
      <c r="E51" s="640">
        <f>SUM(K51)</f>
        <v>1000</v>
      </c>
      <c r="F51" s="640">
        <f>SUM(L51)</f>
        <v>2000</v>
      </c>
      <c r="G51" s="641"/>
      <c r="H51" s="640"/>
      <c r="I51" s="640"/>
      <c r="J51" s="640"/>
      <c r="K51" s="632">
        <v>1000</v>
      </c>
      <c r="L51" s="640">
        <f>INT(C51*K51)</f>
        <v>2000</v>
      </c>
      <c r="M51" s="633"/>
      <c r="N51" s="435"/>
      <c r="O51" s="435"/>
      <c r="P51" s="435"/>
    </row>
    <row r="52" spans="1:16" s="435" customFormat="1" ht="18.95" customHeight="1">
      <c r="A52" s="639" t="s">
        <v>514</v>
      </c>
      <c r="B52" s="637"/>
      <c r="C52" s="635"/>
      <c r="D52" s="631"/>
      <c r="E52" s="640"/>
      <c r="F52" s="640">
        <f>SUM(J52+H52+L52)</f>
        <v>50000</v>
      </c>
      <c r="G52" s="641"/>
      <c r="H52" s="640"/>
      <c r="I52" s="640"/>
      <c r="J52" s="640"/>
      <c r="K52" s="632"/>
      <c r="L52" s="640">
        <f>SUM(L53)</f>
        <v>50000</v>
      </c>
      <c r="M52" s="633"/>
    </row>
    <row r="53" spans="1:16" s="442" customFormat="1" ht="18.95" customHeight="1">
      <c r="A53" s="639" t="s">
        <v>515</v>
      </c>
      <c r="B53" s="637"/>
      <c r="C53" s="635">
        <v>1</v>
      </c>
      <c r="D53" s="631" t="s">
        <v>516</v>
      </c>
      <c r="E53" s="640">
        <f>SUM(K53)</f>
        <v>50000</v>
      </c>
      <c r="F53" s="640">
        <f>SUM(L53)</f>
        <v>50000</v>
      </c>
      <c r="G53" s="641"/>
      <c r="H53" s="640"/>
      <c r="I53" s="640"/>
      <c r="J53" s="640"/>
      <c r="K53" s="632">
        <v>50000</v>
      </c>
      <c r="L53" s="640">
        <f>INT(C53*K53)</f>
        <v>50000</v>
      </c>
      <c r="M53" s="633"/>
      <c r="N53" s="435"/>
      <c r="O53" s="435"/>
      <c r="P53" s="435"/>
    </row>
    <row r="54" spans="1:16" s="435" customFormat="1" ht="18.95" customHeight="1">
      <c r="A54" s="639" t="s">
        <v>517</v>
      </c>
      <c r="B54" s="637"/>
      <c r="C54" s="635"/>
      <c r="D54" s="631"/>
      <c r="E54" s="640"/>
      <c r="F54" s="640">
        <f>SUM(J54+H54+L54)</f>
        <v>196012</v>
      </c>
      <c r="G54" s="641"/>
      <c r="H54" s="640"/>
      <c r="I54" s="640"/>
      <c r="J54" s="640"/>
      <c r="K54" s="632"/>
      <c r="L54" s="640">
        <f>SUM(L55:L57)</f>
        <v>196012</v>
      </c>
      <c r="M54" s="633"/>
    </row>
    <row r="55" spans="1:16" s="442" customFormat="1" ht="18.95" customHeight="1">
      <c r="A55" s="639" t="s">
        <v>518</v>
      </c>
      <c r="B55" s="637" t="s">
        <v>519</v>
      </c>
      <c r="C55" s="635">
        <v>2</v>
      </c>
      <c r="D55" s="631" t="s">
        <v>520</v>
      </c>
      <c r="E55" s="640">
        <f t="shared" ref="E55:F57" si="3">SUM(K55)</f>
        <v>70000</v>
      </c>
      <c r="F55" s="640">
        <f t="shared" si="3"/>
        <v>140000</v>
      </c>
      <c r="G55" s="641"/>
      <c r="H55" s="640"/>
      <c r="I55" s="640"/>
      <c r="J55" s="640"/>
      <c r="K55" s="632">
        <v>70000</v>
      </c>
      <c r="L55" s="640">
        <f>INT(C55*K55)</f>
        <v>140000</v>
      </c>
      <c r="M55" s="633"/>
      <c r="N55" s="435"/>
      <c r="O55" s="435"/>
      <c r="P55" s="435"/>
    </row>
    <row r="56" spans="1:16" s="442" customFormat="1" ht="18.95" customHeight="1">
      <c r="A56" s="639" t="s">
        <v>521</v>
      </c>
      <c r="B56" s="637" t="s">
        <v>522</v>
      </c>
      <c r="C56" s="635">
        <v>40</v>
      </c>
      <c r="D56" s="631" t="s">
        <v>523</v>
      </c>
      <c r="E56" s="640">
        <f t="shared" si="3"/>
        <v>1273</v>
      </c>
      <c r="F56" s="640">
        <f t="shared" si="3"/>
        <v>50920</v>
      </c>
      <c r="G56" s="641"/>
      <c r="H56" s="640"/>
      <c r="I56" s="640"/>
      <c r="J56" s="640"/>
      <c r="K56" s="632">
        <f>차량운행비!K7</f>
        <v>1273</v>
      </c>
      <c r="L56" s="640">
        <f>INT(C56*K56)</f>
        <v>50920</v>
      </c>
      <c r="M56" s="633"/>
      <c r="N56" s="435"/>
      <c r="O56" s="435"/>
      <c r="P56" s="435"/>
    </row>
    <row r="57" spans="1:16" s="442" customFormat="1" ht="18.95" customHeight="1">
      <c r="A57" s="639" t="s">
        <v>524</v>
      </c>
      <c r="B57" s="637" t="s">
        <v>525</v>
      </c>
      <c r="C57" s="635">
        <v>10</v>
      </c>
      <c r="D57" s="631" t="s">
        <v>526</v>
      </c>
      <c r="E57" s="640">
        <f t="shared" si="3"/>
        <v>50920</v>
      </c>
      <c r="F57" s="640">
        <f t="shared" si="3"/>
        <v>5092</v>
      </c>
      <c r="G57" s="641"/>
      <c r="H57" s="640"/>
      <c r="I57" s="640"/>
      <c r="J57" s="640"/>
      <c r="K57" s="632">
        <f>SUM(F56)</f>
        <v>50920</v>
      </c>
      <c r="L57" s="640">
        <f>INT(C57%*K57)</f>
        <v>5092</v>
      </c>
      <c r="M57" s="633"/>
      <c r="N57" s="435"/>
      <c r="O57" s="435"/>
      <c r="P57" s="435"/>
    </row>
    <row r="58" spans="1:16" s="435" customFormat="1" ht="18.95" customHeight="1">
      <c r="A58" s="642" t="s">
        <v>527</v>
      </c>
      <c r="B58" s="643" t="s">
        <v>797</v>
      </c>
      <c r="C58" s="635">
        <v>115</v>
      </c>
      <c r="D58" s="631" t="s">
        <v>528</v>
      </c>
      <c r="E58" s="632">
        <f>SUM(K58)</f>
        <v>5625959</v>
      </c>
      <c r="F58" s="640">
        <f>SUM(J58+H58+L58)</f>
        <v>6469852</v>
      </c>
      <c r="G58" s="633"/>
      <c r="H58" s="633"/>
      <c r="I58" s="633"/>
      <c r="J58" s="644"/>
      <c r="K58" s="632">
        <f>SUM(F6)</f>
        <v>5625959</v>
      </c>
      <c r="L58" s="640">
        <f>INT(C58%*K58)</f>
        <v>6469852</v>
      </c>
      <c r="M58" s="631"/>
    </row>
    <row r="59" spans="1:16" s="435" customFormat="1" ht="18.95" customHeight="1">
      <c r="A59" s="642" t="s">
        <v>529</v>
      </c>
      <c r="B59" s="643" t="s">
        <v>798</v>
      </c>
      <c r="C59" s="635">
        <v>30</v>
      </c>
      <c r="D59" s="631" t="s">
        <v>528</v>
      </c>
      <c r="E59" s="632">
        <f>SUM(K59)</f>
        <v>12095811</v>
      </c>
      <c r="F59" s="640">
        <f>SUM(J59+H59+L59)</f>
        <v>3628743</v>
      </c>
      <c r="G59" s="633"/>
      <c r="H59" s="633"/>
      <c r="I59" s="633"/>
      <c r="J59" s="644"/>
      <c r="K59" s="632">
        <f>SUM(F6+F58)</f>
        <v>12095811</v>
      </c>
      <c r="L59" s="640">
        <f>INT(C59%*K59)</f>
        <v>3628743</v>
      </c>
      <c r="M59" s="631"/>
    </row>
    <row r="60" spans="1:16" s="435" customFormat="1" ht="18.95" customHeight="1">
      <c r="A60" s="642"/>
      <c r="B60" s="643"/>
      <c r="C60" s="635"/>
      <c r="D60" s="631"/>
      <c r="E60" s="632"/>
      <c r="F60" s="640"/>
      <c r="G60" s="633"/>
      <c r="H60" s="633"/>
      <c r="I60" s="633"/>
      <c r="J60" s="644"/>
      <c r="K60" s="632"/>
      <c r="L60" s="640"/>
      <c r="M60" s="631"/>
    </row>
    <row r="61" spans="1:16" s="435" customFormat="1" ht="18.95" customHeight="1">
      <c r="A61" s="642"/>
      <c r="B61" s="643"/>
      <c r="C61" s="635"/>
      <c r="D61" s="631"/>
      <c r="E61" s="632"/>
      <c r="F61" s="640"/>
      <c r="G61" s="633"/>
      <c r="H61" s="633"/>
      <c r="I61" s="633"/>
      <c r="J61" s="644"/>
      <c r="K61" s="632"/>
      <c r="L61" s="640"/>
      <c r="M61" s="631"/>
    </row>
    <row r="62" spans="1:16" s="435" customFormat="1" ht="18.95" customHeight="1">
      <c r="A62" s="642"/>
      <c r="B62" s="643"/>
      <c r="C62" s="635"/>
      <c r="D62" s="631"/>
      <c r="E62" s="632"/>
      <c r="F62" s="640"/>
      <c r="G62" s="633"/>
      <c r="H62" s="633"/>
      <c r="I62" s="633"/>
      <c r="J62" s="644"/>
      <c r="K62" s="632"/>
      <c r="L62" s="640"/>
      <c r="M62" s="631"/>
    </row>
    <row r="63" spans="1:16" s="435" customFormat="1" ht="18.95" customHeight="1">
      <c r="A63" s="642"/>
      <c r="B63" s="643"/>
      <c r="C63" s="635"/>
      <c r="D63" s="631"/>
      <c r="E63" s="632"/>
      <c r="F63" s="640"/>
      <c r="G63" s="633"/>
      <c r="H63" s="633"/>
      <c r="I63" s="633"/>
      <c r="J63" s="644"/>
      <c r="K63" s="632"/>
      <c r="L63" s="640"/>
      <c r="M63" s="631"/>
    </row>
    <row r="64" spans="1:16" s="435" customFormat="1" ht="18.95" customHeight="1">
      <c r="A64" s="642"/>
      <c r="B64" s="643"/>
      <c r="C64" s="645"/>
      <c r="D64" s="631"/>
      <c r="E64" s="632"/>
      <c r="F64" s="633"/>
      <c r="G64" s="633"/>
      <c r="H64" s="633"/>
      <c r="I64" s="633"/>
      <c r="J64" s="644"/>
      <c r="K64" s="632"/>
      <c r="L64" s="640"/>
      <c r="M64" s="631"/>
    </row>
    <row r="65" spans="1:13" s="435" customFormat="1" ht="18.95" customHeight="1">
      <c r="A65" s="642"/>
      <c r="B65" s="643"/>
      <c r="C65" s="645"/>
      <c r="D65" s="631"/>
      <c r="E65" s="632"/>
      <c r="F65" s="633"/>
      <c r="G65" s="633"/>
      <c r="H65" s="633"/>
      <c r="I65" s="633"/>
      <c r="J65" s="644"/>
      <c r="K65" s="632"/>
      <c r="L65" s="640"/>
      <c r="M65" s="631"/>
    </row>
    <row r="66" spans="1:13" s="435" customFormat="1" ht="18.95" customHeight="1">
      <c r="A66" s="642"/>
      <c r="B66" s="643"/>
      <c r="C66" s="645"/>
      <c r="D66" s="631"/>
      <c r="E66" s="632"/>
      <c r="F66" s="633"/>
      <c r="G66" s="633"/>
      <c r="H66" s="633"/>
      <c r="I66" s="633"/>
      <c r="J66" s="644"/>
      <c r="K66" s="632"/>
      <c r="L66" s="640"/>
      <c r="M66" s="631"/>
    </row>
    <row r="67" spans="1:13" s="435" customFormat="1" ht="18.95" customHeight="1">
      <c r="A67" s="642"/>
      <c r="B67" s="643"/>
      <c r="C67" s="645"/>
      <c r="D67" s="631"/>
      <c r="E67" s="632"/>
      <c r="F67" s="633"/>
      <c r="G67" s="633"/>
      <c r="H67" s="633"/>
      <c r="I67" s="633"/>
      <c r="J67" s="644"/>
      <c r="K67" s="632"/>
      <c r="L67" s="640"/>
      <c r="M67" s="631"/>
    </row>
    <row r="68" spans="1:13" s="435" customFormat="1" ht="18.95" customHeight="1">
      <c r="A68" s="642"/>
      <c r="B68" s="643"/>
      <c r="C68" s="645"/>
      <c r="D68" s="631"/>
      <c r="E68" s="632"/>
      <c r="F68" s="633"/>
      <c r="G68" s="633"/>
      <c r="H68" s="633"/>
      <c r="I68" s="633"/>
      <c r="J68" s="644"/>
      <c r="K68" s="632"/>
      <c r="L68" s="640"/>
      <c r="M68" s="631"/>
    </row>
    <row r="69" spans="1:13" s="435" customFormat="1" ht="18.95" customHeight="1">
      <c r="A69" s="642"/>
      <c r="B69" s="643"/>
      <c r="C69" s="645"/>
      <c r="D69" s="631"/>
      <c r="E69" s="632"/>
      <c r="F69" s="633"/>
      <c r="G69" s="633"/>
      <c r="H69" s="633"/>
      <c r="I69" s="633"/>
      <c r="J69" s="644"/>
      <c r="K69" s="632"/>
      <c r="L69" s="640"/>
      <c r="M69" s="631"/>
    </row>
    <row r="70" spans="1:13" s="435" customFormat="1" ht="18.95" customHeight="1">
      <c r="A70" s="642"/>
      <c r="B70" s="643"/>
      <c r="C70" s="645"/>
      <c r="D70" s="631"/>
      <c r="E70" s="632"/>
      <c r="F70" s="633"/>
      <c r="G70" s="633"/>
      <c r="H70" s="633"/>
      <c r="I70" s="633"/>
      <c r="J70" s="644"/>
      <c r="K70" s="632"/>
      <c r="L70" s="640"/>
      <c r="M70" s="631"/>
    </row>
    <row r="71" spans="1:13" s="435" customFormat="1" ht="18.95" customHeight="1">
      <c r="A71" s="642"/>
      <c r="B71" s="643"/>
      <c r="C71" s="645"/>
      <c r="D71" s="631"/>
      <c r="E71" s="632"/>
      <c r="F71" s="633"/>
      <c r="G71" s="633"/>
      <c r="H71" s="633"/>
      <c r="I71" s="633"/>
      <c r="J71" s="644"/>
      <c r="K71" s="632"/>
      <c r="L71" s="640"/>
      <c r="M71" s="631"/>
    </row>
    <row r="72" spans="1:13" s="435" customFormat="1" ht="18.95" customHeight="1">
      <c r="A72" s="642"/>
      <c r="B72" s="643"/>
      <c r="C72" s="645"/>
      <c r="D72" s="631"/>
      <c r="E72" s="632"/>
      <c r="F72" s="633"/>
      <c r="G72" s="633"/>
      <c r="H72" s="633"/>
      <c r="I72" s="633"/>
      <c r="J72" s="644"/>
      <c r="K72" s="632"/>
      <c r="L72" s="640"/>
      <c r="M72" s="631"/>
    </row>
    <row r="73" spans="1:13" s="435" customFormat="1" ht="18.95" customHeight="1">
      <c r="A73" s="642"/>
      <c r="B73" s="643"/>
      <c r="C73" s="645"/>
      <c r="D73" s="631"/>
      <c r="E73" s="632"/>
      <c r="F73" s="633"/>
      <c r="G73" s="633"/>
      <c r="H73" s="633"/>
      <c r="I73" s="633"/>
      <c r="J73" s="644"/>
      <c r="K73" s="632"/>
      <c r="L73" s="640"/>
      <c r="M73" s="631"/>
    </row>
    <row r="74" spans="1:13" s="435" customFormat="1" ht="18.95" customHeight="1">
      <c r="A74" s="642"/>
      <c r="B74" s="643"/>
      <c r="C74" s="645"/>
      <c r="D74" s="631"/>
      <c r="E74" s="632"/>
      <c r="F74" s="633"/>
      <c r="G74" s="633"/>
      <c r="H74" s="633"/>
      <c r="I74" s="633"/>
      <c r="J74" s="644"/>
      <c r="K74" s="632"/>
      <c r="L74" s="640"/>
      <c r="M74" s="631"/>
    </row>
    <row r="75" spans="1:13" s="435" customFormat="1" ht="18.95" customHeight="1">
      <c r="A75" s="642"/>
      <c r="B75" s="643"/>
      <c r="C75" s="645"/>
      <c r="D75" s="631"/>
      <c r="E75" s="632"/>
      <c r="F75" s="633"/>
      <c r="G75" s="633"/>
      <c r="H75" s="633"/>
      <c r="I75" s="633"/>
      <c r="J75" s="644"/>
      <c r="K75" s="632"/>
      <c r="L75" s="640"/>
      <c r="M75" s="631"/>
    </row>
    <row r="76" spans="1:13" s="435" customFormat="1" ht="18.95" customHeight="1">
      <c r="A76" s="642"/>
      <c r="B76" s="643"/>
      <c r="C76" s="645"/>
      <c r="D76" s="631"/>
      <c r="E76" s="632"/>
      <c r="F76" s="633"/>
      <c r="G76" s="633"/>
      <c r="H76" s="633"/>
      <c r="I76" s="633"/>
      <c r="J76" s="644"/>
      <c r="K76" s="632"/>
      <c r="L76" s="640"/>
      <c r="M76" s="631"/>
    </row>
    <row r="77" spans="1:13" s="435" customFormat="1" ht="18.95" customHeight="1">
      <c r="A77" s="642"/>
      <c r="B77" s="643"/>
      <c r="C77" s="645"/>
      <c r="D77" s="631"/>
      <c r="E77" s="632"/>
      <c r="F77" s="633"/>
      <c r="G77" s="633"/>
      <c r="H77" s="633"/>
      <c r="I77" s="633"/>
      <c r="J77" s="644"/>
      <c r="K77" s="632"/>
      <c r="L77" s="640"/>
      <c r="M77" s="631"/>
    </row>
    <row r="78" spans="1:13" s="435" customFormat="1" ht="18.95" customHeight="1">
      <c r="A78" s="642"/>
      <c r="B78" s="643"/>
      <c r="C78" s="645"/>
      <c r="D78" s="631"/>
      <c r="E78" s="632"/>
      <c r="F78" s="633"/>
      <c r="G78" s="633"/>
      <c r="H78" s="633"/>
      <c r="I78" s="633"/>
      <c r="J78" s="644"/>
      <c r="K78" s="632"/>
      <c r="L78" s="640"/>
      <c r="M78" s="631"/>
    </row>
    <row r="79" spans="1:13" s="435" customFormat="1" ht="18.95" customHeight="1">
      <c r="A79" s="642"/>
      <c r="B79" s="643"/>
      <c r="C79" s="645"/>
      <c r="D79" s="631"/>
      <c r="E79" s="632"/>
      <c r="F79" s="633"/>
      <c r="G79" s="633"/>
      <c r="H79" s="633"/>
      <c r="I79" s="633"/>
      <c r="J79" s="644"/>
      <c r="K79" s="632"/>
      <c r="L79" s="640"/>
      <c r="M79" s="631"/>
    </row>
    <row r="80" spans="1:13" s="435" customFormat="1" ht="18.95" customHeight="1">
      <c r="A80" s="642"/>
      <c r="B80" s="643"/>
      <c r="C80" s="645"/>
      <c r="D80" s="631"/>
      <c r="E80" s="632"/>
      <c r="F80" s="633"/>
      <c r="G80" s="633"/>
      <c r="H80" s="633"/>
      <c r="I80" s="633"/>
      <c r="J80" s="644"/>
      <c r="K80" s="632"/>
      <c r="L80" s="640"/>
      <c r="M80" s="631"/>
    </row>
  </sheetData>
  <mergeCells count="10">
    <mergeCell ref="M3:M4"/>
    <mergeCell ref="A1:L1"/>
    <mergeCell ref="A3:A4"/>
    <mergeCell ref="B3:B4"/>
    <mergeCell ref="C3:C4"/>
    <mergeCell ref="D3:D4"/>
    <mergeCell ref="E3:F3"/>
    <mergeCell ref="G3:H3"/>
    <mergeCell ref="I3:J3"/>
    <mergeCell ref="K3:L3"/>
  </mergeCells>
  <phoneticPr fontId="152" type="noConversion"/>
  <printOptions horizontalCentered="1"/>
  <pageMargins left="0.59055118110236227" right="0.31496062992125984" top="0.39370078740157483" bottom="0.39370078740157483" header="0.51181102362204722" footer="0.23622047244094491"/>
  <pageSetup paperSize="9" scale="84" orientation="landscape" r:id="rId1"/>
  <headerFooter alignWithMargins="0"/>
  <rowBreaks count="1" manualBreakCount="1">
    <brk id="3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8"/>
  <sheetViews>
    <sheetView view="pageBreakPreview" zoomScale="85" zoomScaleNormal="70" zoomScaleSheetLayoutView="85" workbookViewId="0">
      <selection activeCell="E5" sqref="E5"/>
    </sheetView>
  </sheetViews>
  <sheetFormatPr defaultRowHeight="16.5"/>
  <cols>
    <col min="1" max="1" width="20.875" customWidth="1"/>
    <col min="2" max="3" width="18.625" customWidth="1"/>
    <col min="4" max="5" width="14.125" customWidth="1"/>
    <col min="7" max="7" width="23.875" bestFit="1" customWidth="1"/>
    <col min="11" max="11" width="12.5" bestFit="1" customWidth="1"/>
  </cols>
  <sheetData>
    <row r="1" spans="1:37" ht="25.5">
      <c r="A1" s="1204" t="s">
        <v>884</v>
      </c>
      <c r="B1" s="1204"/>
      <c r="C1" s="1204"/>
      <c r="D1" s="1204"/>
      <c r="E1" s="1204"/>
      <c r="F1" s="1204"/>
      <c r="G1" s="1204"/>
      <c r="H1" s="1204"/>
      <c r="I1" s="1204"/>
      <c r="J1" s="1204"/>
      <c r="K1" s="1204"/>
      <c r="L1" s="1204"/>
      <c r="M1" s="1204"/>
      <c r="N1" s="1204"/>
      <c r="O1" s="814"/>
      <c r="P1" s="814"/>
      <c r="Q1" s="814"/>
      <c r="R1" s="814"/>
      <c r="S1" s="814"/>
      <c r="T1" s="814"/>
      <c r="U1" s="814"/>
      <c r="V1" s="814"/>
      <c r="W1" s="814"/>
      <c r="X1" s="814"/>
      <c r="Y1" s="814"/>
      <c r="Z1" s="814"/>
      <c r="AA1" s="814"/>
      <c r="AB1" s="814"/>
      <c r="AC1" s="814"/>
      <c r="AD1" s="814"/>
      <c r="AE1" s="814"/>
      <c r="AF1" s="814"/>
      <c r="AG1" s="814"/>
      <c r="AH1" s="814"/>
      <c r="AI1" s="814"/>
      <c r="AJ1" s="814"/>
      <c r="AK1" s="814"/>
    </row>
    <row r="2" spans="1:37" ht="25.5">
      <c r="A2" s="1204" t="s">
        <v>883</v>
      </c>
      <c r="B2" s="1204"/>
      <c r="C2" s="1204"/>
      <c r="D2" s="1204"/>
      <c r="E2" s="1204"/>
      <c r="F2" s="1204"/>
      <c r="G2" s="1204"/>
      <c r="H2" s="1204"/>
      <c r="I2" s="1204"/>
      <c r="J2" s="1204"/>
      <c r="K2" s="1204"/>
      <c r="L2" s="1204"/>
      <c r="M2" s="1204"/>
      <c r="N2" s="1204"/>
      <c r="O2" s="814"/>
      <c r="P2" s="814"/>
      <c r="Q2" s="814"/>
      <c r="R2" s="814"/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</row>
    <row r="4" spans="1:37" ht="17.25" thickBot="1">
      <c r="A4" s="1193" t="s">
        <v>830</v>
      </c>
      <c r="B4" s="1193"/>
      <c r="C4" s="852"/>
      <c r="G4" s="1193" t="s">
        <v>836</v>
      </c>
      <c r="H4" s="1193"/>
      <c r="I4" s="1193"/>
      <c r="J4" s="1193"/>
      <c r="K4" s="1193"/>
      <c r="L4" s="1193"/>
      <c r="M4" s="1193"/>
      <c r="N4" s="1193"/>
    </row>
    <row r="5" spans="1:37" ht="18" thickTop="1" thickBot="1">
      <c r="A5" s="815" t="s">
        <v>831</v>
      </c>
      <c r="B5" s="817" t="s">
        <v>24</v>
      </c>
      <c r="C5" s="853"/>
      <c r="G5" s="815" t="s">
        <v>837</v>
      </c>
      <c r="H5" s="816" t="s">
        <v>10</v>
      </c>
      <c r="I5" s="816" t="s">
        <v>11</v>
      </c>
      <c r="J5" s="828" t="s">
        <v>12</v>
      </c>
      <c r="K5" s="829" t="s">
        <v>837</v>
      </c>
      <c r="L5" s="816" t="s">
        <v>10</v>
      </c>
      <c r="M5" s="816" t="s">
        <v>11</v>
      </c>
      <c r="N5" s="817" t="s">
        <v>12</v>
      </c>
    </row>
    <row r="6" spans="1:37" ht="17.25" thickTop="1">
      <c r="A6" s="822" t="s">
        <v>832</v>
      </c>
      <c r="B6" s="825">
        <v>1</v>
      </c>
      <c r="C6" s="853"/>
      <c r="G6" s="830" t="s">
        <v>838</v>
      </c>
      <c r="H6" s="831" t="s">
        <v>829</v>
      </c>
      <c r="I6" s="831" t="s">
        <v>829</v>
      </c>
      <c r="J6" s="832" t="s">
        <v>829</v>
      </c>
      <c r="K6" s="833" t="s">
        <v>839</v>
      </c>
      <c r="L6" s="831" t="s">
        <v>829</v>
      </c>
      <c r="M6" s="831" t="s">
        <v>829</v>
      </c>
      <c r="N6" s="834" t="s">
        <v>829</v>
      </c>
    </row>
    <row r="7" spans="1:37" ht="24">
      <c r="A7" s="823" t="s">
        <v>833</v>
      </c>
      <c r="B7" s="826">
        <v>1.3</v>
      </c>
      <c r="C7" s="853"/>
      <c r="G7" s="835" t="s">
        <v>840</v>
      </c>
      <c r="H7" s="836" t="s">
        <v>829</v>
      </c>
      <c r="I7" s="836" t="s">
        <v>829</v>
      </c>
      <c r="J7" s="837" t="s">
        <v>829</v>
      </c>
      <c r="K7" s="838" t="s">
        <v>841</v>
      </c>
      <c r="L7" s="836" t="s">
        <v>829</v>
      </c>
      <c r="M7" s="836" t="s">
        <v>829</v>
      </c>
      <c r="N7" s="820" t="s">
        <v>829</v>
      </c>
    </row>
    <row r="8" spans="1:37">
      <c r="A8" s="823" t="s">
        <v>834</v>
      </c>
      <c r="B8" s="826">
        <v>1.8</v>
      </c>
      <c r="C8" s="853"/>
      <c r="G8" s="835" t="s">
        <v>548</v>
      </c>
      <c r="H8" s="836" t="s">
        <v>829</v>
      </c>
      <c r="I8" s="819">
        <v>0.3</v>
      </c>
      <c r="J8" s="839" t="s">
        <v>696</v>
      </c>
      <c r="K8" s="838" t="s">
        <v>842</v>
      </c>
      <c r="L8" s="836" t="s">
        <v>829</v>
      </c>
      <c r="M8" s="819">
        <v>20</v>
      </c>
      <c r="N8" s="840" t="s">
        <v>843</v>
      </c>
    </row>
    <row r="9" spans="1:37" ht="17.25" thickBot="1">
      <c r="A9" s="824" t="s">
        <v>835</v>
      </c>
      <c r="B9" s="827">
        <v>2.1</v>
      </c>
      <c r="C9" s="853"/>
      <c r="G9" s="835" t="s">
        <v>844</v>
      </c>
      <c r="H9" s="836" t="s">
        <v>829</v>
      </c>
      <c r="I9" s="819">
        <v>0.3</v>
      </c>
      <c r="J9" s="839" t="s">
        <v>696</v>
      </c>
      <c r="K9" s="838" t="s">
        <v>845</v>
      </c>
      <c r="L9" s="836" t="s">
        <v>829</v>
      </c>
      <c r="M9" s="841"/>
      <c r="N9" s="820" t="s">
        <v>829</v>
      </c>
    </row>
    <row r="10" spans="1:37" ht="17.25" thickTop="1">
      <c r="G10" s="835" t="s">
        <v>846</v>
      </c>
      <c r="H10" s="836" t="s">
        <v>829</v>
      </c>
      <c r="I10" s="819">
        <v>0.3</v>
      </c>
      <c r="J10" s="839" t="s">
        <v>696</v>
      </c>
      <c r="K10" s="838" t="s">
        <v>847</v>
      </c>
      <c r="L10" s="836" t="s">
        <v>829</v>
      </c>
      <c r="M10" s="819">
        <v>3</v>
      </c>
      <c r="N10" s="840" t="s">
        <v>848</v>
      </c>
    </row>
    <row r="11" spans="1:37" ht="17.25" thickBot="1">
      <c r="A11" s="1193" t="s">
        <v>885</v>
      </c>
      <c r="B11" s="1193"/>
      <c r="C11" s="1193"/>
      <c r="D11" s="1193"/>
      <c r="E11" s="1193"/>
      <c r="G11" s="835" t="s">
        <v>849</v>
      </c>
      <c r="H11" s="836" t="s">
        <v>829</v>
      </c>
      <c r="I11" s="841"/>
      <c r="J11" s="837" t="s">
        <v>829</v>
      </c>
      <c r="K11" s="838" t="s">
        <v>850</v>
      </c>
      <c r="L11" s="836" t="s">
        <v>829</v>
      </c>
      <c r="M11" s="819">
        <v>1</v>
      </c>
      <c r="N11" s="840" t="s">
        <v>851</v>
      </c>
    </row>
    <row r="12" spans="1:37" ht="25.5" thickTop="1" thickBot="1">
      <c r="A12" s="1205" t="s">
        <v>886</v>
      </c>
      <c r="B12" s="1206"/>
      <c r="C12" s="816" t="s">
        <v>887</v>
      </c>
      <c r="D12" s="816" t="s">
        <v>24</v>
      </c>
      <c r="E12" s="817" t="s">
        <v>888</v>
      </c>
      <c r="G12" s="835" t="s">
        <v>548</v>
      </c>
      <c r="H12" s="836" t="s">
        <v>829</v>
      </c>
      <c r="I12" s="819">
        <v>0.2</v>
      </c>
      <c r="J12" s="839" t="s">
        <v>696</v>
      </c>
      <c r="K12" s="838" t="s">
        <v>852</v>
      </c>
      <c r="L12" s="819" t="s">
        <v>853</v>
      </c>
      <c r="M12" s="819">
        <v>10</v>
      </c>
      <c r="N12" s="840" t="s">
        <v>771</v>
      </c>
    </row>
    <row r="13" spans="1:37" ht="17.25" thickTop="1">
      <c r="A13" s="1207" t="s">
        <v>889</v>
      </c>
      <c r="B13" s="1208"/>
      <c r="C13" s="818" t="s">
        <v>890</v>
      </c>
      <c r="D13" s="818">
        <v>1</v>
      </c>
      <c r="E13" s="834" t="s">
        <v>829</v>
      </c>
      <c r="G13" s="835" t="s">
        <v>854</v>
      </c>
      <c r="H13" s="836" t="s">
        <v>829</v>
      </c>
      <c r="I13" s="819">
        <v>0.2</v>
      </c>
      <c r="J13" s="839" t="s">
        <v>696</v>
      </c>
      <c r="K13" s="838" t="s">
        <v>855</v>
      </c>
      <c r="L13" s="819" t="s">
        <v>856</v>
      </c>
      <c r="M13" s="819">
        <v>1</v>
      </c>
      <c r="N13" s="840" t="s">
        <v>851</v>
      </c>
    </row>
    <row r="14" spans="1:37">
      <c r="A14" s="1189" t="s">
        <v>891</v>
      </c>
      <c r="B14" s="819" t="s">
        <v>892</v>
      </c>
      <c r="C14" s="819" t="s">
        <v>892</v>
      </c>
      <c r="D14" s="819">
        <v>1</v>
      </c>
      <c r="E14" s="820" t="s">
        <v>829</v>
      </c>
      <c r="G14" s="835" t="s">
        <v>857</v>
      </c>
      <c r="H14" s="836" t="s">
        <v>829</v>
      </c>
      <c r="I14" s="819">
        <v>1</v>
      </c>
      <c r="J14" s="839" t="s">
        <v>696</v>
      </c>
      <c r="K14" s="838" t="s">
        <v>858</v>
      </c>
      <c r="L14" s="836" t="s">
        <v>829</v>
      </c>
      <c r="M14" s="836" t="s">
        <v>829</v>
      </c>
      <c r="N14" s="820" t="s">
        <v>829</v>
      </c>
    </row>
    <row r="15" spans="1:37">
      <c r="A15" s="1190"/>
      <c r="B15" s="819" t="s">
        <v>893</v>
      </c>
      <c r="C15" s="819" t="s">
        <v>892</v>
      </c>
      <c r="D15" s="819">
        <v>0.3</v>
      </c>
      <c r="E15" s="840" t="s">
        <v>894</v>
      </c>
      <c r="G15" s="835" t="s">
        <v>859</v>
      </c>
      <c r="H15" s="836" t="s">
        <v>829</v>
      </c>
      <c r="I15" s="819">
        <v>1</v>
      </c>
      <c r="J15" s="839" t="s">
        <v>696</v>
      </c>
      <c r="K15" s="838" t="s">
        <v>850</v>
      </c>
      <c r="L15" s="836" t="s">
        <v>829</v>
      </c>
      <c r="M15" s="819">
        <v>1</v>
      </c>
      <c r="N15" s="840" t="s">
        <v>851</v>
      </c>
    </row>
    <row r="16" spans="1:37" ht="24">
      <c r="A16" s="1189" t="s">
        <v>895</v>
      </c>
      <c r="B16" s="819" t="s">
        <v>896</v>
      </c>
      <c r="C16" s="819" t="s">
        <v>892</v>
      </c>
      <c r="D16" s="819">
        <v>1</v>
      </c>
      <c r="E16" s="840" t="s">
        <v>897</v>
      </c>
      <c r="G16" s="835" t="s">
        <v>860</v>
      </c>
      <c r="H16" s="836" t="s">
        <v>829</v>
      </c>
      <c r="I16" s="836" t="s">
        <v>829</v>
      </c>
      <c r="J16" s="837" t="s">
        <v>829</v>
      </c>
      <c r="K16" s="838" t="s">
        <v>852</v>
      </c>
      <c r="L16" s="819" t="s">
        <v>853</v>
      </c>
      <c r="M16" s="819">
        <v>10</v>
      </c>
      <c r="N16" s="840" t="s">
        <v>771</v>
      </c>
    </row>
    <row r="17" spans="1:14" ht="24">
      <c r="A17" s="1191"/>
      <c r="B17" s="819" t="s">
        <v>898</v>
      </c>
      <c r="C17" s="819" t="s">
        <v>892</v>
      </c>
      <c r="D17" s="819" t="s">
        <v>899</v>
      </c>
      <c r="E17" s="840" t="s">
        <v>900</v>
      </c>
      <c r="G17" s="835" t="s">
        <v>548</v>
      </c>
      <c r="H17" s="836" t="s">
        <v>829</v>
      </c>
      <c r="I17" s="819">
        <v>0.5</v>
      </c>
      <c r="J17" s="839" t="s">
        <v>696</v>
      </c>
      <c r="K17" s="838" t="s">
        <v>861</v>
      </c>
      <c r="L17" s="836" t="s">
        <v>829</v>
      </c>
      <c r="M17" s="819">
        <v>1</v>
      </c>
      <c r="N17" s="840" t="s">
        <v>862</v>
      </c>
    </row>
    <row r="18" spans="1:14">
      <c r="A18" s="1190"/>
      <c r="B18" s="819" t="s">
        <v>901</v>
      </c>
      <c r="C18" s="819" t="s">
        <v>892</v>
      </c>
      <c r="D18" s="819">
        <v>1</v>
      </c>
      <c r="E18" s="820" t="s">
        <v>829</v>
      </c>
      <c r="G18" s="835" t="s">
        <v>854</v>
      </c>
      <c r="H18" s="836" t="s">
        <v>829</v>
      </c>
      <c r="I18" s="819">
        <v>1</v>
      </c>
      <c r="J18" s="839" t="s">
        <v>696</v>
      </c>
      <c r="K18" s="838" t="s">
        <v>863</v>
      </c>
      <c r="L18" s="836" t="s">
        <v>829</v>
      </c>
      <c r="M18" s="819">
        <v>0.5</v>
      </c>
      <c r="N18" s="840" t="s">
        <v>862</v>
      </c>
    </row>
    <row r="19" spans="1:14">
      <c r="A19" s="1189" t="s">
        <v>902</v>
      </c>
      <c r="B19" s="819" t="s">
        <v>903</v>
      </c>
      <c r="C19" s="819" t="s">
        <v>892</v>
      </c>
      <c r="D19" s="819">
        <v>1</v>
      </c>
      <c r="E19" s="820" t="s">
        <v>829</v>
      </c>
      <c r="G19" s="835" t="s">
        <v>857</v>
      </c>
      <c r="H19" s="836" t="s">
        <v>829</v>
      </c>
      <c r="I19" s="819">
        <v>2</v>
      </c>
      <c r="J19" s="839" t="s">
        <v>696</v>
      </c>
      <c r="K19" s="838" t="s">
        <v>864</v>
      </c>
      <c r="L19" s="836" t="s">
        <v>829</v>
      </c>
      <c r="M19" s="819">
        <v>2</v>
      </c>
      <c r="N19" s="840" t="s">
        <v>865</v>
      </c>
    </row>
    <row r="20" spans="1:14">
      <c r="A20" s="1190"/>
      <c r="B20" s="819" t="s">
        <v>904</v>
      </c>
      <c r="C20" s="819" t="s">
        <v>892</v>
      </c>
      <c r="D20" s="819">
        <v>0.3</v>
      </c>
      <c r="E20" s="820" t="s">
        <v>829</v>
      </c>
      <c r="G20" s="835" t="s">
        <v>859</v>
      </c>
      <c r="H20" s="836" t="s">
        <v>829</v>
      </c>
      <c r="I20" s="819">
        <v>1</v>
      </c>
      <c r="J20" s="839" t="s">
        <v>696</v>
      </c>
      <c r="K20" s="838" t="s">
        <v>847</v>
      </c>
      <c r="L20" s="836" t="s">
        <v>829</v>
      </c>
      <c r="M20" s="819">
        <v>3</v>
      </c>
      <c r="N20" s="840" t="s">
        <v>862</v>
      </c>
    </row>
    <row r="21" spans="1:14">
      <c r="A21" s="1189" t="s">
        <v>905</v>
      </c>
      <c r="B21" s="819" t="s">
        <v>906</v>
      </c>
      <c r="C21" s="819" t="s">
        <v>892</v>
      </c>
      <c r="D21" s="819">
        <v>0.3</v>
      </c>
      <c r="E21" s="820" t="s">
        <v>829</v>
      </c>
      <c r="G21" s="842" t="s">
        <v>866</v>
      </c>
      <c r="H21" s="1194" t="s">
        <v>829</v>
      </c>
      <c r="I21" s="1194" t="s">
        <v>829</v>
      </c>
      <c r="J21" s="1211" t="s">
        <v>829</v>
      </c>
      <c r="K21" s="1213" t="s">
        <v>855</v>
      </c>
      <c r="L21" s="1198" t="s">
        <v>856</v>
      </c>
      <c r="M21" s="1198">
        <v>1</v>
      </c>
      <c r="N21" s="1202" t="s">
        <v>851</v>
      </c>
    </row>
    <row r="22" spans="1:14" ht="36">
      <c r="A22" s="1190"/>
      <c r="B22" s="819" t="s">
        <v>907</v>
      </c>
      <c r="C22" s="836" t="s">
        <v>829</v>
      </c>
      <c r="D22" s="836" t="s">
        <v>829</v>
      </c>
      <c r="E22" s="840" t="s">
        <v>908</v>
      </c>
      <c r="G22" s="843" t="s">
        <v>867</v>
      </c>
      <c r="H22" s="1195"/>
      <c r="I22" s="1195"/>
      <c r="J22" s="1212"/>
      <c r="K22" s="1214"/>
      <c r="L22" s="1199"/>
      <c r="M22" s="1199"/>
      <c r="N22" s="1203"/>
    </row>
    <row r="23" spans="1:14" ht="24">
      <c r="A23" s="1189" t="s">
        <v>909</v>
      </c>
      <c r="B23" s="819" t="s">
        <v>910</v>
      </c>
      <c r="C23" s="819" t="s">
        <v>890</v>
      </c>
      <c r="D23" s="819">
        <v>1</v>
      </c>
      <c r="E23" s="820" t="s">
        <v>829</v>
      </c>
      <c r="G23" s="835" t="s">
        <v>548</v>
      </c>
      <c r="H23" s="836" t="s">
        <v>829</v>
      </c>
      <c r="I23" s="819">
        <v>0.5</v>
      </c>
      <c r="J23" s="839" t="s">
        <v>696</v>
      </c>
      <c r="K23" s="838" t="s">
        <v>868</v>
      </c>
      <c r="L23" s="836" t="s">
        <v>829</v>
      </c>
      <c r="M23" s="836" t="s">
        <v>829</v>
      </c>
      <c r="N23" s="820" t="s">
        <v>829</v>
      </c>
    </row>
    <row r="24" spans="1:14">
      <c r="A24" s="1191"/>
      <c r="B24" s="819" t="s">
        <v>911</v>
      </c>
      <c r="C24" s="819" t="s">
        <v>892</v>
      </c>
      <c r="D24" s="819">
        <v>1</v>
      </c>
      <c r="E24" s="820" t="s">
        <v>829</v>
      </c>
      <c r="G24" s="835" t="s">
        <v>854</v>
      </c>
      <c r="H24" s="836" t="s">
        <v>829</v>
      </c>
      <c r="I24" s="819">
        <v>1</v>
      </c>
      <c r="J24" s="839" t="s">
        <v>696</v>
      </c>
      <c r="K24" s="838" t="s">
        <v>869</v>
      </c>
      <c r="L24" s="836" t="s">
        <v>829</v>
      </c>
      <c r="M24" s="819">
        <v>2</v>
      </c>
      <c r="N24" s="840" t="s">
        <v>251</v>
      </c>
    </row>
    <row r="25" spans="1:14" ht="17.25" thickBot="1">
      <c r="A25" s="1192"/>
      <c r="B25" s="821" t="s">
        <v>912</v>
      </c>
      <c r="C25" s="821" t="s">
        <v>892</v>
      </c>
      <c r="D25" s="821">
        <v>1</v>
      </c>
      <c r="E25" s="851" t="s">
        <v>829</v>
      </c>
      <c r="G25" s="835" t="s">
        <v>857</v>
      </c>
      <c r="H25" s="836" t="s">
        <v>829</v>
      </c>
      <c r="I25" s="819">
        <v>2</v>
      </c>
      <c r="J25" s="839" t="s">
        <v>696</v>
      </c>
      <c r="K25" s="838" t="s">
        <v>870</v>
      </c>
      <c r="L25" s="836" t="s">
        <v>829</v>
      </c>
      <c r="M25" s="836" t="s">
        <v>829</v>
      </c>
      <c r="N25" s="820" t="s">
        <v>829</v>
      </c>
    </row>
    <row r="26" spans="1:14" ht="17.25" thickTop="1">
      <c r="G26" s="835" t="s">
        <v>859</v>
      </c>
      <c r="H26" s="836" t="s">
        <v>829</v>
      </c>
      <c r="I26" s="819">
        <v>1</v>
      </c>
      <c r="J26" s="839" t="s">
        <v>696</v>
      </c>
      <c r="K26" s="838" t="s">
        <v>871</v>
      </c>
      <c r="L26" s="836" t="s">
        <v>829</v>
      </c>
      <c r="M26" s="819">
        <v>1</v>
      </c>
      <c r="N26" s="840" t="s">
        <v>694</v>
      </c>
    </row>
    <row r="27" spans="1:14">
      <c r="G27" s="842" t="s">
        <v>872</v>
      </c>
      <c r="H27" s="1194" t="s">
        <v>829</v>
      </c>
      <c r="I27" s="1194" t="s">
        <v>829</v>
      </c>
      <c r="J27" s="1211" t="s">
        <v>829</v>
      </c>
      <c r="K27" s="1213" t="s">
        <v>874</v>
      </c>
      <c r="L27" s="1194" t="s">
        <v>829</v>
      </c>
      <c r="M27" s="1194" t="s">
        <v>829</v>
      </c>
      <c r="N27" s="1209" t="s">
        <v>829</v>
      </c>
    </row>
    <row r="28" spans="1:14">
      <c r="G28" s="843" t="s">
        <v>873</v>
      </c>
      <c r="H28" s="1195"/>
      <c r="I28" s="1195"/>
      <c r="J28" s="1212"/>
      <c r="K28" s="1214"/>
      <c r="L28" s="1195"/>
      <c r="M28" s="1195"/>
      <c r="N28" s="1210"/>
    </row>
    <row r="29" spans="1:14">
      <c r="G29" s="835" t="s">
        <v>548</v>
      </c>
      <c r="H29" s="836" t="s">
        <v>829</v>
      </c>
      <c r="I29" s="819">
        <v>0.2</v>
      </c>
      <c r="J29" s="839" t="s">
        <v>696</v>
      </c>
      <c r="K29" s="838" t="s">
        <v>875</v>
      </c>
      <c r="L29" s="819" t="s">
        <v>876</v>
      </c>
      <c r="M29" s="819">
        <v>2</v>
      </c>
      <c r="N29" s="840" t="s">
        <v>733</v>
      </c>
    </row>
    <row r="30" spans="1:14">
      <c r="G30" s="835" t="s">
        <v>549</v>
      </c>
      <c r="H30" s="836" t="s">
        <v>829</v>
      </c>
      <c r="I30" s="819">
        <v>0.5</v>
      </c>
      <c r="J30" s="839" t="s">
        <v>696</v>
      </c>
      <c r="K30" s="838" t="s">
        <v>317</v>
      </c>
      <c r="L30" s="819" t="s">
        <v>770</v>
      </c>
      <c r="M30" s="819">
        <v>40</v>
      </c>
      <c r="N30" s="840" t="s">
        <v>771</v>
      </c>
    </row>
    <row r="31" spans="1:14" ht="24">
      <c r="G31" s="835" t="s">
        <v>550</v>
      </c>
      <c r="H31" s="836" t="s">
        <v>829</v>
      </c>
      <c r="I31" s="819">
        <v>1</v>
      </c>
      <c r="J31" s="839" t="s">
        <v>696</v>
      </c>
      <c r="K31" s="838" t="s">
        <v>877</v>
      </c>
      <c r="L31" s="836" t="s">
        <v>829</v>
      </c>
      <c r="M31" s="819">
        <v>10</v>
      </c>
      <c r="N31" s="840" t="s">
        <v>695</v>
      </c>
    </row>
    <row r="32" spans="1:14">
      <c r="G32" s="1196" t="s">
        <v>878</v>
      </c>
      <c r="H32" s="1194" t="s">
        <v>829</v>
      </c>
      <c r="I32" s="1194" t="s">
        <v>829</v>
      </c>
      <c r="J32" s="1211" t="s">
        <v>829</v>
      </c>
      <c r="K32" s="844" t="s">
        <v>879</v>
      </c>
      <c r="L32" s="1194" t="s">
        <v>829</v>
      </c>
      <c r="M32" s="1198">
        <v>1</v>
      </c>
      <c r="N32" s="1202" t="s">
        <v>694</v>
      </c>
    </row>
    <row r="33" spans="7:14" ht="24">
      <c r="G33" s="1197"/>
      <c r="H33" s="1195"/>
      <c r="I33" s="1195"/>
      <c r="J33" s="1212"/>
      <c r="K33" s="845" t="s">
        <v>880</v>
      </c>
      <c r="L33" s="1195"/>
      <c r="M33" s="1199"/>
      <c r="N33" s="1203"/>
    </row>
    <row r="34" spans="7:14">
      <c r="G34" s="1196" t="s">
        <v>548</v>
      </c>
      <c r="H34" s="1194" t="s">
        <v>829</v>
      </c>
      <c r="I34" s="1198">
        <v>1</v>
      </c>
      <c r="J34" s="1200" t="s">
        <v>696</v>
      </c>
      <c r="K34" s="844" t="s">
        <v>881</v>
      </c>
      <c r="L34" s="1194" t="s">
        <v>829</v>
      </c>
      <c r="M34" s="1198">
        <v>1</v>
      </c>
      <c r="N34" s="1202" t="s">
        <v>694</v>
      </c>
    </row>
    <row r="35" spans="7:14" ht="24">
      <c r="G35" s="1197"/>
      <c r="H35" s="1195"/>
      <c r="I35" s="1199"/>
      <c r="J35" s="1201"/>
      <c r="K35" s="845" t="s">
        <v>882</v>
      </c>
      <c r="L35" s="1195"/>
      <c r="M35" s="1199"/>
      <c r="N35" s="1203"/>
    </row>
    <row r="36" spans="7:14">
      <c r="G36" s="835" t="s">
        <v>549</v>
      </c>
      <c r="H36" s="836" t="s">
        <v>829</v>
      </c>
      <c r="I36" s="819">
        <v>1.5</v>
      </c>
      <c r="J36" s="839" t="s">
        <v>696</v>
      </c>
      <c r="K36" s="846" t="s">
        <v>829</v>
      </c>
      <c r="L36" s="836" t="s">
        <v>829</v>
      </c>
      <c r="M36" s="836" t="s">
        <v>829</v>
      </c>
      <c r="N36" s="820" t="s">
        <v>829</v>
      </c>
    </row>
    <row r="37" spans="7:14" ht="17.25" thickBot="1">
      <c r="G37" s="847" t="s">
        <v>551</v>
      </c>
      <c r="H37" s="848" t="s">
        <v>829</v>
      </c>
      <c r="I37" s="821">
        <v>3</v>
      </c>
      <c r="J37" s="849" t="s">
        <v>696</v>
      </c>
      <c r="K37" s="850" t="s">
        <v>829</v>
      </c>
      <c r="L37" s="848" t="s">
        <v>829</v>
      </c>
      <c r="M37" s="848" t="s">
        <v>829</v>
      </c>
      <c r="N37" s="851" t="s">
        <v>829</v>
      </c>
    </row>
    <row r="38" spans="7:14" ht="17.25" thickTop="1"/>
  </sheetData>
  <mergeCells count="40">
    <mergeCell ref="A4:B4"/>
    <mergeCell ref="N32:N33"/>
    <mergeCell ref="H21:H22"/>
    <mergeCell ref="I21:I22"/>
    <mergeCell ref="J21:J22"/>
    <mergeCell ref="K21:K22"/>
    <mergeCell ref="L21:L22"/>
    <mergeCell ref="M21:M22"/>
    <mergeCell ref="N21:N22"/>
    <mergeCell ref="H27:H28"/>
    <mergeCell ref="I27:I28"/>
    <mergeCell ref="J27:J28"/>
    <mergeCell ref="K27:K28"/>
    <mergeCell ref="L27:L28"/>
    <mergeCell ref="M27:M28"/>
    <mergeCell ref="A19:A20"/>
    <mergeCell ref="M34:M35"/>
    <mergeCell ref="N34:N35"/>
    <mergeCell ref="G4:N4"/>
    <mergeCell ref="A1:N1"/>
    <mergeCell ref="A2:N2"/>
    <mergeCell ref="A12:B12"/>
    <mergeCell ref="A13:B13"/>
    <mergeCell ref="A14:A15"/>
    <mergeCell ref="A16:A18"/>
    <mergeCell ref="N27:N28"/>
    <mergeCell ref="G32:G33"/>
    <mergeCell ref="H32:H33"/>
    <mergeCell ref="I32:I33"/>
    <mergeCell ref="J32:J33"/>
    <mergeCell ref="L32:L33"/>
    <mergeCell ref="M32:M33"/>
    <mergeCell ref="A21:A22"/>
    <mergeCell ref="A23:A25"/>
    <mergeCell ref="A11:E11"/>
    <mergeCell ref="L34:L35"/>
    <mergeCell ref="G34:G35"/>
    <mergeCell ref="H34:H35"/>
    <mergeCell ref="I34:I35"/>
    <mergeCell ref="J34:J35"/>
  </mergeCells>
  <phoneticPr fontId="152" type="noConversion"/>
  <printOptions horizontalCentered="1"/>
  <pageMargins left="0.39370078740157483" right="0.39370078740157483" top="0.39370078740157483" bottom="0.39370078740157483" header="0.39370078740157483" footer="0.39370078740157483"/>
  <pageSetup paperSize="9" scale="6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00FF"/>
  </sheetPr>
  <dimension ref="A1:Q108"/>
  <sheetViews>
    <sheetView view="pageBreakPreview" topLeftCell="E4" zoomScaleNormal="85" zoomScaleSheetLayoutView="100" workbookViewId="0">
      <selection activeCell="N17" sqref="N17"/>
    </sheetView>
  </sheetViews>
  <sheetFormatPr defaultRowHeight="13.5"/>
  <cols>
    <col min="1" max="1" width="11.5" style="160" customWidth="1"/>
    <col min="2" max="2" width="14.875" style="160" bestFit="1" customWidth="1"/>
    <col min="3" max="3" width="30" style="160" bestFit="1" customWidth="1"/>
    <col min="4" max="5" width="9" style="160"/>
    <col min="6" max="6" width="14.5" style="160" bestFit="1" customWidth="1"/>
    <col min="7" max="7" width="13.875" style="160" bestFit="1" customWidth="1"/>
    <col min="8" max="8" width="9.125" style="160" bestFit="1" customWidth="1"/>
    <col min="9" max="9" width="12.375" style="160" bestFit="1" customWidth="1"/>
    <col min="10" max="10" width="13.875" style="160" bestFit="1" customWidth="1"/>
    <col min="11" max="11" width="9" style="160"/>
    <col min="12" max="12" width="14.5" style="160" bestFit="1" customWidth="1"/>
    <col min="13" max="17" width="9" style="160" customWidth="1"/>
    <col min="18" max="16384" width="9" style="160"/>
  </cols>
  <sheetData>
    <row r="1" spans="1:17">
      <c r="A1" s="163"/>
      <c r="B1" s="164"/>
      <c r="C1" s="165"/>
      <c r="D1" s="165"/>
      <c r="E1" s="165"/>
      <c r="F1" s="165"/>
      <c r="G1" s="165"/>
      <c r="H1" s="165"/>
      <c r="I1" s="165"/>
      <c r="J1" s="165"/>
      <c r="K1" s="166"/>
      <c r="L1" s="162"/>
      <c r="M1" s="156"/>
      <c r="N1" s="156"/>
      <c r="O1" s="156"/>
      <c r="P1" s="156"/>
    </row>
    <row r="2" spans="1:17" ht="54" customHeight="1">
      <c r="A2" s="167"/>
      <c r="B2" s="1215"/>
      <c r="C2" s="1215"/>
      <c r="D2" s="1215"/>
      <c r="E2" s="1215"/>
      <c r="F2" s="1215"/>
      <c r="G2" s="1215"/>
      <c r="H2" s="1215"/>
      <c r="I2" s="1215"/>
      <c r="J2" s="487"/>
      <c r="K2" s="168"/>
      <c r="L2" s="162"/>
      <c r="M2" s="156"/>
      <c r="N2" s="156"/>
      <c r="O2" s="156"/>
      <c r="P2" s="156"/>
      <c r="Q2"/>
    </row>
    <row r="3" spans="1:17" ht="54" customHeight="1">
      <c r="A3" s="167"/>
      <c r="B3" s="1215" t="s">
        <v>558</v>
      </c>
      <c r="C3" s="1215"/>
      <c r="D3" s="1215"/>
      <c r="E3" s="1215"/>
      <c r="F3" s="1215"/>
      <c r="G3" s="1215"/>
      <c r="H3" s="1215"/>
      <c r="I3" s="1215"/>
      <c r="J3" s="487"/>
      <c r="K3" s="168"/>
      <c r="L3" s="162"/>
      <c r="M3" s="156"/>
      <c r="N3" s="156"/>
      <c r="O3" s="156"/>
      <c r="P3" s="156"/>
    </row>
    <row r="4" spans="1:17" ht="30" customHeight="1">
      <c r="A4" s="170"/>
      <c r="B4" s="171"/>
      <c r="C4" s="171"/>
      <c r="D4" s="171"/>
      <c r="E4" s="171"/>
      <c r="F4" s="171"/>
      <c r="G4" s="171"/>
      <c r="H4" s="171"/>
      <c r="I4" s="171"/>
      <c r="J4" s="488"/>
      <c r="K4" s="172"/>
      <c r="L4" s="169"/>
      <c r="M4" s="157"/>
      <c r="N4" s="157"/>
      <c r="O4" s="157"/>
      <c r="P4" s="157"/>
    </row>
    <row r="5" spans="1:17" ht="54.75" customHeight="1" thickBot="1">
      <c r="A5" s="170"/>
      <c r="B5" s="173" t="s">
        <v>270</v>
      </c>
      <c r="C5" s="173"/>
      <c r="D5" s="173"/>
      <c r="E5" s="173"/>
      <c r="F5" s="173"/>
      <c r="G5" s="173"/>
      <c r="H5" s="173"/>
      <c r="I5" s="174" t="s">
        <v>215</v>
      </c>
      <c r="J5" s="488"/>
      <c r="K5" s="172"/>
      <c r="L5" s="169"/>
      <c r="M5" s="157"/>
      <c r="N5" s="157"/>
      <c r="O5" s="157"/>
      <c r="P5" s="157"/>
    </row>
    <row r="6" spans="1:17" ht="54" customHeight="1">
      <c r="A6" s="170"/>
      <c r="B6" s="1216" t="s">
        <v>271</v>
      </c>
      <c r="C6" s="1218" t="s">
        <v>272</v>
      </c>
      <c r="D6" s="1218" t="s">
        <v>216</v>
      </c>
      <c r="E6" s="1228" t="s">
        <v>217</v>
      </c>
      <c r="F6" s="1229"/>
      <c r="G6" s="1229"/>
      <c r="H6" s="1230"/>
      <c r="I6" s="1220" t="s">
        <v>218</v>
      </c>
      <c r="J6" s="488"/>
      <c r="K6" s="172"/>
      <c r="L6" s="169"/>
      <c r="M6" s="157"/>
      <c r="N6" s="157"/>
      <c r="O6" s="157"/>
      <c r="P6" s="157"/>
    </row>
    <row r="7" spans="1:17" ht="14.25" thickBot="1">
      <c r="A7" s="170"/>
      <c r="B7" s="1217"/>
      <c r="C7" s="1219"/>
      <c r="D7" s="1219"/>
      <c r="E7" s="1222" t="s">
        <v>273</v>
      </c>
      <c r="F7" s="1223"/>
      <c r="G7" s="1222" t="s">
        <v>274</v>
      </c>
      <c r="H7" s="1223"/>
      <c r="I7" s="1221"/>
      <c r="J7" s="488"/>
      <c r="K7" s="172"/>
      <c r="L7" s="169"/>
      <c r="M7" s="157"/>
      <c r="N7" s="237">
        <v>1</v>
      </c>
      <c r="O7" s="237"/>
      <c r="P7" s="237"/>
    </row>
    <row r="8" spans="1:17" ht="14.25" thickTop="1">
      <c r="A8" s="170"/>
      <c r="B8" s="175" t="s">
        <v>219</v>
      </c>
      <c r="C8" s="176" t="s">
        <v>220</v>
      </c>
      <c r="D8" s="177" t="s">
        <v>221</v>
      </c>
      <c r="E8" s="1226">
        <f>TRUNC($N$7*N8,1)</f>
        <v>45</v>
      </c>
      <c r="F8" s="1227"/>
      <c r="G8" s="1226">
        <f>TRUNC($N$7*P8,1)</f>
        <v>0</v>
      </c>
      <c r="H8" s="1227"/>
      <c r="I8" s="178"/>
      <c r="J8" s="488"/>
      <c r="K8" s="172"/>
      <c r="L8" s="169"/>
      <c r="M8" s="157"/>
      <c r="N8" s="342">
        <v>45</v>
      </c>
      <c r="O8" s="342"/>
      <c r="P8" s="342"/>
    </row>
    <row r="9" spans="1:17">
      <c r="A9" s="170"/>
      <c r="B9" s="179" t="s">
        <v>222</v>
      </c>
      <c r="C9" s="180" t="s">
        <v>220</v>
      </c>
      <c r="D9" s="181" t="s">
        <v>221</v>
      </c>
      <c r="E9" s="1224">
        <f t="shared" ref="E9:E16" si="0">TRUNC($N$7*N9,1)</f>
        <v>90</v>
      </c>
      <c r="F9" s="1225"/>
      <c r="G9" s="1224">
        <f t="shared" ref="G9:G16" si="1">TRUNC($N$7*P9,1)</f>
        <v>0</v>
      </c>
      <c r="H9" s="1225"/>
      <c r="I9" s="182"/>
      <c r="J9" s="488"/>
      <c r="K9" s="172"/>
      <c r="L9" s="169"/>
      <c r="M9" s="157"/>
      <c r="N9" s="342">
        <v>90</v>
      </c>
      <c r="O9" s="342"/>
      <c r="P9" s="342"/>
    </row>
    <row r="10" spans="1:17">
      <c r="A10" s="170"/>
      <c r="B10" s="179" t="s">
        <v>219</v>
      </c>
      <c r="C10" s="180" t="s">
        <v>223</v>
      </c>
      <c r="D10" s="181" t="s">
        <v>221</v>
      </c>
      <c r="E10" s="1224">
        <f t="shared" si="0"/>
        <v>315</v>
      </c>
      <c r="F10" s="1225"/>
      <c r="G10" s="1224">
        <f t="shared" si="1"/>
        <v>0</v>
      </c>
      <c r="H10" s="1225"/>
      <c r="I10" s="182"/>
      <c r="J10" s="488"/>
      <c r="K10" s="172"/>
      <c r="L10" s="169"/>
      <c r="M10" s="157"/>
      <c r="N10" s="342">
        <v>315</v>
      </c>
      <c r="O10" s="342"/>
      <c r="P10" s="342"/>
    </row>
    <row r="11" spans="1:17">
      <c r="A11" s="170"/>
      <c r="B11" s="179" t="s">
        <v>222</v>
      </c>
      <c r="C11" s="180" t="s">
        <v>223</v>
      </c>
      <c r="D11" s="181" t="s">
        <v>221</v>
      </c>
      <c r="E11" s="1224">
        <f t="shared" si="0"/>
        <v>540</v>
      </c>
      <c r="F11" s="1225"/>
      <c r="G11" s="1224">
        <f t="shared" si="1"/>
        <v>0</v>
      </c>
      <c r="H11" s="1225"/>
      <c r="I11" s="182"/>
      <c r="J11" s="488"/>
      <c r="K11" s="172"/>
      <c r="L11" s="169"/>
      <c r="M11" s="157"/>
      <c r="N11" s="342">
        <v>540</v>
      </c>
      <c r="O11" s="342"/>
      <c r="P11" s="342"/>
    </row>
    <row r="12" spans="1:17">
      <c r="A12" s="183"/>
      <c r="B12" s="179" t="s">
        <v>275</v>
      </c>
      <c r="C12" s="180" t="s">
        <v>276</v>
      </c>
      <c r="D12" s="181" t="s">
        <v>277</v>
      </c>
      <c r="E12" s="1224">
        <f t="shared" si="0"/>
        <v>3150</v>
      </c>
      <c r="F12" s="1225"/>
      <c r="G12" s="1224">
        <f t="shared" si="1"/>
        <v>0</v>
      </c>
      <c r="H12" s="1225"/>
      <c r="I12" s="182"/>
      <c r="J12" s="489"/>
      <c r="K12" s="184"/>
      <c r="L12" s="161"/>
      <c r="M12" s="155"/>
      <c r="N12" s="342">
        <v>3150</v>
      </c>
      <c r="O12" s="342"/>
      <c r="P12" s="342"/>
    </row>
    <row r="13" spans="1:17">
      <c r="A13" s="183"/>
      <c r="B13" s="179" t="s">
        <v>224</v>
      </c>
      <c r="C13" s="180" t="s">
        <v>225</v>
      </c>
      <c r="D13" s="181" t="s">
        <v>210</v>
      </c>
      <c r="E13" s="1224">
        <f t="shared" si="0"/>
        <v>450</v>
      </c>
      <c r="F13" s="1225"/>
      <c r="G13" s="1224">
        <f t="shared" si="1"/>
        <v>0</v>
      </c>
      <c r="H13" s="1225"/>
      <c r="I13" s="182"/>
      <c r="J13" s="489"/>
      <c r="K13" s="184"/>
      <c r="L13" s="161"/>
      <c r="M13" s="155"/>
      <c r="N13" s="342">
        <v>450</v>
      </c>
      <c r="O13" s="342"/>
      <c r="P13" s="342"/>
    </row>
    <row r="14" spans="1:17">
      <c r="A14" s="183"/>
      <c r="B14" s="179" t="s">
        <v>224</v>
      </c>
      <c r="C14" s="180" t="s">
        <v>226</v>
      </c>
      <c r="D14" s="181" t="s">
        <v>210</v>
      </c>
      <c r="E14" s="1224">
        <f t="shared" si="0"/>
        <v>900</v>
      </c>
      <c r="F14" s="1225"/>
      <c r="G14" s="1224">
        <f t="shared" si="1"/>
        <v>0</v>
      </c>
      <c r="H14" s="1225"/>
      <c r="I14" s="182"/>
      <c r="J14" s="489"/>
      <c r="K14" s="184"/>
      <c r="L14" s="161"/>
      <c r="M14" s="155"/>
      <c r="N14" s="342">
        <v>900</v>
      </c>
      <c r="O14" s="342"/>
      <c r="P14" s="342"/>
    </row>
    <row r="15" spans="1:17">
      <c r="A15" s="167"/>
      <c r="B15" s="179" t="s">
        <v>227</v>
      </c>
      <c r="C15" s="180" t="s">
        <v>278</v>
      </c>
      <c r="D15" s="181" t="s">
        <v>277</v>
      </c>
      <c r="E15" s="1224">
        <f t="shared" si="0"/>
        <v>450</v>
      </c>
      <c r="F15" s="1225"/>
      <c r="G15" s="1224">
        <f t="shared" si="1"/>
        <v>0</v>
      </c>
      <c r="H15" s="1225"/>
      <c r="I15" s="182"/>
      <c r="J15" s="487"/>
      <c r="K15" s="168"/>
      <c r="L15" s="162"/>
      <c r="M15" s="156"/>
      <c r="N15" s="342">
        <v>450</v>
      </c>
      <c r="O15" s="342"/>
      <c r="P15" s="342"/>
    </row>
    <row r="16" spans="1:17" ht="17.25" customHeight="1" thickBot="1">
      <c r="A16" s="167"/>
      <c r="B16" s="185" t="s">
        <v>228</v>
      </c>
      <c r="C16" s="186" t="s">
        <v>229</v>
      </c>
      <c r="D16" s="187" t="s">
        <v>279</v>
      </c>
      <c r="E16" s="1251">
        <f t="shared" si="0"/>
        <v>90</v>
      </c>
      <c r="F16" s="1252"/>
      <c r="G16" s="1251">
        <f t="shared" si="1"/>
        <v>0</v>
      </c>
      <c r="H16" s="1252"/>
      <c r="I16" s="188"/>
      <c r="J16" s="487"/>
      <c r="K16" s="168"/>
      <c r="L16" s="162"/>
      <c r="M16" s="156"/>
      <c r="N16" s="342">
        <v>90</v>
      </c>
      <c r="O16" s="342"/>
      <c r="P16" s="342"/>
    </row>
    <row r="17" spans="1:16" ht="17.25" customHeight="1">
      <c r="A17" s="167"/>
      <c r="B17" s="467"/>
      <c r="C17" s="467"/>
      <c r="D17" s="468"/>
      <c r="E17" s="469"/>
      <c r="F17" s="469"/>
      <c r="G17" s="469"/>
      <c r="H17" s="469"/>
      <c r="I17" s="189"/>
      <c r="J17" s="487"/>
      <c r="K17" s="168"/>
      <c r="L17" s="162"/>
      <c r="M17" s="156"/>
      <c r="N17" s="470"/>
      <c r="O17" s="470"/>
      <c r="P17" s="470"/>
    </row>
    <row r="18" spans="1:16" ht="17.25" customHeight="1">
      <c r="A18" s="167"/>
      <c r="B18" s="467"/>
      <c r="C18" s="467"/>
      <c r="D18" s="468"/>
      <c r="E18" s="469"/>
      <c r="F18" s="469"/>
      <c r="G18" s="469"/>
      <c r="H18" s="469"/>
      <c r="I18" s="189"/>
      <c r="J18" s="487"/>
      <c r="K18" s="168"/>
      <c r="L18" s="162"/>
      <c r="M18" s="156"/>
      <c r="N18" s="470"/>
      <c r="O18" s="470"/>
      <c r="P18" s="470"/>
    </row>
    <row r="19" spans="1:16" ht="17.25" customHeight="1">
      <c r="A19" s="167"/>
      <c r="B19" s="467"/>
      <c r="C19" s="467"/>
      <c r="D19" s="468"/>
      <c r="E19" s="469"/>
      <c r="F19" s="469"/>
      <c r="G19" s="469"/>
      <c r="H19" s="469"/>
      <c r="I19" s="189"/>
      <c r="J19" s="487"/>
      <c r="K19" s="168"/>
      <c r="L19" s="162"/>
      <c r="M19" s="156"/>
      <c r="N19" s="470"/>
      <c r="O19" s="470"/>
      <c r="P19" s="470"/>
    </row>
    <row r="20" spans="1:16" ht="17.25" customHeight="1">
      <c r="A20" s="167"/>
      <c r="B20" s="467"/>
      <c r="C20" s="467"/>
      <c r="D20" s="468"/>
      <c r="E20" s="469"/>
      <c r="F20" s="469"/>
      <c r="G20" s="469"/>
      <c r="H20" s="469"/>
      <c r="I20" s="189"/>
      <c r="J20" s="487"/>
      <c r="K20" s="168"/>
      <c r="L20" s="162"/>
      <c r="M20" s="156"/>
      <c r="N20" s="470"/>
      <c r="O20" s="470"/>
      <c r="P20" s="470"/>
    </row>
    <row r="21" spans="1:16" ht="17.25" customHeight="1">
      <c r="A21" s="167"/>
      <c r="B21" s="467"/>
      <c r="C21" s="467"/>
      <c r="D21" s="468"/>
      <c r="E21" s="469"/>
      <c r="F21" s="469"/>
      <c r="G21" s="469"/>
      <c r="H21" s="469"/>
      <c r="I21" s="189"/>
      <c r="J21" s="487"/>
      <c r="K21" s="168"/>
      <c r="L21" s="162"/>
      <c r="M21" s="156"/>
      <c r="N21" s="470"/>
      <c r="O21" s="470"/>
      <c r="P21" s="470"/>
    </row>
    <row r="22" spans="1:16" ht="17.25" customHeight="1">
      <c r="A22" s="167"/>
      <c r="B22" s="467"/>
      <c r="C22" s="467"/>
      <c r="D22" s="468"/>
      <c r="E22" s="469"/>
      <c r="F22" s="469"/>
      <c r="G22" s="469"/>
      <c r="H22" s="469"/>
      <c r="I22" s="189"/>
      <c r="J22" s="487"/>
      <c r="K22" s="168"/>
      <c r="L22" s="162"/>
      <c r="M22" s="156"/>
      <c r="N22" s="470"/>
      <c r="O22" s="470"/>
      <c r="P22" s="470"/>
    </row>
    <row r="23" spans="1:16" ht="17.25" customHeight="1">
      <c r="A23" s="167"/>
      <c r="B23" s="467"/>
      <c r="C23" s="467"/>
      <c r="D23" s="468"/>
      <c r="E23" s="469"/>
      <c r="F23" s="469"/>
      <c r="G23" s="469"/>
      <c r="H23" s="469"/>
      <c r="I23" s="189"/>
      <c r="J23" s="487"/>
      <c r="K23" s="168"/>
      <c r="L23" s="162"/>
      <c r="M23" s="156"/>
      <c r="N23" s="470"/>
      <c r="O23" s="470"/>
      <c r="P23" s="470"/>
    </row>
    <row r="24" spans="1:16" ht="17.25" customHeight="1">
      <c r="A24" s="167"/>
      <c r="B24" s="467"/>
      <c r="C24" s="467"/>
      <c r="D24" s="468"/>
      <c r="E24" s="469"/>
      <c r="F24" s="469"/>
      <c r="G24" s="469"/>
      <c r="H24" s="469"/>
      <c r="I24" s="189"/>
      <c r="J24" s="487"/>
      <c r="K24" s="168"/>
      <c r="L24" s="162"/>
      <c r="M24" s="156"/>
      <c r="N24" s="470"/>
      <c r="O24" s="470"/>
      <c r="P24" s="470"/>
    </row>
    <row r="25" spans="1:16">
      <c r="A25" s="167"/>
      <c r="B25" s="189"/>
      <c r="C25" s="189"/>
      <c r="D25" s="189"/>
      <c r="E25" s="189"/>
      <c r="F25" s="189"/>
      <c r="G25" s="189"/>
      <c r="H25" s="189"/>
      <c r="I25" s="189"/>
      <c r="J25" s="487"/>
      <c r="K25" s="168"/>
      <c r="L25" s="162"/>
      <c r="M25" s="156"/>
      <c r="N25" s="156"/>
      <c r="O25" s="156"/>
      <c r="P25" s="156"/>
    </row>
    <row r="26" spans="1:16" ht="41.25" customHeight="1">
      <c r="A26" s="195"/>
      <c r="B26" s="173" t="s">
        <v>280</v>
      </c>
      <c r="C26" s="173"/>
      <c r="D26" s="189"/>
      <c r="E26" s="189"/>
      <c r="F26" s="189"/>
      <c r="G26" s="189"/>
      <c r="H26" s="189"/>
      <c r="I26" s="189"/>
      <c r="J26" s="490"/>
      <c r="K26" s="196"/>
      <c r="L26" s="190"/>
      <c r="M26" s="158"/>
      <c r="N26" s="158"/>
      <c r="O26" s="158"/>
      <c r="P26" s="158"/>
    </row>
    <row r="27" spans="1:16" ht="41.25" customHeight="1" thickBot="1">
      <c r="A27" s="191"/>
      <c r="B27" s="492"/>
      <c r="C27" s="491"/>
      <c r="D27" s="491"/>
      <c r="E27" s="491"/>
      <c r="F27" s="491"/>
      <c r="G27" s="491"/>
      <c r="H27" s="491"/>
      <c r="I27" s="491"/>
      <c r="J27" s="491"/>
      <c r="K27" s="192"/>
      <c r="L27" s="190"/>
      <c r="M27" s="158"/>
      <c r="N27" s="158"/>
      <c r="O27" s="158"/>
      <c r="P27" s="158"/>
    </row>
    <row r="28" spans="1:16" ht="26.25" customHeight="1">
      <c r="A28" s="355"/>
      <c r="B28" s="164"/>
      <c r="C28" s="193"/>
      <c r="D28" s="193"/>
      <c r="E28" s="193"/>
      <c r="F28" s="193"/>
      <c r="G28" s="193"/>
      <c r="H28" s="193"/>
      <c r="I28" s="193"/>
      <c r="J28" s="193"/>
      <c r="K28" s="194"/>
      <c r="L28" s="190"/>
      <c r="M28" s="158"/>
      <c r="N28" s="158"/>
      <c r="O28" s="158"/>
      <c r="P28" s="158"/>
    </row>
    <row r="29" spans="1:16" ht="56.25" customHeight="1">
      <c r="A29" s="195"/>
      <c r="B29" s="1215" t="s">
        <v>557</v>
      </c>
      <c r="C29" s="1215"/>
      <c r="D29" s="1215"/>
      <c r="E29" s="1215"/>
      <c r="F29" s="1215"/>
      <c r="G29" s="1215"/>
      <c r="H29" s="1215"/>
      <c r="I29" s="1215"/>
      <c r="J29" s="1215"/>
      <c r="K29" s="196"/>
      <c r="L29" s="190"/>
      <c r="M29" s="158"/>
      <c r="N29" s="158"/>
      <c r="O29" s="158"/>
      <c r="P29" s="158"/>
    </row>
    <row r="30" spans="1:16" ht="56.25" customHeight="1">
      <c r="A30" s="195"/>
      <c r="B30" s="197"/>
      <c r="C30" s="197"/>
      <c r="D30" s="197"/>
      <c r="E30" s="197"/>
      <c r="F30" s="197"/>
      <c r="G30" s="197"/>
      <c r="H30" s="197"/>
      <c r="I30" s="197"/>
      <c r="J30" s="197"/>
      <c r="K30" s="196"/>
      <c r="L30" s="190"/>
      <c r="M30" s="158"/>
      <c r="N30" s="158"/>
      <c r="O30" s="158"/>
      <c r="P30" s="158"/>
    </row>
    <row r="31" spans="1:16" ht="14.25" thickBot="1">
      <c r="A31" s="195"/>
      <c r="B31" s="198" t="s">
        <v>281</v>
      </c>
      <c r="C31" s="198"/>
      <c r="D31" s="198"/>
      <c r="E31" s="198"/>
      <c r="F31" s="198"/>
      <c r="G31" s="198"/>
      <c r="H31" s="198"/>
      <c r="I31" s="198"/>
      <c r="J31" s="199" t="s">
        <v>215</v>
      </c>
      <c r="K31" s="196"/>
      <c r="L31" s="158" t="s">
        <v>230</v>
      </c>
      <c r="N31" s="158"/>
      <c r="O31" s="158"/>
      <c r="P31" s="158"/>
    </row>
    <row r="32" spans="1:16" ht="14.25" thickBot="1">
      <c r="A32" s="195"/>
      <c r="B32" s="1232" t="s">
        <v>231</v>
      </c>
      <c r="C32" s="1234" t="s">
        <v>232</v>
      </c>
      <c r="D32" s="1235"/>
      <c r="E32" s="1238" t="s">
        <v>216</v>
      </c>
      <c r="F32" s="1240" t="s">
        <v>233</v>
      </c>
      <c r="G32" s="1241"/>
      <c r="H32" s="1242"/>
      <c r="I32" s="1238" t="s">
        <v>234</v>
      </c>
      <c r="J32" s="1243" t="s">
        <v>235</v>
      </c>
      <c r="K32" s="196"/>
      <c r="L32" s="238">
        <v>10</v>
      </c>
      <c r="N32" s="158"/>
      <c r="O32" s="158"/>
      <c r="P32" s="158"/>
    </row>
    <row r="33" spans="1:16" ht="14.25" thickBot="1">
      <c r="A33" s="195"/>
      <c r="B33" s="1233"/>
      <c r="C33" s="1236"/>
      <c r="D33" s="1237"/>
      <c r="E33" s="1239"/>
      <c r="F33" s="373" t="s">
        <v>236</v>
      </c>
      <c r="G33" s="373" t="s">
        <v>237</v>
      </c>
      <c r="H33" s="373" t="s">
        <v>238</v>
      </c>
      <c r="I33" s="1239"/>
      <c r="J33" s="1244"/>
      <c r="K33" s="196"/>
      <c r="L33" s="190"/>
      <c r="M33" s="158"/>
      <c r="N33" s="158"/>
      <c r="O33" s="158"/>
      <c r="P33" s="158"/>
    </row>
    <row r="34" spans="1:16" ht="14.25" thickTop="1">
      <c r="A34" s="195"/>
      <c r="B34" s="1245"/>
      <c r="C34" s="1246"/>
      <c r="D34" s="1247"/>
      <c r="E34" s="372"/>
      <c r="F34" s="372"/>
      <c r="G34" s="372"/>
      <c r="H34" s="372"/>
      <c r="I34" s="201"/>
      <c r="J34" s="202"/>
      <c r="K34" s="196"/>
      <c r="L34" s="190"/>
      <c r="M34" s="158"/>
      <c r="N34" s="158"/>
      <c r="O34" s="158"/>
      <c r="P34" s="158"/>
    </row>
    <row r="35" spans="1:16">
      <c r="A35" s="195"/>
      <c r="B35" s="203" t="s">
        <v>239</v>
      </c>
      <c r="C35" s="1248" t="s">
        <v>240</v>
      </c>
      <c r="D35" s="1249"/>
      <c r="E35" s="372" t="s">
        <v>210</v>
      </c>
      <c r="F35" s="204">
        <f>L32</f>
        <v>10</v>
      </c>
      <c r="G35" s="465">
        <v>1</v>
      </c>
      <c r="H35" s="466">
        <f>F35*G35</f>
        <v>10</v>
      </c>
      <c r="I35" s="205">
        <f>E12</f>
        <v>3150</v>
      </c>
      <c r="J35" s="206">
        <f t="shared" ref="J35:J41" si="2">H35*I35</f>
        <v>31500</v>
      </c>
      <c r="K35" s="196"/>
      <c r="L35" s="190"/>
      <c r="M35" s="158"/>
      <c r="N35" s="158"/>
      <c r="O35" s="158"/>
      <c r="P35" s="158"/>
    </row>
    <row r="36" spans="1:16">
      <c r="A36" s="183"/>
      <c r="B36" s="203" t="s">
        <v>241</v>
      </c>
      <c r="C36" s="1250" t="s">
        <v>242</v>
      </c>
      <c r="D36" s="1250"/>
      <c r="E36" s="200" t="s">
        <v>210</v>
      </c>
      <c r="F36" s="204">
        <f>F35</f>
        <v>10</v>
      </c>
      <c r="G36" s="465">
        <v>1</v>
      </c>
      <c r="H36" s="466">
        <f>F36*G36</f>
        <v>10</v>
      </c>
      <c r="I36" s="205">
        <f>E15</f>
        <v>450</v>
      </c>
      <c r="J36" s="206">
        <f t="shared" si="2"/>
        <v>4500</v>
      </c>
      <c r="K36" s="184"/>
      <c r="L36" s="161"/>
      <c r="M36" s="346">
        <v>1</v>
      </c>
      <c r="N36" s="346"/>
      <c r="O36" s="155"/>
      <c r="P36" s="155"/>
    </row>
    <row r="37" spans="1:16">
      <c r="A37" s="183"/>
      <c r="B37" s="203" t="s">
        <v>243</v>
      </c>
      <c r="C37" s="1250" t="s">
        <v>244</v>
      </c>
      <c r="D37" s="1250"/>
      <c r="E37" s="200" t="s">
        <v>210</v>
      </c>
      <c r="F37" s="204">
        <f>F36</f>
        <v>10</v>
      </c>
      <c r="G37" s="465" t="s">
        <v>70</v>
      </c>
      <c r="H37" s="466">
        <f>F37</f>
        <v>10</v>
      </c>
      <c r="I37" s="205">
        <f>E14</f>
        <v>900</v>
      </c>
      <c r="J37" s="206">
        <f t="shared" si="2"/>
        <v>9000</v>
      </c>
      <c r="K37" s="184"/>
      <c r="L37" s="161"/>
      <c r="M37" s="346">
        <v>300</v>
      </c>
      <c r="N37" s="346"/>
      <c r="O37" s="155"/>
      <c r="P37" s="155"/>
    </row>
    <row r="38" spans="1:16" ht="27" customHeight="1">
      <c r="A38" s="183"/>
      <c r="B38" s="207" t="s">
        <v>245</v>
      </c>
      <c r="C38" s="1231" t="s">
        <v>246</v>
      </c>
      <c r="D38" s="1231"/>
      <c r="E38" s="200" t="s">
        <v>247</v>
      </c>
      <c r="F38" s="204">
        <f>F37</f>
        <v>10</v>
      </c>
      <c r="G38" s="465">
        <v>35</v>
      </c>
      <c r="H38" s="466">
        <f>F38*G38</f>
        <v>350</v>
      </c>
      <c r="I38" s="205">
        <f>E9</f>
        <v>90</v>
      </c>
      <c r="J38" s="206">
        <f t="shared" si="2"/>
        <v>31500</v>
      </c>
      <c r="K38" s="184"/>
      <c r="L38" s="161"/>
      <c r="M38" s="346">
        <f>M37*M36*70%</f>
        <v>210</v>
      </c>
      <c r="N38" s="346">
        <f>M37*M36-M38</f>
        <v>90</v>
      </c>
      <c r="O38" s="155"/>
      <c r="P38" s="155"/>
    </row>
    <row r="39" spans="1:16" ht="27" customHeight="1">
      <c r="A39" s="183"/>
      <c r="B39" s="207" t="s">
        <v>248</v>
      </c>
      <c r="C39" s="1231" t="s">
        <v>249</v>
      </c>
      <c r="D39" s="1231"/>
      <c r="E39" s="200" t="s">
        <v>221</v>
      </c>
      <c r="F39" s="204">
        <f>F38</f>
        <v>10</v>
      </c>
      <c r="G39" s="465">
        <v>15</v>
      </c>
      <c r="H39" s="466">
        <f>F39*G39</f>
        <v>150</v>
      </c>
      <c r="I39" s="205">
        <f>E11</f>
        <v>540</v>
      </c>
      <c r="J39" s="206">
        <f t="shared" si="2"/>
        <v>81000</v>
      </c>
      <c r="K39" s="184"/>
      <c r="L39" s="161"/>
      <c r="M39" s="155"/>
      <c r="N39" s="155"/>
      <c r="O39" s="155"/>
      <c r="P39" s="155"/>
    </row>
    <row r="40" spans="1:16">
      <c r="A40" s="183"/>
      <c r="B40" s="203" t="s">
        <v>228</v>
      </c>
      <c r="C40" s="1250" t="s">
        <v>250</v>
      </c>
      <c r="D40" s="1250"/>
      <c r="E40" s="200" t="s">
        <v>251</v>
      </c>
      <c r="F40" s="204">
        <f>F39</f>
        <v>10</v>
      </c>
      <c r="G40" s="465">
        <v>30</v>
      </c>
      <c r="H40" s="466">
        <f>F40*G40</f>
        <v>300</v>
      </c>
      <c r="I40" s="205">
        <f>E16</f>
        <v>90</v>
      </c>
      <c r="J40" s="206">
        <f t="shared" si="2"/>
        <v>27000</v>
      </c>
      <c r="K40" s="184"/>
      <c r="L40" s="161"/>
      <c r="M40" s="155"/>
      <c r="N40" s="155"/>
      <c r="O40" s="155"/>
      <c r="P40" s="155"/>
    </row>
    <row r="41" spans="1:16" ht="14.25" thickBot="1">
      <c r="A41" s="183"/>
      <c r="B41" s="203" t="str">
        <f>A77</f>
        <v>D V D</v>
      </c>
      <c r="C41" s="1250" t="str">
        <f>B77</f>
        <v>4.7GB 16X</v>
      </c>
      <c r="D41" s="1250"/>
      <c r="E41" s="200" t="str">
        <f>C77</f>
        <v>장</v>
      </c>
      <c r="F41" s="204">
        <f>D77</f>
        <v>5</v>
      </c>
      <c r="G41" s="465" t="s">
        <v>70</v>
      </c>
      <c r="H41" s="466">
        <f>F41</f>
        <v>5</v>
      </c>
      <c r="I41" s="205">
        <f>E77</f>
        <v>210</v>
      </c>
      <c r="J41" s="206">
        <f t="shared" si="2"/>
        <v>1050</v>
      </c>
      <c r="K41" s="184"/>
      <c r="L41" s="161"/>
      <c r="M41" s="155"/>
      <c r="N41" s="155"/>
      <c r="O41" s="155"/>
      <c r="P41" s="155"/>
    </row>
    <row r="42" spans="1:16" ht="15" thickTop="1" thickBot="1">
      <c r="A42" s="183"/>
      <c r="B42" s="208" t="s">
        <v>7</v>
      </c>
      <c r="C42" s="1264"/>
      <c r="D42" s="1264"/>
      <c r="E42" s="209"/>
      <c r="F42" s="210"/>
      <c r="G42" s="210"/>
      <c r="H42" s="210"/>
      <c r="I42" s="211"/>
      <c r="J42" s="212">
        <f>SUM(J35:J41)</f>
        <v>185550</v>
      </c>
      <c r="K42" s="184"/>
      <c r="L42" s="161"/>
      <c r="M42" s="155"/>
      <c r="N42" s="155"/>
      <c r="O42" s="155"/>
      <c r="P42" s="155"/>
    </row>
    <row r="43" spans="1:16">
      <c r="A43" s="183"/>
      <c r="B43" s="198" t="s">
        <v>252</v>
      </c>
      <c r="C43" s="198"/>
      <c r="D43" s="198"/>
      <c r="E43" s="198"/>
      <c r="F43" s="198"/>
      <c r="G43" s="198"/>
      <c r="H43" s="198"/>
      <c r="I43" s="198"/>
      <c r="J43" s="198"/>
      <c r="K43" s="184"/>
      <c r="L43" s="161"/>
      <c r="M43" s="155"/>
      <c r="N43" s="155"/>
      <c r="O43" s="155"/>
      <c r="P43" s="155"/>
    </row>
    <row r="44" spans="1:16">
      <c r="A44" s="183"/>
      <c r="B44" s="197"/>
      <c r="C44" s="197"/>
      <c r="D44" s="197"/>
      <c r="E44" s="197"/>
      <c r="F44" s="197"/>
      <c r="G44" s="197"/>
      <c r="H44" s="197"/>
      <c r="I44" s="197"/>
      <c r="J44" s="197"/>
      <c r="K44" s="184"/>
      <c r="L44" s="161"/>
      <c r="M44" s="155"/>
      <c r="N44" s="155"/>
      <c r="O44" s="155"/>
      <c r="P44" s="155"/>
    </row>
    <row r="45" spans="1:16">
      <c r="A45" s="183"/>
      <c r="B45" s="213"/>
      <c r="C45" s="214"/>
      <c r="D45" s="214"/>
      <c r="E45" s="214"/>
      <c r="F45" s="214"/>
      <c r="G45" s="214"/>
      <c r="H45" s="214"/>
      <c r="I45" s="214"/>
      <c r="J45" s="214"/>
      <c r="K45" s="184"/>
      <c r="L45" s="161"/>
      <c r="M45" s="155"/>
      <c r="N45" s="155"/>
      <c r="O45" s="155"/>
      <c r="P45" s="155"/>
    </row>
    <row r="46" spans="1:16">
      <c r="A46" s="183"/>
      <c r="B46" s="213"/>
      <c r="C46" s="214"/>
      <c r="D46" s="214"/>
      <c r="E46" s="214"/>
      <c r="F46" s="214"/>
      <c r="G46" s="214"/>
      <c r="H46" s="214"/>
      <c r="I46" s="214"/>
      <c r="J46" s="214"/>
      <c r="K46" s="184"/>
      <c r="L46" s="161"/>
      <c r="M46" s="155"/>
      <c r="N46" s="155"/>
      <c r="O46" s="155"/>
      <c r="P46" s="155"/>
    </row>
    <row r="47" spans="1:16">
      <c r="A47" s="183"/>
      <c r="B47" s="213"/>
      <c r="C47" s="214"/>
      <c r="D47" s="214"/>
      <c r="E47" s="214"/>
      <c r="F47" s="214"/>
      <c r="G47" s="214"/>
      <c r="H47" s="214"/>
      <c r="I47" s="214"/>
      <c r="J47" s="214"/>
      <c r="K47" s="184"/>
      <c r="L47" s="161"/>
      <c r="M47" s="155"/>
      <c r="N47" s="155"/>
      <c r="O47" s="155"/>
      <c r="P47" s="155"/>
    </row>
    <row r="48" spans="1:16">
      <c r="A48" s="183"/>
      <c r="B48" s="213"/>
      <c r="C48" s="214"/>
      <c r="D48" s="214"/>
      <c r="E48" s="214"/>
      <c r="F48" s="214"/>
      <c r="G48" s="214"/>
      <c r="H48" s="214"/>
      <c r="I48" s="214"/>
      <c r="J48" s="214"/>
      <c r="K48" s="184"/>
      <c r="L48" s="161"/>
      <c r="M48" s="155"/>
      <c r="N48" s="155"/>
      <c r="O48" s="155"/>
      <c r="P48" s="155"/>
    </row>
    <row r="49" spans="1:16">
      <c r="A49" s="183"/>
      <c r="B49" s="213"/>
      <c r="C49" s="214"/>
      <c r="D49" s="214"/>
      <c r="E49" s="214"/>
      <c r="F49" s="214"/>
      <c r="G49" s="214"/>
      <c r="H49" s="214"/>
      <c r="I49" s="214"/>
      <c r="J49" s="214"/>
      <c r="K49" s="184"/>
      <c r="L49" s="161"/>
      <c r="M49" s="155"/>
      <c r="N49" s="155"/>
      <c r="O49" s="155"/>
      <c r="P49" s="155"/>
    </row>
    <row r="50" spans="1:16">
      <c r="A50" s="183"/>
      <c r="B50" s="213"/>
      <c r="C50" s="214"/>
      <c r="D50" s="214"/>
      <c r="E50" s="214"/>
      <c r="F50" s="214"/>
      <c r="G50" s="214"/>
      <c r="H50" s="214"/>
      <c r="I50" s="214"/>
      <c r="J50" s="214"/>
      <c r="K50" s="184"/>
      <c r="L50" s="161"/>
      <c r="M50" s="155"/>
      <c r="N50" s="155"/>
      <c r="O50" s="155"/>
      <c r="P50" s="155"/>
    </row>
    <row r="51" spans="1:16">
      <c r="A51" s="183"/>
      <c r="B51" s="213"/>
      <c r="C51" s="214"/>
      <c r="D51" s="214"/>
      <c r="E51" s="214"/>
      <c r="F51" s="214"/>
      <c r="G51" s="214"/>
      <c r="H51" s="214"/>
      <c r="I51" s="214"/>
      <c r="J51" s="214"/>
      <c r="K51" s="184"/>
      <c r="L51" s="161"/>
      <c r="M51" s="155"/>
      <c r="N51" s="155"/>
      <c r="O51" s="155"/>
      <c r="P51" s="155"/>
    </row>
    <row r="52" spans="1:16">
      <c r="A52" s="183"/>
      <c r="B52" s="213"/>
      <c r="C52" s="214"/>
      <c r="D52" s="214"/>
      <c r="E52" s="214"/>
      <c r="F52" s="214"/>
      <c r="G52" s="214"/>
      <c r="H52" s="214"/>
      <c r="I52" s="214"/>
      <c r="J52" s="214"/>
      <c r="K52" s="184"/>
      <c r="L52" s="161"/>
      <c r="M52" s="155"/>
      <c r="N52" s="155"/>
      <c r="O52" s="155"/>
      <c r="P52" s="155"/>
    </row>
    <row r="53" spans="1:16">
      <c r="A53" s="183"/>
      <c r="B53" s="213"/>
      <c r="C53" s="214"/>
      <c r="D53" s="214"/>
      <c r="E53" s="214"/>
      <c r="F53" s="214"/>
      <c r="G53" s="214"/>
      <c r="H53" s="214"/>
      <c r="I53" s="214"/>
      <c r="J53" s="214"/>
      <c r="K53" s="184"/>
      <c r="L53" s="161"/>
      <c r="M53" s="155"/>
      <c r="N53" s="155"/>
      <c r="O53" s="155"/>
      <c r="P53" s="155"/>
    </row>
    <row r="54" spans="1:16">
      <c r="A54" s="183"/>
      <c r="B54" s="213"/>
      <c r="C54" s="214"/>
      <c r="D54" s="214"/>
      <c r="E54" s="214"/>
      <c r="F54" s="214"/>
      <c r="G54" s="214"/>
      <c r="H54" s="214"/>
      <c r="I54" s="214"/>
      <c r="J54" s="214"/>
      <c r="K54" s="184"/>
      <c r="L54" s="161"/>
      <c r="M54" s="155"/>
      <c r="N54" s="155"/>
      <c r="O54" s="155"/>
      <c r="P54" s="155"/>
    </row>
    <row r="55" spans="1:16">
      <c r="A55" s="183"/>
      <c r="B55" s="213"/>
      <c r="C55" s="214"/>
      <c r="D55" s="214"/>
      <c r="E55" s="214"/>
      <c r="F55" s="214"/>
      <c r="G55" s="214"/>
      <c r="H55" s="214"/>
      <c r="I55" s="214"/>
      <c r="J55" s="214"/>
      <c r="K55" s="184"/>
      <c r="L55" s="161"/>
      <c r="M55" s="155"/>
      <c r="N55" s="155"/>
      <c r="O55" s="155"/>
      <c r="P55" s="155"/>
    </row>
    <row r="56" spans="1:16">
      <c r="A56" s="183"/>
      <c r="B56" s="213"/>
      <c r="C56" s="214"/>
      <c r="D56" s="214"/>
      <c r="E56" s="214"/>
      <c r="F56" s="214"/>
      <c r="G56" s="214"/>
      <c r="H56" s="214"/>
      <c r="I56" s="214"/>
      <c r="J56" s="214"/>
      <c r="K56" s="184"/>
      <c r="L56" s="161"/>
      <c r="M56" s="155"/>
      <c r="N56" s="155"/>
      <c r="O56" s="155"/>
      <c r="P56" s="155"/>
    </row>
    <row r="57" spans="1:16">
      <c r="A57" s="183"/>
      <c r="B57" s="213"/>
      <c r="C57" s="214"/>
      <c r="D57" s="214"/>
      <c r="E57" s="214"/>
      <c r="F57" s="214"/>
      <c r="G57" s="214"/>
      <c r="H57" s="214"/>
      <c r="I57" s="214"/>
      <c r="J57" s="214"/>
      <c r="K57" s="184"/>
      <c r="L57" s="161"/>
      <c r="M57" s="155"/>
      <c r="N57" s="155"/>
      <c r="O57" s="155"/>
      <c r="P57" s="155"/>
    </row>
    <row r="58" spans="1:16">
      <c r="A58" s="183"/>
      <c r="B58" s="213"/>
      <c r="C58" s="214"/>
      <c r="D58" s="214"/>
      <c r="E58" s="214"/>
      <c r="F58" s="214"/>
      <c r="G58" s="214"/>
      <c r="H58" s="214"/>
      <c r="I58" s="214"/>
      <c r="J58" s="214"/>
      <c r="K58" s="184"/>
      <c r="L58" s="161"/>
      <c r="M58" s="155"/>
      <c r="N58" s="155"/>
      <c r="O58" s="155"/>
      <c r="P58" s="155"/>
    </row>
    <row r="59" spans="1:16">
      <c r="A59" s="183"/>
      <c r="B59" s="213"/>
      <c r="C59" s="214"/>
      <c r="D59" s="214"/>
      <c r="E59" s="214"/>
      <c r="F59" s="214"/>
      <c r="G59" s="214"/>
      <c r="H59" s="214"/>
      <c r="I59" s="214"/>
      <c r="J59" s="214"/>
      <c r="K59" s="184"/>
      <c r="L59" s="161"/>
      <c r="M59" s="155"/>
      <c r="N59" s="155"/>
      <c r="O59" s="155"/>
      <c r="P59" s="155"/>
    </row>
    <row r="60" spans="1:16">
      <c r="A60" s="183"/>
      <c r="B60" s="213"/>
      <c r="C60" s="214"/>
      <c r="D60" s="214"/>
      <c r="E60" s="214"/>
      <c r="F60" s="214"/>
      <c r="G60" s="214"/>
      <c r="H60" s="214"/>
      <c r="I60" s="214"/>
      <c r="J60" s="214"/>
      <c r="K60" s="184"/>
      <c r="L60" s="161"/>
      <c r="M60" s="155"/>
      <c r="N60" s="155"/>
      <c r="O60" s="155"/>
      <c r="P60" s="155"/>
    </row>
    <row r="61" spans="1:16">
      <c r="A61" s="183"/>
      <c r="B61" s="213"/>
      <c r="C61" s="214"/>
      <c r="D61" s="214"/>
      <c r="E61" s="214"/>
      <c r="F61" s="214"/>
      <c r="G61" s="214"/>
      <c r="H61" s="214"/>
      <c r="I61" s="214"/>
      <c r="J61" s="214"/>
      <c r="K61" s="184"/>
      <c r="L61" s="161"/>
      <c r="M61" s="155"/>
      <c r="N61" s="155"/>
      <c r="O61" s="155"/>
      <c r="P61" s="155"/>
    </row>
    <row r="62" spans="1:16">
      <c r="A62" s="183"/>
      <c r="B62" s="213"/>
      <c r="C62" s="214"/>
      <c r="D62" s="214"/>
      <c r="E62" s="214"/>
      <c r="F62" s="214"/>
      <c r="G62" s="214"/>
      <c r="H62" s="214"/>
      <c r="I62" s="214"/>
      <c r="J62" s="214"/>
      <c r="K62" s="184"/>
      <c r="L62" s="161"/>
      <c r="M62" s="155"/>
      <c r="N62" s="155"/>
      <c r="O62" s="155"/>
      <c r="P62" s="155"/>
    </row>
    <row r="63" spans="1:16">
      <c r="A63" s="183"/>
      <c r="B63" s="213"/>
      <c r="C63" s="214"/>
      <c r="D63" s="214"/>
      <c r="E63" s="214"/>
      <c r="F63" s="214"/>
      <c r="G63" s="214"/>
      <c r="H63" s="214"/>
      <c r="I63" s="214"/>
      <c r="J63" s="214"/>
      <c r="K63" s="184"/>
      <c r="L63" s="161"/>
      <c r="M63" s="155"/>
      <c r="N63" s="155"/>
      <c r="O63" s="155"/>
      <c r="P63" s="155"/>
    </row>
    <row r="64" spans="1:16" ht="14.25" thickBot="1">
      <c r="A64" s="217"/>
      <c r="B64" s="218"/>
      <c r="C64" s="219"/>
      <c r="D64" s="219"/>
      <c r="E64" s="219"/>
      <c r="F64" s="219"/>
      <c r="G64" s="219"/>
      <c r="H64" s="219"/>
      <c r="I64" s="219"/>
      <c r="J64" s="219"/>
      <c r="K64" s="220"/>
      <c r="L64" s="159"/>
      <c r="M64" s="154"/>
      <c r="N64" s="154"/>
      <c r="O64" s="154"/>
      <c r="P64" s="154"/>
    </row>
    <row r="65" spans="1:16" ht="25.5">
      <c r="A65" s="1254" t="s">
        <v>559</v>
      </c>
      <c r="B65" s="1255"/>
      <c r="C65" s="1255"/>
      <c r="D65" s="1255"/>
      <c r="E65" s="1255"/>
      <c r="F65" s="1255"/>
      <c r="G65" s="1255"/>
      <c r="H65" s="1255"/>
      <c r="I65" s="1255"/>
      <c r="J65" s="1255"/>
      <c r="K65" s="1256"/>
      <c r="L65" s="159"/>
      <c r="M65" s="154"/>
      <c r="N65" s="154"/>
      <c r="O65" s="154"/>
      <c r="P65" s="154"/>
    </row>
    <row r="66" spans="1:16">
      <c r="A66" s="471"/>
      <c r="B66" s="472"/>
      <c r="C66" s="472"/>
      <c r="D66" s="472"/>
      <c r="E66" s="472"/>
      <c r="F66" s="472"/>
      <c r="G66" s="472"/>
      <c r="H66" s="472"/>
      <c r="I66" s="472"/>
      <c r="J66" s="472"/>
      <c r="K66" s="473"/>
      <c r="L66" s="159"/>
      <c r="M66" s="154"/>
      <c r="N66" s="154"/>
      <c r="O66" s="154"/>
      <c r="P66" s="154"/>
    </row>
    <row r="67" spans="1:16" ht="14.25" thickBot="1">
      <c r="A67" s="474"/>
      <c r="B67" s="472"/>
      <c r="C67" s="472"/>
      <c r="D67" s="472"/>
      <c r="E67" s="472"/>
      <c r="F67" s="472"/>
      <c r="G67" s="472"/>
      <c r="H67" s="472"/>
      <c r="I67" s="472"/>
      <c r="J67" s="472"/>
      <c r="K67" s="475" t="s">
        <v>215</v>
      </c>
      <c r="L67" s="159"/>
      <c r="M67" s="154"/>
      <c r="N67" s="154"/>
      <c r="O67" s="154"/>
      <c r="P67" s="154"/>
    </row>
    <row r="68" spans="1:16">
      <c r="A68" s="1257" t="s">
        <v>262</v>
      </c>
      <c r="B68" s="1259" t="s">
        <v>256</v>
      </c>
      <c r="C68" s="1259" t="s">
        <v>257</v>
      </c>
      <c r="D68" s="1261" t="s">
        <v>555</v>
      </c>
      <c r="E68" s="1261"/>
      <c r="F68" s="1261" t="s">
        <v>556</v>
      </c>
      <c r="G68" s="1261"/>
      <c r="H68" s="1261" t="s">
        <v>217</v>
      </c>
      <c r="I68" s="1261"/>
      <c r="J68" s="1259" t="s">
        <v>258</v>
      </c>
      <c r="K68" s="1262" t="s">
        <v>263</v>
      </c>
      <c r="L68" s="159"/>
      <c r="M68" s="154"/>
      <c r="N68" s="154"/>
      <c r="O68" s="154"/>
      <c r="P68" s="154"/>
    </row>
    <row r="69" spans="1:16" ht="14.25" thickBot="1">
      <c r="A69" s="1258"/>
      <c r="B69" s="1260"/>
      <c r="C69" s="1260"/>
      <c r="D69" s="373" t="s">
        <v>16</v>
      </c>
      <c r="E69" s="373" t="s">
        <v>259</v>
      </c>
      <c r="F69" s="373" t="s">
        <v>16</v>
      </c>
      <c r="G69" s="373" t="s">
        <v>259</v>
      </c>
      <c r="H69" s="373" t="s">
        <v>254</v>
      </c>
      <c r="I69" s="373" t="s">
        <v>255</v>
      </c>
      <c r="J69" s="1260"/>
      <c r="K69" s="1263"/>
      <c r="L69" s="159"/>
      <c r="M69" s="154"/>
      <c r="N69" s="154"/>
      <c r="O69" s="154"/>
      <c r="P69" s="154"/>
    </row>
    <row r="70" spans="1:16" ht="15" thickTop="1" thickBot="1">
      <c r="A70" s="221" t="s">
        <v>264</v>
      </c>
      <c r="B70" s="222" t="s">
        <v>265</v>
      </c>
      <c r="C70" s="222" t="s">
        <v>251</v>
      </c>
      <c r="D70" s="223">
        <f>TRUNC(5790/25/1.1,)</f>
        <v>210</v>
      </c>
      <c r="E70" s="223" t="s">
        <v>266</v>
      </c>
      <c r="F70" s="223">
        <f>TRUNC(3500/10,)</f>
        <v>350</v>
      </c>
      <c r="G70" s="223" t="s">
        <v>260</v>
      </c>
      <c r="H70" s="224"/>
      <c r="I70" s="224"/>
      <c r="J70" s="225">
        <f>MIN(D70,F70,H70,I70)</f>
        <v>210</v>
      </c>
      <c r="K70" s="226"/>
      <c r="L70" s="159"/>
      <c r="M70" s="154"/>
      <c r="N70" s="154"/>
      <c r="O70" s="154"/>
      <c r="P70" s="154"/>
    </row>
    <row r="71" spans="1:16">
      <c r="A71" s="215"/>
      <c r="B71" s="476"/>
      <c r="C71" s="477"/>
      <c r="D71" s="477"/>
      <c r="E71" s="477"/>
      <c r="F71" s="477"/>
      <c r="G71" s="477"/>
      <c r="H71" s="477"/>
      <c r="I71" s="477"/>
      <c r="J71" s="477"/>
      <c r="K71" s="216"/>
      <c r="L71" s="159"/>
      <c r="M71" s="154"/>
      <c r="N71" s="154"/>
      <c r="O71" s="154"/>
      <c r="P71" s="154"/>
    </row>
    <row r="72" spans="1:16">
      <c r="A72" s="215"/>
      <c r="B72" s="476"/>
      <c r="C72" s="477"/>
      <c r="D72" s="477"/>
      <c r="E72" s="477"/>
      <c r="F72" s="477"/>
      <c r="G72" s="477"/>
      <c r="H72" s="477"/>
      <c r="I72" s="477"/>
      <c r="J72" s="477"/>
      <c r="K72" s="216"/>
      <c r="L72" s="159"/>
      <c r="M72" s="154"/>
      <c r="N72" s="154"/>
      <c r="O72" s="154"/>
      <c r="P72" s="154"/>
    </row>
    <row r="73" spans="1:16" ht="25.5">
      <c r="A73" s="1253"/>
      <c r="B73" s="1215"/>
      <c r="C73" s="1215"/>
      <c r="D73" s="1215"/>
      <c r="E73" s="1215"/>
      <c r="F73" s="1215"/>
      <c r="G73" s="477"/>
      <c r="H73" s="477"/>
      <c r="I73" s="477"/>
      <c r="J73" s="477"/>
      <c r="K73" s="216"/>
      <c r="L73" s="159"/>
      <c r="M73" s="154"/>
      <c r="N73" s="154"/>
      <c r="O73" s="154"/>
      <c r="P73" s="154"/>
    </row>
    <row r="74" spans="1:16">
      <c r="A74" s="478"/>
      <c r="B74" s="197"/>
      <c r="C74" s="197"/>
      <c r="D74" s="197"/>
      <c r="E74" s="197"/>
      <c r="F74" s="197"/>
      <c r="G74" s="477"/>
      <c r="H74" s="477"/>
      <c r="I74" s="477"/>
      <c r="J74" s="477"/>
      <c r="K74" s="216"/>
      <c r="L74" s="159"/>
      <c r="M74" s="154"/>
      <c r="N74" s="154"/>
      <c r="O74" s="154"/>
      <c r="P74" s="154"/>
    </row>
    <row r="75" spans="1:16" ht="14.25" thickBot="1">
      <c r="A75" s="474" t="s">
        <v>267</v>
      </c>
      <c r="B75" s="198"/>
      <c r="C75" s="198"/>
      <c r="D75" s="198"/>
      <c r="E75" s="198"/>
      <c r="F75" s="199" t="s">
        <v>215</v>
      </c>
      <c r="G75" s="477"/>
      <c r="H75" s="477"/>
      <c r="I75" s="477"/>
      <c r="J75" s="477"/>
      <c r="K75" s="216"/>
      <c r="L75" s="159"/>
      <c r="M75" s="154"/>
      <c r="N75" s="154"/>
      <c r="O75" s="154"/>
      <c r="P75" s="154"/>
    </row>
    <row r="76" spans="1:16" ht="14.25" thickBot="1">
      <c r="A76" s="227" t="s">
        <v>261</v>
      </c>
      <c r="B76" s="228" t="s">
        <v>17</v>
      </c>
      <c r="C76" s="228" t="s">
        <v>216</v>
      </c>
      <c r="D76" s="228" t="s">
        <v>253</v>
      </c>
      <c r="E76" s="228" t="s">
        <v>234</v>
      </c>
      <c r="F76" s="229" t="s">
        <v>268</v>
      </c>
      <c r="G76" s="477"/>
      <c r="H76" s="477"/>
      <c r="I76" s="477"/>
      <c r="J76" s="477"/>
      <c r="K76" s="216"/>
      <c r="L76" s="159"/>
      <c r="M76" s="154"/>
      <c r="N76" s="154"/>
      <c r="O76" s="154"/>
      <c r="P76" s="154"/>
    </row>
    <row r="77" spans="1:16" ht="27.75" customHeight="1" thickTop="1" thickBot="1">
      <c r="A77" s="230" t="s">
        <v>264</v>
      </c>
      <c r="B77" s="372" t="s">
        <v>265</v>
      </c>
      <c r="C77" s="372" t="s">
        <v>269</v>
      </c>
      <c r="D77" s="239">
        <v>5</v>
      </c>
      <c r="E77" s="231">
        <f>J70</f>
        <v>210</v>
      </c>
      <c r="F77" s="232">
        <f>TRUNC(D77*E77,)</f>
        <v>1050</v>
      </c>
      <c r="G77" s="477"/>
      <c r="H77" s="477"/>
      <c r="I77" s="477"/>
      <c r="J77" s="477"/>
      <c r="K77" s="216"/>
      <c r="L77" s="159"/>
      <c r="M77" s="154"/>
      <c r="N77" s="154"/>
      <c r="O77" s="154"/>
      <c r="P77" s="154"/>
    </row>
    <row r="78" spans="1:16" ht="15" thickTop="1" thickBot="1">
      <c r="A78" s="233" t="s">
        <v>7</v>
      </c>
      <c r="B78" s="234"/>
      <c r="C78" s="234"/>
      <c r="D78" s="234"/>
      <c r="E78" s="235"/>
      <c r="F78" s="236">
        <f>SUM(F77:F77)</f>
        <v>1050</v>
      </c>
      <c r="G78" s="477"/>
      <c r="H78" s="477"/>
      <c r="I78" s="477"/>
      <c r="J78" s="477"/>
      <c r="K78" s="216"/>
      <c r="L78" s="159"/>
      <c r="M78" s="154"/>
      <c r="N78" s="154"/>
      <c r="O78" s="154"/>
      <c r="P78" s="154"/>
    </row>
    <row r="79" spans="1:16">
      <c r="A79" s="478"/>
      <c r="B79" s="197"/>
      <c r="C79" s="197"/>
      <c r="D79" s="197"/>
      <c r="E79" s="197"/>
      <c r="F79" s="197"/>
      <c r="G79" s="477"/>
      <c r="H79" s="477"/>
      <c r="I79" s="477"/>
      <c r="J79" s="477"/>
      <c r="K79" s="216"/>
      <c r="L79" s="159"/>
      <c r="M79" s="159"/>
    </row>
    <row r="80" spans="1:16">
      <c r="A80" s="479"/>
      <c r="B80" s="480"/>
      <c r="C80" s="480"/>
      <c r="D80" s="480"/>
      <c r="E80" s="480"/>
      <c r="F80" s="480"/>
      <c r="G80" s="477"/>
      <c r="H80" s="477"/>
      <c r="I80" s="477"/>
      <c r="J80" s="477"/>
      <c r="K80" s="216"/>
      <c r="L80" s="159"/>
      <c r="M80" s="159"/>
    </row>
    <row r="81" spans="1:13">
      <c r="A81" s="479"/>
      <c r="B81" s="480"/>
      <c r="C81" s="480"/>
      <c r="D81" s="480"/>
      <c r="E81" s="480"/>
      <c r="F81" s="480"/>
      <c r="G81" s="477"/>
      <c r="H81" s="477"/>
      <c r="I81" s="477"/>
      <c r="J81" s="477"/>
      <c r="K81" s="216"/>
      <c r="L81" s="159"/>
      <c r="M81" s="159"/>
    </row>
    <row r="82" spans="1:13">
      <c r="A82" s="479"/>
      <c r="B82" s="480"/>
      <c r="C82" s="480"/>
      <c r="D82" s="480"/>
      <c r="E82" s="480"/>
      <c r="F82" s="480"/>
      <c r="G82" s="477"/>
      <c r="H82" s="477"/>
      <c r="I82" s="477"/>
      <c r="J82" s="477"/>
      <c r="K82" s="216"/>
      <c r="L82" s="159"/>
      <c r="M82" s="159"/>
    </row>
    <row r="83" spans="1:13">
      <c r="A83" s="479"/>
      <c r="B83" s="480"/>
      <c r="C83" s="480"/>
      <c r="D83" s="480"/>
      <c r="E83" s="480"/>
      <c r="F83" s="480"/>
      <c r="G83" s="477"/>
      <c r="H83" s="477"/>
      <c r="I83" s="477"/>
      <c r="J83" s="477"/>
      <c r="K83" s="216"/>
      <c r="L83" s="159"/>
      <c r="M83" s="159"/>
    </row>
    <row r="84" spans="1:13">
      <c r="A84" s="479"/>
      <c r="B84" s="480"/>
      <c r="C84" s="480"/>
      <c r="D84" s="480"/>
      <c r="E84" s="480"/>
      <c r="F84" s="480"/>
      <c r="G84" s="477"/>
      <c r="H84" s="477"/>
      <c r="I84" s="477"/>
      <c r="J84" s="477"/>
      <c r="K84" s="216"/>
      <c r="L84" s="159"/>
      <c r="M84" s="159"/>
    </row>
    <row r="85" spans="1:13">
      <c r="A85" s="479"/>
      <c r="B85" s="480"/>
      <c r="C85" s="480"/>
      <c r="D85" s="480"/>
      <c r="E85" s="480"/>
      <c r="F85" s="480"/>
      <c r="G85" s="477"/>
      <c r="H85" s="477"/>
      <c r="I85" s="477"/>
      <c r="J85" s="477"/>
      <c r="K85" s="216"/>
      <c r="L85" s="159"/>
      <c r="M85" s="159"/>
    </row>
    <row r="86" spans="1:13">
      <c r="A86" s="479"/>
      <c r="B86" s="480"/>
      <c r="C86" s="480"/>
      <c r="D86" s="480"/>
      <c r="E86" s="480"/>
      <c r="F86" s="480"/>
      <c r="G86" s="477"/>
      <c r="H86" s="477"/>
      <c r="I86" s="477"/>
      <c r="J86" s="477"/>
      <c r="K86" s="216"/>
      <c r="L86" s="159"/>
      <c r="M86" s="159"/>
    </row>
    <row r="87" spans="1:13">
      <c r="A87" s="479"/>
      <c r="B87" s="480"/>
      <c r="C87" s="480"/>
      <c r="D87" s="480"/>
      <c r="E87" s="480"/>
      <c r="F87" s="480"/>
      <c r="G87" s="477"/>
      <c r="H87" s="477"/>
      <c r="I87" s="477"/>
      <c r="J87" s="477"/>
      <c r="K87" s="216"/>
      <c r="L87" s="159"/>
      <c r="M87" s="159"/>
    </row>
    <row r="88" spans="1:13">
      <c r="A88" s="479"/>
      <c r="B88" s="480"/>
      <c r="C88" s="480"/>
      <c r="D88" s="480"/>
      <c r="E88" s="480"/>
      <c r="F88" s="480"/>
      <c r="G88" s="477"/>
      <c r="H88" s="477"/>
      <c r="I88" s="477"/>
      <c r="J88" s="477"/>
      <c r="K88" s="216"/>
      <c r="L88" s="159"/>
      <c r="M88" s="159"/>
    </row>
    <row r="89" spans="1:13">
      <c r="A89" s="479"/>
      <c r="B89" s="480"/>
      <c r="C89" s="480"/>
      <c r="D89" s="480"/>
      <c r="E89" s="480"/>
      <c r="F89" s="480"/>
      <c r="G89" s="477"/>
      <c r="H89" s="477"/>
      <c r="I89" s="477"/>
      <c r="J89" s="477"/>
      <c r="K89" s="216"/>
      <c r="L89" s="159"/>
      <c r="M89" s="159"/>
    </row>
    <row r="90" spans="1:13">
      <c r="A90" s="479"/>
      <c r="B90" s="480"/>
      <c r="C90" s="480"/>
      <c r="D90" s="480"/>
      <c r="E90" s="480"/>
      <c r="F90" s="480"/>
      <c r="G90" s="477"/>
      <c r="H90" s="477"/>
      <c r="I90" s="477"/>
      <c r="J90" s="477"/>
      <c r="K90" s="216"/>
      <c r="L90" s="159"/>
      <c r="M90" s="159"/>
    </row>
    <row r="91" spans="1:13">
      <c r="A91" s="479"/>
      <c r="B91" s="480"/>
      <c r="C91" s="480"/>
      <c r="D91" s="480"/>
      <c r="E91" s="480"/>
      <c r="F91" s="480"/>
      <c r="G91" s="477"/>
      <c r="H91" s="477"/>
      <c r="I91" s="477"/>
      <c r="J91" s="477"/>
      <c r="K91" s="216"/>
      <c r="L91" s="159"/>
      <c r="M91" s="159"/>
    </row>
    <row r="92" spans="1:13">
      <c r="A92" s="479"/>
      <c r="B92" s="480"/>
      <c r="C92" s="480"/>
      <c r="D92" s="480"/>
      <c r="E92" s="480"/>
      <c r="F92" s="480"/>
      <c r="G92" s="477"/>
      <c r="H92" s="477"/>
      <c r="I92" s="477"/>
      <c r="J92" s="477"/>
      <c r="K92" s="216"/>
      <c r="L92" s="159"/>
      <c r="M92" s="159"/>
    </row>
    <row r="93" spans="1:13">
      <c r="A93" s="479"/>
      <c r="B93" s="480"/>
      <c r="C93" s="480"/>
      <c r="D93" s="480"/>
      <c r="E93" s="480"/>
      <c r="F93" s="480"/>
      <c r="G93" s="477"/>
      <c r="H93" s="477"/>
      <c r="I93" s="477"/>
      <c r="J93" s="477"/>
      <c r="K93" s="216"/>
      <c r="L93" s="159"/>
      <c r="M93" s="159"/>
    </row>
    <row r="94" spans="1:13">
      <c r="A94" s="479"/>
      <c r="B94" s="480"/>
      <c r="C94" s="480"/>
      <c r="D94" s="480"/>
      <c r="E94" s="480"/>
      <c r="F94" s="480"/>
      <c r="G94" s="477"/>
      <c r="H94" s="477"/>
      <c r="I94" s="477"/>
      <c r="J94" s="477"/>
      <c r="K94" s="216"/>
      <c r="L94" s="159"/>
      <c r="M94" s="159"/>
    </row>
    <row r="95" spans="1:13">
      <c r="A95" s="479"/>
      <c r="B95" s="480"/>
      <c r="C95" s="480"/>
      <c r="D95" s="480"/>
      <c r="E95" s="480"/>
      <c r="F95" s="480"/>
      <c r="G95" s="477"/>
      <c r="H95" s="477"/>
      <c r="I95" s="477"/>
      <c r="J95" s="477"/>
      <c r="K95" s="216"/>
      <c r="L95" s="159"/>
      <c r="M95" s="159"/>
    </row>
    <row r="96" spans="1:13">
      <c r="A96" s="479"/>
      <c r="B96" s="480"/>
      <c r="C96" s="480"/>
      <c r="D96" s="480"/>
      <c r="E96" s="480"/>
      <c r="F96" s="480"/>
      <c r="G96" s="477"/>
      <c r="H96" s="477"/>
      <c r="I96" s="477"/>
      <c r="J96" s="477"/>
      <c r="K96" s="216"/>
      <c r="L96" s="159"/>
      <c r="M96" s="159"/>
    </row>
    <row r="97" spans="1:13">
      <c r="A97" s="479"/>
      <c r="B97" s="480"/>
      <c r="C97" s="480"/>
      <c r="D97" s="480"/>
      <c r="E97" s="480"/>
      <c r="F97" s="480"/>
      <c r="G97" s="477"/>
      <c r="H97" s="477"/>
      <c r="I97" s="477"/>
      <c r="J97" s="477"/>
      <c r="K97" s="216"/>
      <c r="L97" s="159"/>
      <c r="M97" s="159"/>
    </row>
    <row r="98" spans="1:13">
      <c r="A98" s="479"/>
      <c r="B98" s="480"/>
      <c r="C98" s="480"/>
      <c r="D98" s="480"/>
      <c r="E98" s="480"/>
      <c r="F98" s="480"/>
      <c r="G98" s="477"/>
      <c r="H98" s="477"/>
      <c r="I98" s="477"/>
      <c r="J98" s="477"/>
      <c r="K98" s="216"/>
      <c r="L98" s="159"/>
      <c r="M98" s="159"/>
    </row>
    <row r="99" spans="1:13">
      <c r="A99" s="479"/>
      <c r="B99" s="480"/>
      <c r="C99" s="480"/>
      <c r="D99" s="480"/>
      <c r="E99" s="480"/>
      <c r="F99" s="480"/>
      <c r="G99" s="477"/>
      <c r="H99" s="477"/>
      <c r="I99" s="477"/>
      <c r="J99" s="477"/>
      <c r="K99" s="216"/>
      <c r="L99" s="159"/>
      <c r="M99" s="159"/>
    </row>
    <row r="100" spans="1:13">
      <c r="A100" s="479"/>
      <c r="B100" s="480"/>
      <c r="C100" s="480"/>
      <c r="D100" s="480"/>
      <c r="E100" s="480"/>
      <c r="F100" s="480"/>
      <c r="G100" s="477"/>
      <c r="H100" s="477"/>
      <c r="I100" s="477"/>
      <c r="J100" s="477"/>
      <c r="K100" s="216"/>
      <c r="L100" s="159"/>
      <c r="M100" s="159"/>
    </row>
    <row r="101" spans="1:13">
      <c r="A101" s="479"/>
      <c r="B101" s="480"/>
      <c r="C101" s="480"/>
      <c r="D101" s="480"/>
      <c r="E101" s="480"/>
      <c r="F101" s="480"/>
      <c r="G101" s="477"/>
      <c r="H101" s="477"/>
      <c r="I101" s="477"/>
      <c r="J101" s="477"/>
      <c r="K101" s="216"/>
      <c r="L101" s="159"/>
      <c r="M101" s="159"/>
    </row>
    <row r="102" spans="1:13">
      <c r="A102" s="481"/>
      <c r="B102" s="482"/>
      <c r="C102" s="482"/>
      <c r="D102" s="482"/>
      <c r="E102" s="482"/>
      <c r="F102" s="482"/>
      <c r="G102" s="482"/>
      <c r="H102" s="482"/>
      <c r="I102" s="482"/>
      <c r="J102" s="482"/>
      <c r="K102" s="483"/>
    </row>
    <row r="103" spans="1:13">
      <c r="A103" s="481"/>
      <c r="B103" s="482"/>
      <c r="C103" s="482"/>
      <c r="D103" s="482"/>
      <c r="E103" s="482"/>
      <c r="F103" s="482"/>
      <c r="G103" s="482"/>
      <c r="H103" s="482"/>
      <c r="I103" s="482"/>
      <c r="J103" s="482"/>
      <c r="K103" s="483"/>
    </row>
    <row r="104" spans="1:13">
      <c r="A104" s="481"/>
      <c r="B104" s="482"/>
      <c r="C104" s="482"/>
      <c r="D104" s="482"/>
      <c r="E104" s="482"/>
      <c r="F104" s="482"/>
      <c r="G104" s="482"/>
      <c r="H104" s="482"/>
      <c r="I104" s="482"/>
      <c r="J104" s="482"/>
      <c r="K104" s="483"/>
    </row>
    <row r="105" spans="1:13">
      <c r="A105" s="481"/>
      <c r="B105" s="482"/>
      <c r="C105" s="482"/>
      <c r="D105" s="482"/>
      <c r="E105" s="482"/>
      <c r="F105" s="482"/>
      <c r="G105" s="482"/>
      <c r="H105" s="482"/>
      <c r="I105" s="482"/>
      <c r="J105" s="482"/>
      <c r="K105" s="483"/>
    </row>
    <row r="106" spans="1:13">
      <c r="A106" s="481"/>
      <c r="B106" s="482"/>
      <c r="C106" s="482"/>
      <c r="D106" s="482"/>
      <c r="E106" s="482"/>
      <c r="F106" s="482"/>
      <c r="G106" s="482"/>
      <c r="H106" s="482"/>
      <c r="I106" s="482"/>
      <c r="J106" s="482"/>
      <c r="K106" s="483"/>
    </row>
    <row r="107" spans="1:13">
      <c r="A107" s="481"/>
      <c r="B107" s="482"/>
      <c r="C107" s="482"/>
      <c r="D107" s="482"/>
      <c r="E107" s="482"/>
      <c r="F107" s="482"/>
      <c r="G107" s="482"/>
      <c r="H107" s="482"/>
      <c r="I107" s="482"/>
      <c r="J107" s="482"/>
      <c r="K107" s="483"/>
    </row>
    <row r="108" spans="1:13" ht="14.25" thickBot="1">
      <c r="A108" s="484"/>
      <c r="B108" s="485"/>
      <c r="C108" s="485"/>
      <c r="D108" s="485"/>
      <c r="E108" s="485"/>
      <c r="F108" s="485"/>
      <c r="G108" s="485"/>
      <c r="H108" s="485"/>
      <c r="I108" s="485"/>
      <c r="J108" s="485"/>
      <c r="K108" s="486"/>
    </row>
  </sheetData>
  <mergeCells count="53">
    <mergeCell ref="B2:I2"/>
    <mergeCell ref="G16:H16"/>
    <mergeCell ref="E16:F16"/>
    <mergeCell ref="A73:F73"/>
    <mergeCell ref="A65:K65"/>
    <mergeCell ref="A68:A69"/>
    <mergeCell ref="B68:B69"/>
    <mergeCell ref="C68:C69"/>
    <mergeCell ref="D68:E68"/>
    <mergeCell ref="F68:G68"/>
    <mergeCell ref="H68:I68"/>
    <mergeCell ref="J68:J69"/>
    <mergeCell ref="K68:K69"/>
    <mergeCell ref="C40:D40"/>
    <mergeCell ref="C41:D41"/>
    <mergeCell ref="C42:D42"/>
    <mergeCell ref="C39:D39"/>
    <mergeCell ref="B29:J29"/>
    <mergeCell ref="B32:B33"/>
    <mergeCell ref="C32:D33"/>
    <mergeCell ref="E32:E33"/>
    <mergeCell ref="F32:H32"/>
    <mergeCell ref="I32:I33"/>
    <mergeCell ref="J32:J33"/>
    <mergeCell ref="B34:D34"/>
    <mergeCell ref="C35:D35"/>
    <mergeCell ref="C36:D36"/>
    <mergeCell ref="C37:D37"/>
    <mergeCell ref="C38:D38"/>
    <mergeCell ref="E13:F13"/>
    <mergeCell ref="G13:H13"/>
    <mergeCell ref="E14:F14"/>
    <mergeCell ref="G14:H14"/>
    <mergeCell ref="E15:F15"/>
    <mergeCell ref="G15:H15"/>
    <mergeCell ref="E10:F10"/>
    <mergeCell ref="G10:H10"/>
    <mergeCell ref="E11:F11"/>
    <mergeCell ref="G11:H11"/>
    <mergeCell ref="E12:F12"/>
    <mergeCell ref="G12:H12"/>
    <mergeCell ref="E9:F9"/>
    <mergeCell ref="G9:H9"/>
    <mergeCell ref="E8:F8"/>
    <mergeCell ref="G8:H8"/>
    <mergeCell ref="D6:D7"/>
    <mergeCell ref="E6:H6"/>
    <mergeCell ref="B3:I3"/>
    <mergeCell ref="B6:B7"/>
    <mergeCell ref="C6:C7"/>
    <mergeCell ref="I6:I7"/>
    <mergeCell ref="E7:F7"/>
    <mergeCell ref="G7:H7"/>
  </mergeCells>
  <phoneticPr fontId="15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rowBreaks count="2" manualBreakCount="2">
    <brk id="27" max="10" man="1"/>
    <brk id="64" max="10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9"/>
  <sheetViews>
    <sheetView view="pageBreakPreview" zoomScaleNormal="100" zoomScaleSheetLayoutView="100" workbookViewId="0">
      <pane ySplit="3" topLeftCell="A4" activePane="bottomLeft" state="frozen"/>
      <selection activeCell="A4" sqref="A4"/>
      <selection pane="bottomLeft" activeCell="V22" sqref="V22"/>
    </sheetView>
  </sheetViews>
  <sheetFormatPr defaultRowHeight="12.75"/>
  <cols>
    <col min="1" max="1" width="0.625" style="744" customWidth="1"/>
    <col min="2" max="2" width="26.75" style="744" customWidth="1"/>
    <col min="3" max="3" width="21.875" style="744" customWidth="1"/>
    <col min="4" max="10" width="1.75" style="744" customWidth="1"/>
    <col min="11" max="13" width="2.5" style="744" customWidth="1"/>
    <col min="14" max="14" width="3" style="744" bestFit="1" customWidth="1"/>
    <col min="15" max="25" width="1.75" style="744" customWidth="1"/>
    <col min="26" max="26" width="9.75" style="744" customWidth="1"/>
    <col min="27" max="29" width="9.125" style="744" customWidth="1"/>
    <col min="30" max="30" width="10.625" style="744" customWidth="1"/>
    <col min="31" max="256" width="9" style="744"/>
    <col min="257" max="257" width="0.625" style="744" customWidth="1"/>
    <col min="258" max="258" width="26.75" style="744" customWidth="1"/>
    <col min="259" max="259" width="21.875" style="744" customWidth="1"/>
    <col min="260" max="266" width="1.75" style="744" customWidth="1"/>
    <col min="267" max="269" width="2.5" style="744" customWidth="1"/>
    <col min="270" max="270" width="3" style="744" bestFit="1" customWidth="1"/>
    <col min="271" max="281" width="1.75" style="744" customWidth="1"/>
    <col min="282" max="282" width="9.75" style="744" customWidth="1"/>
    <col min="283" max="285" width="9.125" style="744" customWidth="1"/>
    <col min="286" max="286" width="10.625" style="744" customWidth="1"/>
    <col min="287" max="512" width="9" style="744"/>
    <col min="513" max="513" width="0.625" style="744" customWidth="1"/>
    <col min="514" max="514" width="26.75" style="744" customWidth="1"/>
    <col min="515" max="515" width="21.875" style="744" customWidth="1"/>
    <col min="516" max="522" width="1.75" style="744" customWidth="1"/>
    <col min="523" max="525" width="2.5" style="744" customWidth="1"/>
    <col min="526" max="526" width="3" style="744" bestFit="1" customWidth="1"/>
    <col min="527" max="537" width="1.75" style="744" customWidth="1"/>
    <col min="538" max="538" width="9.75" style="744" customWidth="1"/>
    <col min="539" max="541" width="9.125" style="744" customWidth="1"/>
    <col min="542" max="542" width="10.625" style="744" customWidth="1"/>
    <col min="543" max="768" width="9" style="744"/>
    <col min="769" max="769" width="0.625" style="744" customWidth="1"/>
    <col min="770" max="770" width="26.75" style="744" customWidth="1"/>
    <col min="771" max="771" width="21.875" style="744" customWidth="1"/>
    <col min="772" max="778" width="1.75" style="744" customWidth="1"/>
    <col min="779" max="781" width="2.5" style="744" customWidth="1"/>
    <col min="782" max="782" width="3" style="744" bestFit="1" customWidth="1"/>
    <col min="783" max="793" width="1.75" style="744" customWidth="1"/>
    <col min="794" max="794" width="9.75" style="744" customWidth="1"/>
    <col min="795" max="797" width="9.125" style="744" customWidth="1"/>
    <col min="798" max="798" width="10.625" style="744" customWidth="1"/>
    <col min="799" max="1024" width="9" style="744"/>
    <col min="1025" max="1025" width="0.625" style="744" customWidth="1"/>
    <col min="1026" max="1026" width="26.75" style="744" customWidth="1"/>
    <col min="1027" max="1027" width="21.875" style="744" customWidth="1"/>
    <col min="1028" max="1034" width="1.75" style="744" customWidth="1"/>
    <col min="1035" max="1037" width="2.5" style="744" customWidth="1"/>
    <col min="1038" max="1038" width="3" style="744" bestFit="1" customWidth="1"/>
    <col min="1039" max="1049" width="1.75" style="744" customWidth="1"/>
    <col min="1050" max="1050" width="9.75" style="744" customWidth="1"/>
    <col min="1051" max="1053" width="9.125" style="744" customWidth="1"/>
    <col min="1054" max="1054" width="10.625" style="744" customWidth="1"/>
    <col min="1055" max="1280" width="9" style="744"/>
    <col min="1281" max="1281" width="0.625" style="744" customWidth="1"/>
    <col min="1282" max="1282" width="26.75" style="744" customWidth="1"/>
    <col min="1283" max="1283" width="21.875" style="744" customWidth="1"/>
    <col min="1284" max="1290" width="1.75" style="744" customWidth="1"/>
    <col min="1291" max="1293" width="2.5" style="744" customWidth="1"/>
    <col min="1294" max="1294" width="3" style="744" bestFit="1" customWidth="1"/>
    <col min="1295" max="1305" width="1.75" style="744" customWidth="1"/>
    <col min="1306" max="1306" width="9.75" style="744" customWidth="1"/>
    <col min="1307" max="1309" width="9.125" style="744" customWidth="1"/>
    <col min="1310" max="1310" width="10.625" style="744" customWidth="1"/>
    <col min="1311" max="1536" width="9" style="744"/>
    <col min="1537" max="1537" width="0.625" style="744" customWidth="1"/>
    <col min="1538" max="1538" width="26.75" style="744" customWidth="1"/>
    <col min="1539" max="1539" width="21.875" style="744" customWidth="1"/>
    <col min="1540" max="1546" width="1.75" style="744" customWidth="1"/>
    <col min="1547" max="1549" width="2.5" style="744" customWidth="1"/>
    <col min="1550" max="1550" width="3" style="744" bestFit="1" customWidth="1"/>
    <col min="1551" max="1561" width="1.75" style="744" customWidth="1"/>
    <col min="1562" max="1562" width="9.75" style="744" customWidth="1"/>
    <col min="1563" max="1565" width="9.125" style="744" customWidth="1"/>
    <col min="1566" max="1566" width="10.625" style="744" customWidth="1"/>
    <col min="1567" max="1792" width="9" style="744"/>
    <col min="1793" max="1793" width="0.625" style="744" customWidth="1"/>
    <col min="1794" max="1794" width="26.75" style="744" customWidth="1"/>
    <col min="1795" max="1795" width="21.875" style="744" customWidth="1"/>
    <col min="1796" max="1802" width="1.75" style="744" customWidth="1"/>
    <col min="1803" max="1805" width="2.5" style="744" customWidth="1"/>
    <col min="1806" max="1806" width="3" style="744" bestFit="1" customWidth="1"/>
    <col min="1807" max="1817" width="1.75" style="744" customWidth="1"/>
    <col min="1818" max="1818" width="9.75" style="744" customWidth="1"/>
    <col min="1819" max="1821" width="9.125" style="744" customWidth="1"/>
    <col min="1822" max="1822" width="10.625" style="744" customWidth="1"/>
    <col min="1823" max="2048" width="9" style="744"/>
    <col min="2049" max="2049" width="0.625" style="744" customWidth="1"/>
    <col min="2050" max="2050" width="26.75" style="744" customWidth="1"/>
    <col min="2051" max="2051" width="21.875" style="744" customWidth="1"/>
    <col min="2052" max="2058" width="1.75" style="744" customWidth="1"/>
    <col min="2059" max="2061" width="2.5" style="744" customWidth="1"/>
    <col min="2062" max="2062" width="3" style="744" bestFit="1" customWidth="1"/>
    <col min="2063" max="2073" width="1.75" style="744" customWidth="1"/>
    <col min="2074" max="2074" width="9.75" style="744" customWidth="1"/>
    <col min="2075" max="2077" width="9.125" style="744" customWidth="1"/>
    <col min="2078" max="2078" width="10.625" style="744" customWidth="1"/>
    <col min="2079" max="2304" width="9" style="744"/>
    <col min="2305" max="2305" width="0.625" style="744" customWidth="1"/>
    <col min="2306" max="2306" width="26.75" style="744" customWidth="1"/>
    <col min="2307" max="2307" width="21.875" style="744" customWidth="1"/>
    <col min="2308" max="2314" width="1.75" style="744" customWidth="1"/>
    <col min="2315" max="2317" width="2.5" style="744" customWidth="1"/>
    <col min="2318" max="2318" width="3" style="744" bestFit="1" customWidth="1"/>
    <col min="2319" max="2329" width="1.75" style="744" customWidth="1"/>
    <col min="2330" max="2330" width="9.75" style="744" customWidth="1"/>
    <col min="2331" max="2333" width="9.125" style="744" customWidth="1"/>
    <col min="2334" max="2334" width="10.625" style="744" customWidth="1"/>
    <col min="2335" max="2560" width="9" style="744"/>
    <col min="2561" max="2561" width="0.625" style="744" customWidth="1"/>
    <col min="2562" max="2562" width="26.75" style="744" customWidth="1"/>
    <col min="2563" max="2563" width="21.875" style="744" customWidth="1"/>
    <col min="2564" max="2570" width="1.75" style="744" customWidth="1"/>
    <col min="2571" max="2573" width="2.5" style="744" customWidth="1"/>
    <col min="2574" max="2574" width="3" style="744" bestFit="1" customWidth="1"/>
    <col min="2575" max="2585" width="1.75" style="744" customWidth="1"/>
    <col min="2586" max="2586" width="9.75" style="744" customWidth="1"/>
    <col min="2587" max="2589" width="9.125" style="744" customWidth="1"/>
    <col min="2590" max="2590" width="10.625" style="744" customWidth="1"/>
    <col min="2591" max="2816" width="9" style="744"/>
    <col min="2817" max="2817" width="0.625" style="744" customWidth="1"/>
    <col min="2818" max="2818" width="26.75" style="744" customWidth="1"/>
    <col min="2819" max="2819" width="21.875" style="744" customWidth="1"/>
    <col min="2820" max="2826" width="1.75" style="744" customWidth="1"/>
    <col min="2827" max="2829" width="2.5" style="744" customWidth="1"/>
    <col min="2830" max="2830" width="3" style="744" bestFit="1" customWidth="1"/>
    <col min="2831" max="2841" width="1.75" style="744" customWidth="1"/>
    <col min="2842" max="2842" width="9.75" style="744" customWidth="1"/>
    <col min="2843" max="2845" width="9.125" style="744" customWidth="1"/>
    <col min="2846" max="2846" width="10.625" style="744" customWidth="1"/>
    <col min="2847" max="3072" width="9" style="744"/>
    <col min="3073" max="3073" width="0.625" style="744" customWidth="1"/>
    <col min="3074" max="3074" width="26.75" style="744" customWidth="1"/>
    <col min="3075" max="3075" width="21.875" style="744" customWidth="1"/>
    <col min="3076" max="3082" width="1.75" style="744" customWidth="1"/>
    <col min="3083" max="3085" width="2.5" style="744" customWidth="1"/>
    <col min="3086" max="3086" width="3" style="744" bestFit="1" customWidth="1"/>
    <col min="3087" max="3097" width="1.75" style="744" customWidth="1"/>
    <col min="3098" max="3098" width="9.75" style="744" customWidth="1"/>
    <col min="3099" max="3101" width="9.125" style="744" customWidth="1"/>
    <col min="3102" max="3102" width="10.625" style="744" customWidth="1"/>
    <col min="3103" max="3328" width="9" style="744"/>
    <col min="3329" max="3329" width="0.625" style="744" customWidth="1"/>
    <col min="3330" max="3330" width="26.75" style="744" customWidth="1"/>
    <col min="3331" max="3331" width="21.875" style="744" customWidth="1"/>
    <col min="3332" max="3338" width="1.75" style="744" customWidth="1"/>
    <col min="3339" max="3341" width="2.5" style="744" customWidth="1"/>
    <col min="3342" max="3342" width="3" style="744" bestFit="1" customWidth="1"/>
    <col min="3343" max="3353" width="1.75" style="744" customWidth="1"/>
    <col min="3354" max="3354" width="9.75" style="744" customWidth="1"/>
    <col min="3355" max="3357" width="9.125" style="744" customWidth="1"/>
    <col min="3358" max="3358" width="10.625" style="744" customWidth="1"/>
    <col min="3359" max="3584" width="9" style="744"/>
    <col min="3585" max="3585" width="0.625" style="744" customWidth="1"/>
    <col min="3586" max="3586" width="26.75" style="744" customWidth="1"/>
    <col min="3587" max="3587" width="21.875" style="744" customWidth="1"/>
    <col min="3588" max="3594" width="1.75" style="744" customWidth="1"/>
    <col min="3595" max="3597" width="2.5" style="744" customWidth="1"/>
    <col min="3598" max="3598" width="3" style="744" bestFit="1" customWidth="1"/>
    <col min="3599" max="3609" width="1.75" style="744" customWidth="1"/>
    <col min="3610" max="3610" width="9.75" style="744" customWidth="1"/>
    <col min="3611" max="3613" width="9.125" style="744" customWidth="1"/>
    <col min="3614" max="3614" width="10.625" style="744" customWidth="1"/>
    <col min="3615" max="3840" width="9" style="744"/>
    <col min="3841" max="3841" width="0.625" style="744" customWidth="1"/>
    <col min="3842" max="3842" width="26.75" style="744" customWidth="1"/>
    <col min="3843" max="3843" width="21.875" style="744" customWidth="1"/>
    <col min="3844" max="3850" width="1.75" style="744" customWidth="1"/>
    <col min="3851" max="3853" width="2.5" style="744" customWidth="1"/>
    <col min="3854" max="3854" width="3" style="744" bestFit="1" customWidth="1"/>
    <col min="3855" max="3865" width="1.75" style="744" customWidth="1"/>
    <col min="3866" max="3866" width="9.75" style="744" customWidth="1"/>
    <col min="3867" max="3869" width="9.125" style="744" customWidth="1"/>
    <col min="3870" max="3870" width="10.625" style="744" customWidth="1"/>
    <col min="3871" max="4096" width="9" style="744"/>
    <col min="4097" max="4097" width="0.625" style="744" customWidth="1"/>
    <col min="4098" max="4098" width="26.75" style="744" customWidth="1"/>
    <col min="4099" max="4099" width="21.875" style="744" customWidth="1"/>
    <col min="4100" max="4106" width="1.75" style="744" customWidth="1"/>
    <col min="4107" max="4109" width="2.5" style="744" customWidth="1"/>
    <col min="4110" max="4110" width="3" style="744" bestFit="1" customWidth="1"/>
    <col min="4111" max="4121" width="1.75" style="744" customWidth="1"/>
    <col min="4122" max="4122" width="9.75" style="744" customWidth="1"/>
    <col min="4123" max="4125" width="9.125" style="744" customWidth="1"/>
    <col min="4126" max="4126" width="10.625" style="744" customWidth="1"/>
    <col min="4127" max="4352" width="9" style="744"/>
    <col min="4353" max="4353" width="0.625" style="744" customWidth="1"/>
    <col min="4354" max="4354" width="26.75" style="744" customWidth="1"/>
    <col min="4355" max="4355" width="21.875" style="744" customWidth="1"/>
    <col min="4356" max="4362" width="1.75" style="744" customWidth="1"/>
    <col min="4363" max="4365" width="2.5" style="744" customWidth="1"/>
    <col min="4366" max="4366" width="3" style="744" bestFit="1" customWidth="1"/>
    <col min="4367" max="4377" width="1.75" style="744" customWidth="1"/>
    <col min="4378" max="4378" width="9.75" style="744" customWidth="1"/>
    <col min="4379" max="4381" width="9.125" style="744" customWidth="1"/>
    <col min="4382" max="4382" width="10.625" style="744" customWidth="1"/>
    <col min="4383" max="4608" width="9" style="744"/>
    <col min="4609" max="4609" width="0.625" style="744" customWidth="1"/>
    <col min="4610" max="4610" width="26.75" style="744" customWidth="1"/>
    <col min="4611" max="4611" width="21.875" style="744" customWidth="1"/>
    <col min="4612" max="4618" width="1.75" style="744" customWidth="1"/>
    <col min="4619" max="4621" width="2.5" style="744" customWidth="1"/>
    <col min="4622" max="4622" width="3" style="744" bestFit="1" customWidth="1"/>
    <col min="4623" max="4633" width="1.75" style="744" customWidth="1"/>
    <col min="4634" max="4634" width="9.75" style="744" customWidth="1"/>
    <col min="4635" max="4637" width="9.125" style="744" customWidth="1"/>
    <col min="4638" max="4638" width="10.625" style="744" customWidth="1"/>
    <col min="4639" max="4864" width="9" style="744"/>
    <col min="4865" max="4865" width="0.625" style="744" customWidth="1"/>
    <col min="4866" max="4866" width="26.75" style="744" customWidth="1"/>
    <col min="4867" max="4867" width="21.875" style="744" customWidth="1"/>
    <col min="4868" max="4874" width="1.75" style="744" customWidth="1"/>
    <col min="4875" max="4877" width="2.5" style="744" customWidth="1"/>
    <col min="4878" max="4878" width="3" style="744" bestFit="1" customWidth="1"/>
    <col min="4879" max="4889" width="1.75" style="744" customWidth="1"/>
    <col min="4890" max="4890" width="9.75" style="744" customWidth="1"/>
    <col min="4891" max="4893" width="9.125" style="744" customWidth="1"/>
    <col min="4894" max="4894" width="10.625" style="744" customWidth="1"/>
    <col min="4895" max="5120" width="9" style="744"/>
    <col min="5121" max="5121" width="0.625" style="744" customWidth="1"/>
    <col min="5122" max="5122" width="26.75" style="744" customWidth="1"/>
    <col min="5123" max="5123" width="21.875" style="744" customWidth="1"/>
    <col min="5124" max="5130" width="1.75" style="744" customWidth="1"/>
    <col min="5131" max="5133" width="2.5" style="744" customWidth="1"/>
    <col min="5134" max="5134" width="3" style="744" bestFit="1" customWidth="1"/>
    <col min="5135" max="5145" width="1.75" style="744" customWidth="1"/>
    <col min="5146" max="5146" width="9.75" style="744" customWidth="1"/>
    <col min="5147" max="5149" width="9.125" style="744" customWidth="1"/>
    <col min="5150" max="5150" width="10.625" style="744" customWidth="1"/>
    <col min="5151" max="5376" width="9" style="744"/>
    <col min="5377" max="5377" width="0.625" style="744" customWidth="1"/>
    <col min="5378" max="5378" width="26.75" style="744" customWidth="1"/>
    <col min="5379" max="5379" width="21.875" style="744" customWidth="1"/>
    <col min="5380" max="5386" width="1.75" style="744" customWidth="1"/>
    <col min="5387" max="5389" width="2.5" style="744" customWidth="1"/>
    <col min="5390" max="5390" width="3" style="744" bestFit="1" customWidth="1"/>
    <col min="5391" max="5401" width="1.75" style="744" customWidth="1"/>
    <col min="5402" max="5402" width="9.75" style="744" customWidth="1"/>
    <col min="5403" max="5405" width="9.125" style="744" customWidth="1"/>
    <col min="5406" max="5406" width="10.625" style="744" customWidth="1"/>
    <col min="5407" max="5632" width="9" style="744"/>
    <col min="5633" max="5633" width="0.625" style="744" customWidth="1"/>
    <col min="5634" max="5634" width="26.75" style="744" customWidth="1"/>
    <col min="5635" max="5635" width="21.875" style="744" customWidth="1"/>
    <col min="5636" max="5642" width="1.75" style="744" customWidth="1"/>
    <col min="5643" max="5645" width="2.5" style="744" customWidth="1"/>
    <col min="5646" max="5646" width="3" style="744" bestFit="1" customWidth="1"/>
    <col min="5647" max="5657" width="1.75" style="744" customWidth="1"/>
    <col min="5658" max="5658" width="9.75" style="744" customWidth="1"/>
    <col min="5659" max="5661" width="9.125" style="744" customWidth="1"/>
    <col min="5662" max="5662" width="10.625" style="744" customWidth="1"/>
    <col min="5663" max="5888" width="9" style="744"/>
    <col min="5889" max="5889" width="0.625" style="744" customWidth="1"/>
    <col min="5890" max="5890" width="26.75" style="744" customWidth="1"/>
    <col min="5891" max="5891" width="21.875" style="744" customWidth="1"/>
    <col min="5892" max="5898" width="1.75" style="744" customWidth="1"/>
    <col min="5899" max="5901" width="2.5" style="744" customWidth="1"/>
    <col min="5902" max="5902" width="3" style="744" bestFit="1" customWidth="1"/>
    <col min="5903" max="5913" width="1.75" style="744" customWidth="1"/>
    <col min="5914" max="5914" width="9.75" style="744" customWidth="1"/>
    <col min="5915" max="5917" width="9.125" style="744" customWidth="1"/>
    <col min="5918" max="5918" width="10.625" style="744" customWidth="1"/>
    <col min="5919" max="6144" width="9" style="744"/>
    <col min="6145" max="6145" width="0.625" style="744" customWidth="1"/>
    <col min="6146" max="6146" width="26.75" style="744" customWidth="1"/>
    <col min="6147" max="6147" width="21.875" style="744" customWidth="1"/>
    <col min="6148" max="6154" width="1.75" style="744" customWidth="1"/>
    <col min="6155" max="6157" width="2.5" style="744" customWidth="1"/>
    <col min="6158" max="6158" width="3" style="744" bestFit="1" customWidth="1"/>
    <col min="6159" max="6169" width="1.75" style="744" customWidth="1"/>
    <col min="6170" max="6170" width="9.75" style="744" customWidth="1"/>
    <col min="6171" max="6173" width="9.125" style="744" customWidth="1"/>
    <col min="6174" max="6174" width="10.625" style="744" customWidth="1"/>
    <col min="6175" max="6400" width="9" style="744"/>
    <col min="6401" max="6401" width="0.625" style="744" customWidth="1"/>
    <col min="6402" max="6402" width="26.75" style="744" customWidth="1"/>
    <col min="6403" max="6403" width="21.875" style="744" customWidth="1"/>
    <col min="6404" max="6410" width="1.75" style="744" customWidth="1"/>
    <col min="6411" max="6413" width="2.5" style="744" customWidth="1"/>
    <col min="6414" max="6414" width="3" style="744" bestFit="1" customWidth="1"/>
    <col min="6415" max="6425" width="1.75" style="744" customWidth="1"/>
    <col min="6426" max="6426" width="9.75" style="744" customWidth="1"/>
    <col min="6427" max="6429" width="9.125" style="744" customWidth="1"/>
    <col min="6430" max="6430" width="10.625" style="744" customWidth="1"/>
    <col min="6431" max="6656" width="9" style="744"/>
    <col min="6657" max="6657" width="0.625" style="744" customWidth="1"/>
    <col min="6658" max="6658" width="26.75" style="744" customWidth="1"/>
    <col min="6659" max="6659" width="21.875" style="744" customWidth="1"/>
    <col min="6660" max="6666" width="1.75" style="744" customWidth="1"/>
    <col min="6667" max="6669" width="2.5" style="744" customWidth="1"/>
    <col min="6670" max="6670" width="3" style="744" bestFit="1" customWidth="1"/>
    <col min="6671" max="6681" width="1.75" style="744" customWidth="1"/>
    <col min="6682" max="6682" width="9.75" style="744" customWidth="1"/>
    <col min="6683" max="6685" width="9.125" style="744" customWidth="1"/>
    <col min="6686" max="6686" width="10.625" style="744" customWidth="1"/>
    <col min="6687" max="6912" width="9" style="744"/>
    <col min="6913" max="6913" width="0.625" style="744" customWidth="1"/>
    <col min="6914" max="6914" width="26.75" style="744" customWidth="1"/>
    <col min="6915" max="6915" width="21.875" style="744" customWidth="1"/>
    <col min="6916" max="6922" width="1.75" style="744" customWidth="1"/>
    <col min="6923" max="6925" width="2.5" style="744" customWidth="1"/>
    <col min="6926" max="6926" width="3" style="744" bestFit="1" customWidth="1"/>
    <col min="6927" max="6937" width="1.75" style="744" customWidth="1"/>
    <col min="6938" max="6938" width="9.75" style="744" customWidth="1"/>
    <col min="6939" max="6941" width="9.125" style="744" customWidth="1"/>
    <col min="6942" max="6942" width="10.625" style="744" customWidth="1"/>
    <col min="6943" max="7168" width="9" style="744"/>
    <col min="7169" max="7169" width="0.625" style="744" customWidth="1"/>
    <col min="7170" max="7170" width="26.75" style="744" customWidth="1"/>
    <col min="7171" max="7171" width="21.875" style="744" customWidth="1"/>
    <col min="7172" max="7178" width="1.75" style="744" customWidth="1"/>
    <col min="7179" max="7181" width="2.5" style="744" customWidth="1"/>
    <col min="7182" max="7182" width="3" style="744" bestFit="1" customWidth="1"/>
    <col min="7183" max="7193" width="1.75" style="744" customWidth="1"/>
    <col min="7194" max="7194" width="9.75" style="744" customWidth="1"/>
    <col min="7195" max="7197" width="9.125" style="744" customWidth="1"/>
    <col min="7198" max="7198" width="10.625" style="744" customWidth="1"/>
    <col min="7199" max="7424" width="9" style="744"/>
    <col min="7425" max="7425" width="0.625" style="744" customWidth="1"/>
    <col min="7426" max="7426" width="26.75" style="744" customWidth="1"/>
    <col min="7427" max="7427" width="21.875" style="744" customWidth="1"/>
    <col min="7428" max="7434" width="1.75" style="744" customWidth="1"/>
    <col min="7435" max="7437" width="2.5" style="744" customWidth="1"/>
    <col min="7438" max="7438" width="3" style="744" bestFit="1" customWidth="1"/>
    <col min="7439" max="7449" width="1.75" style="744" customWidth="1"/>
    <col min="7450" max="7450" width="9.75" style="744" customWidth="1"/>
    <col min="7451" max="7453" width="9.125" style="744" customWidth="1"/>
    <col min="7454" max="7454" width="10.625" style="744" customWidth="1"/>
    <col min="7455" max="7680" width="9" style="744"/>
    <col min="7681" max="7681" width="0.625" style="744" customWidth="1"/>
    <col min="7682" max="7682" width="26.75" style="744" customWidth="1"/>
    <col min="7683" max="7683" width="21.875" style="744" customWidth="1"/>
    <col min="7684" max="7690" width="1.75" style="744" customWidth="1"/>
    <col min="7691" max="7693" width="2.5" style="744" customWidth="1"/>
    <col min="7694" max="7694" width="3" style="744" bestFit="1" customWidth="1"/>
    <col min="7695" max="7705" width="1.75" style="744" customWidth="1"/>
    <col min="7706" max="7706" width="9.75" style="744" customWidth="1"/>
    <col min="7707" max="7709" width="9.125" style="744" customWidth="1"/>
    <col min="7710" max="7710" width="10.625" style="744" customWidth="1"/>
    <col min="7711" max="7936" width="9" style="744"/>
    <col min="7937" max="7937" width="0.625" style="744" customWidth="1"/>
    <col min="7938" max="7938" width="26.75" style="744" customWidth="1"/>
    <col min="7939" max="7939" width="21.875" style="744" customWidth="1"/>
    <col min="7940" max="7946" width="1.75" style="744" customWidth="1"/>
    <col min="7947" max="7949" width="2.5" style="744" customWidth="1"/>
    <col min="7950" max="7950" width="3" style="744" bestFit="1" customWidth="1"/>
    <col min="7951" max="7961" width="1.75" style="744" customWidth="1"/>
    <col min="7962" max="7962" width="9.75" style="744" customWidth="1"/>
    <col min="7963" max="7965" width="9.125" style="744" customWidth="1"/>
    <col min="7966" max="7966" width="10.625" style="744" customWidth="1"/>
    <col min="7967" max="8192" width="9" style="744"/>
    <col min="8193" max="8193" width="0.625" style="744" customWidth="1"/>
    <col min="8194" max="8194" width="26.75" style="744" customWidth="1"/>
    <col min="8195" max="8195" width="21.875" style="744" customWidth="1"/>
    <col min="8196" max="8202" width="1.75" style="744" customWidth="1"/>
    <col min="8203" max="8205" width="2.5" style="744" customWidth="1"/>
    <col min="8206" max="8206" width="3" style="744" bestFit="1" customWidth="1"/>
    <col min="8207" max="8217" width="1.75" style="744" customWidth="1"/>
    <col min="8218" max="8218" width="9.75" style="744" customWidth="1"/>
    <col min="8219" max="8221" width="9.125" style="744" customWidth="1"/>
    <col min="8222" max="8222" width="10.625" style="744" customWidth="1"/>
    <col min="8223" max="8448" width="9" style="744"/>
    <col min="8449" max="8449" width="0.625" style="744" customWidth="1"/>
    <col min="8450" max="8450" width="26.75" style="744" customWidth="1"/>
    <col min="8451" max="8451" width="21.875" style="744" customWidth="1"/>
    <col min="8452" max="8458" width="1.75" style="744" customWidth="1"/>
    <col min="8459" max="8461" width="2.5" style="744" customWidth="1"/>
    <col min="8462" max="8462" width="3" style="744" bestFit="1" customWidth="1"/>
    <col min="8463" max="8473" width="1.75" style="744" customWidth="1"/>
    <col min="8474" max="8474" width="9.75" style="744" customWidth="1"/>
    <col min="8475" max="8477" width="9.125" style="744" customWidth="1"/>
    <col min="8478" max="8478" width="10.625" style="744" customWidth="1"/>
    <col min="8479" max="8704" width="9" style="744"/>
    <col min="8705" max="8705" width="0.625" style="744" customWidth="1"/>
    <col min="8706" max="8706" width="26.75" style="744" customWidth="1"/>
    <col min="8707" max="8707" width="21.875" style="744" customWidth="1"/>
    <col min="8708" max="8714" width="1.75" style="744" customWidth="1"/>
    <col min="8715" max="8717" width="2.5" style="744" customWidth="1"/>
    <col min="8718" max="8718" width="3" style="744" bestFit="1" customWidth="1"/>
    <col min="8719" max="8729" width="1.75" style="744" customWidth="1"/>
    <col min="8730" max="8730" width="9.75" style="744" customWidth="1"/>
    <col min="8731" max="8733" width="9.125" style="744" customWidth="1"/>
    <col min="8734" max="8734" width="10.625" style="744" customWidth="1"/>
    <col min="8735" max="8960" width="9" style="744"/>
    <col min="8961" max="8961" width="0.625" style="744" customWidth="1"/>
    <col min="8962" max="8962" width="26.75" style="744" customWidth="1"/>
    <col min="8963" max="8963" width="21.875" style="744" customWidth="1"/>
    <col min="8964" max="8970" width="1.75" style="744" customWidth="1"/>
    <col min="8971" max="8973" width="2.5" style="744" customWidth="1"/>
    <col min="8974" max="8974" width="3" style="744" bestFit="1" customWidth="1"/>
    <col min="8975" max="8985" width="1.75" style="744" customWidth="1"/>
    <col min="8986" max="8986" width="9.75" style="744" customWidth="1"/>
    <col min="8987" max="8989" width="9.125" style="744" customWidth="1"/>
    <col min="8990" max="8990" width="10.625" style="744" customWidth="1"/>
    <col min="8991" max="9216" width="9" style="744"/>
    <col min="9217" max="9217" width="0.625" style="744" customWidth="1"/>
    <col min="9218" max="9218" width="26.75" style="744" customWidth="1"/>
    <col min="9219" max="9219" width="21.875" style="744" customWidth="1"/>
    <col min="9220" max="9226" width="1.75" style="744" customWidth="1"/>
    <col min="9227" max="9229" width="2.5" style="744" customWidth="1"/>
    <col min="9230" max="9230" width="3" style="744" bestFit="1" customWidth="1"/>
    <col min="9231" max="9241" width="1.75" style="744" customWidth="1"/>
    <col min="9242" max="9242" width="9.75" style="744" customWidth="1"/>
    <col min="9243" max="9245" width="9.125" style="744" customWidth="1"/>
    <col min="9246" max="9246" width="10.625" style="744" customWidth="1"/>
    <col min="9247" max="9472" width="9" style="744"/>
    <col min="9473" max="9473" width="0.625" style="744" customWidth="1"/>
    <col min="9474" max="9474" width="26.75" style="744" customWidth="1"/>
    <col min="9475" max="9475" width="21.875" style="744" customWidth="1"/>
    <col min="9476" max="9482" width="1.75" style="744" customWidth="1"/>
    <col min="9483" max="9485" width="2.5" style="744" customWidth="1"/>
    <col min="9486" max="9486" width="3" style="744" bestFit="1" customWidth="1"/>
    <col min="9487" max="9497" width="1.75" style="744" customWidth="1"/>
    <col min="9498" max="9498" width="9.75" style="744" customWidth="1"/>
    <col min="9499" max="9501" width="9.125" style="744" customWidth="1"/>
    <col min="9502" max="9502" width="10.625" style="744" customWidth="1"/>
    <col min="9503" max="9728" width="9" style="744"/>
    <col min="9729" max="9729" width="0.625" style="744" customWidth="1"/>
    <col min="9730" max="9730" width="26.75" style="744" customWidth="1"/>
    <col min="9731" max="9731" width="21.875" style="744" customWidth="1"/>
    <col min="9732" max="9738" width="1.75" style="744" customWidth="1"/>
    <col min="9739" max="9741" width="2.5" style="744" customWidth="1"/>
    <col min="9742" max="9742" width="3" style="744" bestFit="1" customWidth="1"/>
    <col min="9743" max="9753" width="1.75" style="744" customWidth="1"/>
    <col min="9754" max="9754" width="9.75" style="744" customWidth="1"/>
    <col min="9755" max="9757" width="9.125" style="744" customWidth="1"/>
    <col min="9758" max="9758" width="10.625" style="744" customWidth="1"/>
    <col min="9759" max="9984" width="9" style="744"/>
    <col min="9985" max="9985" width="0.625" style="744" customWidth="1"/>
    <col min="9986" max="9986" width="26.75" style="744" customWidth="1"/>
    <col min="9987" max="9987" width="21.875" style="744" customWidth="1"/>
    <col min="9988" max="9994" width="1.75" style="744" customWidth="1"/>
    <col min="9995" max="9997" width="2.5" style="744" customWidth="1"/>
    <col min="9998" max="9998" width="3" style="744" bestFit="1" customWidth="1"/>
    <col min="9999" max="10009" width="1.75" style="744" customWidth="1"/>
    <col min="10010" max="10010" width="9.75" style="744" customWidth="1"/>
    <col min="10011" max="10013" width="9.125" style="744" customWidth="1"/>
    <col min="10014" max="10014" width="10.625" style="744" customWidth="1"/>
    <col min="10015" max="10240" width="9" style="744"/>
    <col min="10241" max="10241" width="0.625" style="744" customWidth="1"/>
    <col min="10242" max="10242" width="26.75" style="744" customWidth="1"/>
    <col min="10243" max="10243" width="21.875" style="744" customWidth="1"/>
    <col min="10244" max="10250" width="1.75" style="744" customWidth="1"/>
    <col min="10251" max="10253" width="2.5" style="744" customWidth="1"/>
    <col min="10254" max="10254" width="3" style="744" bestFit="1" customWidth="1"/>
    <col min="10255" max="10265" width="1.75" style="744" customWidth="1"/>
    <col min="10266" max="10266" width="9.75" style="744" customWidth="1"/>
    <col min="10267" max="10269" width="9.125" style="744" customWidth="1"/>
    <col min="10270" max="10270" width="10.625" style="744" customWidth="1"/>
    <col min="10271" max="10496" width="9" style="744"/>
    <col min="10497" max="10497" width="0.625" style="744" customWidth="1"/>
    <col min="10498" max="10498" width="26.75" style="744" customWidth="1"/>
    <col min="10499" max="10499" width="21.875" style="744" customWidth="1"/>
    <col min="10500" max="10506" width="1.75" style="744" customWidth="1"/>
    <col min="10507" max="10509" width="2.5" style="744" customWidth="1"/>
    <col min="10510" max="10510" width="3" style="744" bestFit="1" customWidth="1"/>
    <col min="10511" max="10521" width="1.75" style="744" customWidth="1"/>
    <col min="10522" max="10522" width="9.75" style="744" customWidth="1"/>
    <col min="10523" max="10525" width="9.125" style="744" customWidth="1"/>
    <col min="10526" max="10526" width="10.625" style="744" customWidth="1"/>
    <col min="10527" max="10752" width="9" style="744"/>
    <col min="10753" max="10753" width="0.625" style="744" customWidth="1"/>
    <col min="10754" max="10754" width="26.75" style="744" customWidth="1"/>
    <col min="10755" max="10755" width="21.875" style="744" customWidth="1"/>
    <col min="10756" max="10762" width="1.75" style="744" customWidth="1"/>
    <col min="10763" max="10765" width="2.5" style="744" customWidth="1"/>
    <col min="10766" max="10766" width="3" style="744" bestFit="1" customWidth="1"/>
    <col min="10767" max="10777" width="1.75" style="744" customWidth="1"/>
    <col min="10778" max="10778" width="9.75" style="744" customWidth="1"/>
    <col min="10779" max="10781" width="9.125" style="744" customWidth="1"/>
    <col min="10782" max="10782" width="10.625" style="744" customWidth="1"/>
    <col min="10783" max="11008" width="9" style="744"/>
    <col min="11009" max="11009" width="0.625" style="744" customWidth="1"/>
    <col min="11010" max="11010" width="26.75" style="744" customWidth="1"/>
    <col min="11011" max="11011" width="21.875" style="744" customWidth="1"/>
    <col min="11012" max="11018" width="1.75" style="744" customWidth="1"/>
    <col min="11019" max="11021" width="2.5" style="744" customWidth="1"/>
    <col min="11022" max="11022" width="3" style="744" bestFit="1" customWidth="1"/>
    <col min="11023" max="11033" width="1.75" style="744" customWidth="1"/>
    <col min="11034" max="11034" width="9.75" style="744" customWidth="1"/>
    <col min="11035" max="11037" width="9.125" style="744" customWidth="1"/>
    <col min="11038" max="11038" width="10.625" style="744" customWidth="1"/>
    <col min="11039" max="11264" width="9" style="744"/>
    <col min="11265" max="11265" width="0.625" style="744" customWidth="1"/>
    <col min="11266" max="11266" width="26.75" style="744" customWidth="1"/>
    <col min="11267" max="11267" width="21.875" style="744" customWidth="1"/>
    <col min="11268" max="11274" width="1.75" style="744" customWidth="1"/>
    <col min="11275" max="11277" width="2.5" style="744" customWidth="1"/>
    <col min="11278" max="11278" width="3" style="744" bestFit="1" customWidth="1"/>
    <col min="11279" max="11289" width="1.75" style="744" customWidth="1"/>
    <col min="11290" max="11290" width="9.75" style="744" customWidth="1"/>
    <col min="11291" max="11293" width="9.125" style="744" customWidth="1"/>
    <col min="11294" max="11294" width="10.625" style="744" customWidth="1"/>
    <col min="11295" max="11520" width="9" style="744"/>
    <col min="11521" max="11521" width="0.625" style="744" customWidth="1"/>
    <col min="11522" max="11522" width="26.75" style="744" customWidth="1"/>
    <col min="11523" max="11523" width="21.875" style="744" customWidth="1"/>
    <col min="11524" max="11530" width="1.75" style="744" customWidth="1"/>
    <col min="11531" max="11533" width="2.5" style="744" customWidth="1"/>
    <col min="11534" max="11534" width="3" style="744" bestFit="1" customWidth="1"/>
    <col min="11535" max="11545" width="1.75" style="744" customWidth="1"/>
    <col min="11546" max="11546" width="9.75" style="744" customWidth="1"/>
    <col min="11547" max="11549" width="9.125" style="744" customWidth="1"/>
    <col min="11550" max="11550" width="10.625" style="744" customWidth="1"/>
    <col min="11551" max="11776" width="9" style="744"/>
    <col min="11777" max="11777" width="0.625" style="744" customWidth="1"/>
    <col min="11778" max="11778" width="26.75" style="744" customWidth="1"/>
    <col min="11779" max="11779" width="21.875" style="744" customWidth="1"/>
    <col min="11780" max="11786" width="1.75" style="744" customWidth="1"/>
    <col min="11787" max="11789" width="2.5" style="744" customWidth="1"/>
    <col min="11790" max="11790" width="3" style="744" bestFit="1" customWidth="1"/>
    <col min="11791" max="11801" width="1.75" style="744" customWidth="1"/>
    <col min="11802" max="11802" width="9.75" style="744" customWidth="1"/>
    <col min="11803" max="11805" width="9.125" style="744" customWidth="1"/>
    <col min="11806" max="11806" width="10.625" style="744" customWidth="1"/>
    <col min="11807" max="12032" width="9" style="744"/>
    <col min="12033" max="12033" width="0.625" style="744" customWidth="1"/>
    <col min="12034" max="12034" width="26.75" style="744" customWidth="1"/>
    <col min="12035" max="12035" width="21.875" style="744" customWidth="1"/>
    <col min="12036" max="12042" width="1.75" style="744" customWidth="1"/>
    <col min="12043" max="12045" width="2.5" style="744" customWidth="1"/>
    <col min="12046" max="12046" width="3" style="744" bestFit="1" customWidth="1"/>
    <col min="12047" max="12057" width="1.75" style="744" customWidth="1"/>
    <col min="12058" max="12058" width="9.75" style="744" customWidth="1"/>
    <col min="12059" max="12061" width="9.125" style="744" customWidth="1"/>
    <col min="12062" max="12062" width="10.625" style="744" customWidth="1"/>
    <col min="12063" max="12288" width="9" style="744"/>
    <col min="12289" max="12289" width="0.625" style="744" customWidth="1"/>
    <col min="12290" max="12290" width="26.75" style="744" customWidth="1"/>
    <col min="12291" max="12291" width="21.875" style="744" customWidth="1"/>
    <col min="12292" max="12298" width="1.75" style="744" customWidth="1"/>
    <col min="12299" max="12301" width="2.5" style="744" customWidth="1"/>
    <col min="12302" max="12302" width="3" style="744" bestFit="1" customWidth="1"/>
    <col min="12303" max="12313" width="1.75" style="744" customWidth="1"/>
    <col min="12314" max="12314" width="9.75" style="744" customWidth="1"/>
    <col min="12315" max="12317" width="9.125" style="744" customWidth="1"/>
    <col min="12318" max="12318" width="10.625" style="744" customWidth="1"/>
    <col min="12319" max="12544" width="9" style="744"/>
    <col min="12545" max="12545" width="0.625" style="744" customWidth="1"/>
    <col min="12546" max="12546" width="26.75" style="744" customWidth="1"/>
    <col min="12547" max="12547" width="21.875" style="744" customWidth="1"/>
    <col min="12548" max="12554" width="1.75" style="744" customWidth="1"/>
    <col min="12555" max="12557" width="2.5" style="744" customWidth="1"/>
    <col min="12558" max="12558" width="3" style="744" bestFit="1" customWidth="1"/>
    <col min="12559" max="12569" width="1.75" style="744" customWidth="1"/>
    <col min="12570" max="12570" width="9.75" style="744" customWidth="1"/>
    <col min="12571" max="12573" width="9.125" style="744" customWidth="1"/>
    <col min="12574" max="12574" width="10.625" style="744" customWidth="1"/>
    <col min="12575" max="12800" width="9" style="744"/>
    <col min="12801" max="12801" width="0.625" style="744" customWidth="1"/>
    <col min="12802" max="12802" width="26.75" style="744" customWidth="1"/>
    <col min="12803" max="12803" width="21.875" style="744" customWidth="1"/>
    <col min="12804" max="12810" width="1.75" style="744" customWidth="1"/>
    <col min="12811" max="12813" width="2.5" style="744" customWidth="1"/>
    <col min="12814" max="12814" width="3" style="744" bestFit="1" customWidth="1"/>
    <col min="12815" max="12825" width="1.75" style="744" customWidth="1"/>
    <col min="12826" max="12826" width="9.75" style="744" customWidth="1"/>
    <col min="12827" max="12829" width="9.125" style="744" customWidth="1"/>
    <col min="12830" max="12830" width="10.625" style="744" customWidth="1"/>
    <col min="12831" max="13056" width="9" style="744"/>
    <col min="13057" max="13057" width="0.625" style="744" customWidth="1"/>
    <col min="13058" max="13058" width="26.75" style="744" customWidth="1"/>
    <col min="13059" max="13059" width="21.875" style="744" customWidth="1"/>
    <col min="13060" max="13066" width="1.75" style="744" customWidth="1"/>
    <col min="13067" max="13069" width="2.5" style="744" customWidth="1"/>
    <col min="13070" max="13070" width="3" style="744" bestFit="1" customWidth="1"/>
    <col min="13071" max="13081" width="1.75" style="744" customWidth="1"/>
    <col min="13082" max="13082" width="9.75" style="744" customWidth="1"/>
    <col min="13083" max="13085" width="9.125" style="744" customWidth="1"/>
    <col min="13086" max="13086" width="10.625" style="744" customWidth="1"/>
    <col min="13087" max="13312" width="9" style="744"/>
    <col min="13313" max="13313" width="0.625" style="744" customWidth="1"/>
    <col min="13314" max="13314" width="26.75" style="744" customWidth="1"/>
    <col min="13315" max="13315" width="21.875" style="744" customWidth="1"/>
    <col min="13316" max="13322" width="1.75" style="744" customWidth="1"/>
    <col min="13323" max="13325" width="2.5" style="744" customWidth="1"/>
    <col min="13326" max="13326" width="3" style="744" bestFit="1" customWidth="1"/>
    <col min="13327" max="13337" width="1.75" style="744" customWidth="1"/>
    <col min="13338" max="13338" width="9.75" style="744" customWidth="1"/>
    <col min="13339" max="13341" width="9.125" style="744" customWidth="1"/>
    <col min="13342" max="13342" width="10.625" style="744" customWidth="1"/>
    <col min="13343" max="13568" width="9" style="744"/>
    <col min="13569" max="13569" width="0.625" style="744" customWidth="1"/>
    <col min="13570" max="13570" width="26.75" style="744" customWidth="1"/>
    <col min="13571" max="13571" width="21.875" style="744" customWidth="1"/>
    <col min="13572" max="13578" width="1.75" style="744" customWidth="1"/>
    <col min="13579" max="13581" width="2.5" style="744" customWidth="1"/>
    <col min="13582" max="13582" width="3" style="744" bestFit="1" customWidth="1"/>
    <col min="13583" max="13593" width="1.75" style="744" customWidth="1"/>
    <col min="13594" max="13594" width="9.75" style="744" customWidth="1"/>
    <col min="13595" max="13597" width="9.125" style="744" customWidth="1"/>
    <col min="13598" max="13598" width="10.625" style="744" customWidth="1"/>
    <col min="13599" max="13824" width="9" style="744"/>
    <col min="13825" max="13825" width="0.625" style="744" customWidth="1"/>
    <col min="13826" max="13826" width="26.75" style="744" customWidth="1"/>
    <col min="13827" max="13827" width="21.875" style="744" customWidth="1"/>
    <col min="13828" max="13834" width="1.75" style="744" customWidth="1"/>
    <col min="13835" max="13837" width="2.5" style="744" customWidth="1"/>
    <col min="13838" max="13838" width="3" style="744" bestFit="1" customWidth="1"/>
    <col min="13839" max="13849" width="1.75" style="744" customWidth="1"/>
    <col min="13850" max="13850" width="9.75" style="744" customWidth="1"/>
    <col min="13851" max="13853" width="9.125" style="744" customWidth="1"/>
    <col min="13854" max="13854" width="10.625" style="744" customWidth="1"/>
    <col min="13855" max="14080" width="9" style="744"/>
    <col min="14081" max="14081" width="0.625" style="744" customWidth="1"/>
    <col min="14082" max="14082" width="26.75" style="744" customWidth="1"/>
    <col min="14083" max="14083" width="21.875" style="744" customWidth="1"/>
    <col min="14084" max="14090" width="1.75" style="744" customWidth="1"/>
    <col min="14091" max="14093" width="2.5" style="744" customWidth="1"/>
    <col min="14094" max="14094" width="3" style="744" bestFit="1" customWidth="1"/>
    <col min="14095" max="14105" width="1.75" style="744" customWidth="1"/>
    <col min="14106" max="14106" width="9.75" style="744" customWidth="1"/>
    <col min="14107" max="14109" width="9.125" style="744" customWidth="1"/>
    <col min="14110" max="14110" width="10.625" style="744" customWidth="1"/>
    <col min="14111" max="14336" width="9" style="744"/>
    <col min="14337" max="14337" width="0.625" style="744" customWidth="1"/>
    <col min="14338" max="14338" width="26.75" style="744" customWidth="1"/>
    <col min="14339" max="14339" width="21.875" style="744" customWidth="1"/>
    <col min="14340" max="14346" width="1.75" style="744" customWidth="1"/>
    <col min="14347" max="14349" width="2.5" style="744" customWidth="1"/>
    <col min="14350" max="14350" width="3" style="744" bestFit="1" customWidth="1"/>
    <col min="14351" max="14361" width="1.75" style="744" customWidth="1"/>
    <col min="14362" max="14362" width="9.75" style="744" customWidth="1"/>
    <col min="14363" max="14365" width="9.125" style="744" customWidth="1"/>
    <col min="14366" max="14366" width="10.625" style="744" customWidth="1"/>
    <col min="14367" max="14592" width="9" style="744"/>
    <col min="14593" max="14593" width="0.625" style="744" customWidth="1"/>
    <col min="14594" max="14594" width="26.75" style="744" customWidth="1"/>
    <col min="14595" max="14595" width="21.875" style="744" customWidth="1"/>
    <col min="14596" max="14602" width="1.75" style="744" customWidth="1"/>
    <col min="14603" max="14605" width="2.5" style="744" customWidth="1"/>
    <col min="14606" max="14606" width="3" style="744" bestFit="1" customWidth="1"/>
    <col min="14607" max="14617" width="1.75" style="744" customWidth="1"/>
    <col min="14618" max="14618" width="9.75" style="744" customWidth="1"/>
    <col min="14619" max="14621" width="9.125" style="744" customWidth="1"/>
    <col min="14622" max="14622" width="10.625" style="744" customWidth="1"/>
    <col min="14623" max="14848" width="9" style="744"/>
    <col min="14849" max="14849" width="0.625" style="744" customWidth="1"/>
    <col min="14850" max="14850" width="26.75" style="744" customWidth="1"/>
    <col min="14851" max="14851" width="21.875" style="744" customWidth="1"/>
    <col min="14852" max="14858" width="1.75" style="744" customWidth="1"/>
    <col min="14859" max="14861" width="2.5" style="744" customWidth="1"/>
    <col min="14862" max="14862" width="3" style="744" bestFit="1" customWidth="1"/>
    <col min="14863" max="14873" width="1.75" style="744" customWidth="1"/>
    <col min="14874" max="14874" width="9.75" style="744" customWidth="1"/>
    <col min="14875" max="14877" width="9.125" style="744" customWidth="1"/>
    <col min="14878" max="14878" width="10.625" style="744" customWidth="1"/>
    <col min="14879" max="15104" width="9" style="744"/>
    <col min="15105" max="15105" width="0.625" style="744" customWidth="1"/>
    <col min="15106" max="15106" width="26.75" style="744" customWidth="1"/>
    <col min="15107" max="15107" width="21.875" style="744" customWidth="1"/>
    <col min="15108" max="15114" width="1.75" style="744" customWidth="1"/>
    <col min="15115" max="15117" width="2.5" style="744" customWidth="1"/>
    <col min="15118" max="15118" width="3" style="744" bestFit="1" customWidth="1"/>
    <col min="15119" max="15129" width="1.75" style="744" customWidth="1"/>
    <col min="15130" max="15130" width="9.75" style="744" customWidth="1"/>
    <col min="15131" max="15133" width="9.125" style="744" customWidth="1"/>
    <col min="15134" max="15134" width="10.625" style="744" customWidth="1"/>
    <col min="15135" max="15360" width="9" style="744"/>
    <col min="15361" max="15361" width="0.625" style="744" customWidth="1"/>
    <col min="15362" max="15362" width="26.75" style="744" customWidth="1"/>
    <col min="15363" max="15363" width="21.875" style="744" customWidth="1"/>
    <col min="15364" max="15370" width="1.75" style="744" customWidth="1"/>
    <col min="15371" max="15373" width="2.5" style="744" customWidth="1"/>
    <col min="15374" max="15374" width="3" style="744" bestFit="1" customWidth="1"/>
    <col min="15375" max="15385" width="1.75" style="744" customWidth="1"/>
    <col min="15386" max="15386" width="9.75" style="744" customWidth="1"/>
    <col min="15387" max="15389" width="9.125" style="744" customWidth="1"/>
    <col min="15390" max="15390" width="10.625" style="744" customWidth="1"/>
    <col min="15391" max="15616" width="9" style="744"/>
    <col min="15617" max="15617" width="0.625" style="744" customWidth="1"/>
    <col min="15618" max="15618" width="26.75" style="744" customWidth="1"/>
    <col min="15619" max="15619" width="21.875" style="744" customWidth="1"/>
    <col min="15620" max="15626" width="1.75" style="744" customWidth="1"/>
    <col min="15627" max="15629" width="2.5" style="744" customWidth="1"/>
    <col min="15630" max="15630" width="3" style="744" bestFit="1" customWidth="1"/>
    <col min="15631" max="15641" width="1.75" style="744" customWidth="1"/>
    <col min="15642" max="15642" width="9.75" style="744" customWidth="1"/>
    <col min="15643" max="15645" width="9.125" style="744" customWidth="1"/>
    <col min="15646" max="15646" width="10.625" style="744" customWidth="1"/>
    <col min="15647" max="15872" width="9" style="744"/>
    <col min="15873" max="15873" width="0.625" style="744" customWidth="1"/>
    <col min="15874" max="15874" width="26.75" style="744" customWidth="1"/>
    <col min="15875" max="15875" width="21.875" style="744" customWidth="1"/>
    <col min="15876" max="15882" width="1.75" style="744" customWidth="1"/>
    <col min="15883" max="15885" width="2.5" style="744" customWidth="1"/>
    <col min="15886" max="15886" width="3" style="744" bestFit="1" customWidth="1"/>
    <col min="15887" max="15897" width="1.75" style="744" customWidth="1"/>
    <col min="15898" max="15898" width="9.75" style="744" customWidth="1"/>
    <col min="15899" max="15901" width="9.125" style="744" customWidth="1"/>
    <col min="15902" max="15902" width="10.625" style="744" customWidth="1"/>
    <col min="15903" max="16128" width="9" style="744"/>
    <col min="16129" max="16129" width="0.625" style="744" customWidth="1"/>
    <col min="16130" max="16130" width="26.75" style="744" customWidth="1"/>
    <col min="16131" max="16131" width="21.875" style="744" customWidth="1"/>
    <col min="16132" max="16138" width="1.75" style="744" customWidth="1"/>
    <col min="16139" max="16141" width="2.5" style="744" customWidth="1"/>
    <col min="16142" max="16142" width="3" style="744" bestFit="1" customWidth="1"/>
    <col min="16143" max="16153" width="1.75" style="744" customWidth="1"/>
    <col min="16154" max="16154" width="9.75" style="744" customWidth="1"/>
    <col min="16155" max="16157" width="9.125" style="744" customWidth="1"/>
    <col min="16158" max="16158" width="10.625" style="744" customWidth="1"/>
    <col min="16159" max="16384" width="9" style="744"/>
  </cols>
  <sheetData>
    <row r="1" spans="2:30" ht="24.95" customHeight="1">
      <c r="B1" s="1126" t="s">
        <v>764</v>
      </c>
      <c r="C1" s="1126"/>
      <c r="D1" s="1126"/>
      <c r="E1" s="1126"/>
      <c r="F1" s="1126"/>
      <c r="G1" s="1126"/>
      <c r="H1" s="1126"/>
      <c r="I1" s="1126"/>
      <c r="J1" s="1126"/>
      <c r="K1" s="1126"/>
      <c r="L1" s="1126"/>
      <c r="M1" s="1126"/>
      <c r="N1" s="1126"/>
      <c r="O1" s="1126"/>
      <c r="P1" s="1126"/>
      <c r="Q1" s="1126"/>
      <c r="R1" s="1126"/>
      <c r="S1" s="1126"/>
      <c r="T1" s="1126"/>
      <c r="U1" s="1126"/>
      <c r="V1" s="1126"/>
      <c r="W1" s="1126"/>
      <c r="X1" s="1126"/>
      <c r="Y1" s="1126"/>
      <c r="Z1" s="1126"/>
      <c r="AA1" s="1126"/>
      <c r="AB1" s="1126"/>
      <c r="AC1" s="1126"/>
      <c r="AD1" s="1126"/>
    </row>
    <row r="2" spans="2:30" ht="9.9499999999999993" customHeight="1">
      <c r="B2" s="1127"/>
      <c r="C2" s="1127"/>
      <c r="D2" s="1127"/>
      <c r="E2" s="1127"/>
      <c r="F2" s="1127"/>
      <c r="G2" s="1127"/>
      <c r="H2" s="1127"/>
      <c r="I2" s="1127"/>
      <c r="J2" s="1127"/>
      <c r="K2" s="1127"/>
      <c r="L2" s="1127"/>
      <c r="M2" s="1127"/>
      <c r="N2" s="1127"/>
      <c r="O2" s="1127"/>
      <c r="P2" s="1127"/>
      <c r="Q2" s="1127"/>
      <c r="R2" s="1127"/>
      <c r="S2" s="1127"/>
      <c r="T2" s="1127"/>
      <c r="U2" s="1127"/>
      <c r="V2" s="1127"/>
      <c r="W2" s="1127"/>
      <c r="X2" s="1127"/>
      <c r="Y2" s="1127"/>
      <c r="Z2" s="1127"/>
      <c r="AA2" s="1127"/>
      <c r="AB2" s="1127"/>
      <c r="AC2" s="1127"/>
      <c r="AD2" s="1127"/>
    </row>
    <row r="3" spans="2:30" ht="30.75" customHeight="1">
      <c r="B3" s="767" t="s">
        <v>309</v>
      </c>
      <c r="C3" s="768" t="s">
        <v>232</v>
      </c>
      <c r="D3" s="1265" t="s">
        <v>765</v>
      </c>
      <c r="E3" s="1265"/>
      <c r="F3" s="1265"/>
      <c r="G3" s="1265"/>
      <c r="H3" s="1265"/>
      <c r="I3" s="1265"/>
      <c r="J3" s="1265"/>
      <c r="K3" s="1265"/>
      <c r="L3" s="1265"/>
      <c r="M3" s="1265"/>
      <c r="N3" s="1265"/>
      <c r="O3" s="1265"/>
      <c r="P3" s="1265"/>
      <c r="Q3" s="1265"/>
      <c r="R3" s="1265"/>
      <c r="S3" s="1265"/>
      <c r="T3" s="1265"/>
      <c r="U3" s="1265"/>
      <c r="V3" s="1265"/>
      <c r="W3" s="1265"/>
      <c r="X3" s="1265"/>
      <c r="Y3" s="1265"/>
      <c r="Z3" s="769" t="s">
        <v>313</v>
      </c>
      <c r="AA3" s="768" t="s">
        <v>14</v>
      </c>
      <c r="AB3" s="768" t="s">
        <v>13</v>
      </c>
      <c r="AC3" s="768" t="s">
        <v>312</v>
      </c>
      <c r="AD3" s="770" t="s">
        <v>2</v>
      </c>
    </row>
    <row r="4" spans="2:30" ht="19.7" customHeight="1">
      <c r="B4" s="771" t="s">
        <v>766</v>
      </c>
      <c r="C4" s="750" t="s">
        <v>745</v>
      </c>
      <c r="D4" s="772"/>
      <c r="E4" s="772"/>
      <c r="F4" s="772"/>
      <c r="G4" s="772"/>
      <c r="H4" s="772"/>
      <c r="I4" s="772"/>
      <c r="J4" s="772"/>
      <c r="K4" s="772"/>
      <c r="L4" s="772"/>
      <c r="M4" s="772"/>
      <c r="N4" s="772"/>
      <c r="O4" s="772"/>
      <c r="P4" s="772"/>
      <c r="Q4" s="772"/>
      <c r="R4" s="772"/>
      <c r="S4" s="772"/>
      <c r="T4" s="772"/>
      <c r="U4" s="772"/>
      <c r="V4" s="772"/>
      <c r="W4" s="772"/>
      <c r="X4" s="772"/>
      <c r="Y4" s="772"/>
      <c r="Z4" s="755">
        <f>AA4+AB4+AC4</f>
        <v>139552</v>
      </c>
      <c r="AA4" s="753">
        <f>TRUNC(AA5+AA6+AA7+AA8)</f>
        <v>78391</v>
      </c>
      <c r="AB4" s="753">
        <f>TRUNC(AB5+AB6+AB7+AB8)</f>
        <v>42823</v>
      </c>
      <c r="AC4" s="753">
        <f>TRUNC(AC5+AC6+AC7+AC8)</f>
        <v>18338</v>
      </c>
      <c r="AD4" s="773"/>
    </row>
    <row r="5" spans="2:30" ht="19.7" customHeight="1">
      <c r="B5" s="774" t="s">
        <v>315</v>
      </c>
      <c r="C5" s="754" t="s">
        <v>292</v>
      </c>
      <c r="D5" s="1266">
        <v>147125</v>
      </c>
      <c r="E5" s="1266"/>
      <c r="F5" s="1266"/>
      <c r="G5" s="1266"/>
      <c r="H5" s="1266"/>
      <c r="I5" s="1266" t="s">
        <v>767</v>
      </c>
      <c r="J5" s="1266"/>
      <c r="K5" s="1267">
        <f>차량운행비!C7</f>
        <v>1289</v>
      </c>
      <c r="L5" s="1266"/>
      <c r="M5" s="1266"/>
      <c r="N5" s="772" t="s">
        <v>768</v>
      </c>
      <c r="O5" s="1266">
        <v>967</v>
      </c>
      <c r="P5" s="1266"/>
      <c r="Q5" s="1266"/>
      <c r="R5" s="772" t="s">
        <v>768</v>
      </c>
      <c r="S5" s="1266" t="s">
        <v>769</v>
      </c>
      <c r="T5" s="1266"/>
      <c r="U5" s="1266"/>
      <c r="V5" s="772"/>
      <c r="W5" s="772"/>
      <c r="X5" s="772"/>
      <c r="Y5" s="772"/>
      <c r="Z5" s="755">
        <f>AA5+AB5+AC5</f>
        <v>18338.5</v>
      </c>
      <c r="AA5" s="775"/>
      <c r="AB5" s="775"/>
      <c r="AC5" s="775">
        <f>TRUNC(TRUNC((D5*K5)/1000) * 1000*O5*0.0000001,1)</f>
        <v>18338.5</v>
      </c>
      <c r="AD5" s="756" t="s">
        <v>292</v>
      </c>
    </row>
    <row r="6" spans="2:30" ht="19.7" customHeight="1">
      <c r="B6" s="774" t="s">
        <v>317</v>
      </c>
      <c r="C6" s="754" t="s">
        <v>770</v>
      </c>
      <c r="D6" s="1268">
        <v>23.2</v>
      </c>
      <c r="E6" s="1266"/>
      <c r="F6" s="1266"/>
      <c r="G6" s="1266"/>
      <c r="H6" s="772" t="s">
        <v>771</v>
      </c>
      <c r="I6" s="772" t="s">
        <v>768</v>
      </c>
      <c r="J6" s="1266">
        <f>차량운행비!K7</f>
        <v>1273</v>
      </c>
      <c r="K6" s="1266"/>
      <c r="L6" s="1266"/>
      <c r="M6" s="1266"/>
      <c r="N6" s="772"/>
      <c r="O6" s="772"/>
      <c r="P6" s="772"/>
      <c r="Q6" s="772"/>
      <c r="R6" s="772"/>
      <c r="S6" s="772"/>
      <c r="T6" s="772"/>
      <c r="U6" s="772"/>
      <c r="V6" s="772"/>
      <c r="W6" s="772"/>
      <c r="X6" s="772"/>
      <c r="Y6" s="772"/>
      <c r="Z6" s="755">
        <f>AA6+AB6+AC6</f>
        <v>29533.599999999999</v>
      </c>
      <c r="AA6" s="775"/>
      <c r="AB6" s="775">
        <f>TRUNC(D6*J6,1)</f>
        <v>29533.599999999999</v>
      </c>
      <c r="AC6" s="775"/>
      <c r="AD6" s="756" t="s">
        <v>292</v>
      </c>
    </row>
    <row r="7" spans="2:30" ht="19.7" customHeight="1">
      <c r="B7" s="774" t="s">
        <v>772</v>
      </c>
      <c r="C7" s="754" t="s">
        <v>320</v>
      </c>
      <c r="D7" s="1268">
        <v>45</v>
      </c>
      <c r="E7" s="1266"/>
      <c r="F7" s="1266"/>
      <c r="G7" s="1266"/>
      <c r="H7" s="772" t="s">
        <v>695</v>
      </c>
      <c r="I7" s="772" t="s">
        <v>768</v>
      </c>
      <c r="J7" s="1266">
        <f>AB6</f>
        <v>29533.599999999999</v>
      </c>
      <c r="K7" s="1266"/>
      <c r="L7" s="1266"/>
      <c r="M7" s="1266"/>
      <c r="N7" s="772"/>
      <c r="O7" s="772"/>
      <c r="P7" s="772"/>
      <c r="Q7" s="772"/>
      <c r="R7" s="772"/>
      <c r="S7" s="772"/>
      <c r="T7" s="772"/>
      <c r="U7" s="772"/>
      <c r="V7" s="772"/>
      <c r="W7" s="772"/>
      <c r="X7" s="772"/>
      <c r="Y7" s="772"/>
      <c r="Z7" s="755">
        <f>AA7+AB7+AC7</f>
        <v>13290.1</v>
      </c>
      <c r="AA7" s="775"/>
      <c r="AB7" s="775">
        <f>TRUNC(D7/100*J7,1)</f>
        <v>13290.1</v>
      </c>
      <c r="AC7" s="775"/>
      <c r="AD7" s="756" t="s">
        <v>292</v>
      </c>
    </row>
    <row r="8" spans="2:30" ht="19.7" customHeight="1">
      <c r="B8" s="774" t="s">
        <v>773</v>
      </c>
      <c r="C8" s="754" t="s">
        <v>292</v>
      </c>
      <c r="D8" s="1269">
        <v>3</v>
      </c>
      <c r="E8" s="1266"/>
      <c r="F8" s="1266"/>
      <c r="G8" s="772" t="s">
        <v>696</v>
      </c>
      <c r="H8" s="772" t="s">
        <v>768</v>
      </c>
      <c r="I8" s="1266">
        <v>125427</v>
      </c>
      <c r="J8" s="1266"/>
      <c r="K8" s="1266"/>
      <c r="L8" s="1266"/>
      <c r="M8" s="772" t="s">
        <v>768</v>
      </c>
      <c r="N8" s="1266" t="s">
        <v>297</v>
      </c>
      <c r="O8" s="1266"/>
      <c r="P8" s="1266"/>
      <c r="Q8" s="1266"/>
      <c r="R8" s="1266"/>
      <c r="S8" s="1266"/>
      <c r="T8" s="1266"/>
      <c r="U8" s="1266"/>
      <c r="V8" s="1266"/>
      <c r="W8" s="772"/>
      <c r="X8" s="772"/>
      <c r="Y8" s="772"/>
      <c r="Z8" s="755">
        <f>AA8+AB8+AC8</f>
        <v>78391.8</v>
      </c>
      <c r="AA8" s="775">
        <v>78391.8</v>
      </c>
      <c r="AB8" s="775"/>
      <c r="AC8" s="775"/>
      <c r="AD8" s="756" t="s">
        <v>292</v>
      </c>
    </row>
    <row r="9" spans="2:30" ht="19.7" customHeight="1">
      <c r="B9" s="774" t="s">
        <v>292</v>
      </c>
      <c r="C9" s="754" t="s">
        <v>292</v>
      </c>
      <c r="D9" s="772"/>
      <c r="E9" s="772"/>
      <c r="F9" s="772"/>
      <c r="G9" s="772"/>
      <c r="H9" s="772"/>
      <c r="I9" s="772"/>
      <c r="J9" s="772"/>
      <c r="K9" s="772"/>
      <c r="L9" s="772"/>
      <c r="M9" s="772"/>
      <c r="N9" s="772"/>
      <c r="O9" s="772"/>
      <c r="P9" s="772"/>
      <c r="Q9" s="772"/>
      <c r="R9" s="772"/>
      <c r="S9" s="772"/>
      <c r="T9" s="772"/>
      <c r="U9" s="772"/>
      <c r="V9" s="772"/>
      <c r="W9" s="772"/>
      <c r="X9" s="772"/>
      <c r="Y9" s="772"/>
      <c r="Z9" s="752"/>
      <c r="AA9" s="751"/>
      <c r="AB9" s="751"/>
      <c r="AC9" s="751"/>
      <c r="AD9" s="756" t="s">
        <v>292</v>
      </c>
    </row>
    <row r="10" spans="2:30" ht="19.7" customHeight="1">
      <c r="B10" s="771"/>
      <c r="C10" s="750"/>
      <c r="D10" s="772"/>
      <c r="E10" s="772"/>
      <c r="F10" s="772"/>
      <c r="G10" s="772"/>
      <c r="H10" s="772"/>
      <c r="I10" s="772"/>
      <c r="J10" s="772"/>
      <c r="K10" s="772"/>
      <c r="L10" s="772"/>
      <c r="M10" s="772"/>
      <c r="N10" s="772"/>
      <c r="O10" s="772"/>
      <c r="P10" s="772"/>
      <c r="Q10" s="772"/>
      <c r="R10" s="772"/>
      <c r="S10" s="772"/>
      <c r="T10" s="772"/>
      <c r="U10" s="772"/>
      <c r="V10" s="772"/>
      <c r="W10" s="772"/>
      <c r="X10" s="772"/>
      <c r="Y10" s="772"/>
      <c r="Z10" s="755"/>
      <c r="AA10" s="753"/>
      <c r="AB10" s="753"/>
      <c r="AC10" s="753"/>
      <c r="AD10" s="773"/>
    </row>
    <row r="11" spans="2:30" ht="19.7" customHeight="1">
      <c r="B11" s="774"/>
      <c r="C11" s="754"/>
      <c r="D11" s="1266"/>
      <c r="E11" s="1266"/>
      <c r="F11" s="1266"/>
      <c r="G11" s="1266"/>
      <c r="H11" s="1266"/>
      <c r="I11" s="1266"/>
      <c r="J11" s="1266"/>
      <c r="K11" s="1267"/>
      <c r="L11" s="1266"/>
      <c r="M11" s="1266"/>
      <c r="N11" s="772"/>
      <c r="O11" s="1266"/>
      <c r="P11" s="1266"/>
      <c r="Q11" s="1266"/>
      <c r="R11" s="772"/>
      <c r="S11" s="1266"/>
      <c r="T11" s="1266"/>
      <c r="U11" s="1266"/>
      <c r="V11" s="772"/>
      <c r="W11" s="772"/>
      <c r="X11" s="772"/>
      <c r="Y11" s="772"/>
      <c r="Z11" s="755"/>
      <c r="AA11" s="775"/>
      <c r="AB11" s="775"/>
      <c r="AC11" s="775"/>
      <c r="AD11" s="756"/>
    </row>
    <row r="12" spans="2:30" ht="19.7" customHeight="1">
      <c r="B12" s="774"/>
      <c r="C12" s="754"/>
      <c r="D12" s="772"/>
      <c r="E12" s="772"/>
      <c r="F12" s="772"/>
      <c r="G12" s="772"/>
      <c r="H12" s="772"/>
      <c r="I12" s="772"/>
      <c r="J12" s="772"/>
      <c r="K12" s="772"/>
      <c r="L12" s="772"/>
      <c r="M12" s="772"/>
      <c r="N12" s="772"/>
      <c r="O12" s="772"/>
      <c r="P12" s="772"/>
      <c r="Q12" s="772"/>
      <c r="R12" s="772"/>
      <c r="S12" s="772"/>
      <c r="T12" s="772"/>
      <c r="U12" s="772"/>
      <c r="V12" s="772"/>
      <c r="W12" s="772"/>
      <c r="X12" s="772"/>
      <c r="Y12" s="772"/>
      <c r="Z12" s="752"/>
      <c r="AA12" s="751"/>
      <c r="AB12" s="751"/>
      <c r="AC12" s="751"/>
      <c r="AD12" s="756"/>
    </row>
    <row r="13" spans="2:30" ht="19.7" customHeight="1">
      <c r="B13" s="771"/>
      <c r="C13" s="750"/>
      <c r="D13" s="772"/>
      <c r="E13" s="772"/>
      <c r="F13" s="772"/>
      <c r="G13" s="772"/>
      <c r="H13" s="772"/>
      <c r="I13" s="772"/>
      <c r="J13" s="772"/>
      <c r="K13" s="772"/>
      <c r="L13" s="772"/>
      <c r="M13" s="772"/>
      <c r="N13" s="772"/>
      <c r="O13" s="772"/>
      <c r="P13" s="772"/>
      <c r="Q13" s="772"/>
      <c r="R13" s="772"/>
      <c r="S13" s="772"/>
      <c r="T13" s="772"/>
      <c r="U13" s="772"/>
      <c r="V13" s="772"/>
      <c r="W13" s="772"/>
      <c r="X13" s="772"/>
      <c r="Y13" s="772"/>
      <c r="Z13" s="755"/>
      <c r="AA13" s="753"/>
      <c r="AB13" s="753"/>
      <c r="AC13" s="753"/>
      <c r="AD13" s="773"/>
    </row>
    <row r="14" spans="2:30" ht="19.7" customHeight="1">
      <c r="B14" s="774"/>
      <c r="C14" s="754"/>
      <c r="D14" s="1266"/>
      <c r="E14" s="1266"/>
      <c r="F14" s="1266"/>
      <c r="G14" s="1266"/>
      <c r="H14" s="1266"/>
      <c r="I14" s="1266"/>
      <c r="J14" s="1266"/>
      <c r="K14" s="1266"/>
      <c r="L14" s="1266"/>
      <c r="M14" s="1266"/>
      <c r="N14" s="772"/>
      <c r="O14" s="1266"/>
      <c r="P14" s="1266"/>
      <c r="Q14" s="1266"/>
      <c r="R14" s="772"/>
      <c r="S14" s="772"/>
      <c r="T14" s="772"/>
      <c r="U14" s="772"/>
      <c r="V14" s="772"/>
      <c r="W14" s="772"/>
      <c r="X14" s="772"/>
      <c r="Y14" s="772"/>
      <c r="Z14" s="755"/>
      <c r="AA14" s="775"/>
      <c r="AB14" s="775"/>
      <c r="AC14" s="775"/>
      <c r="AD14" s="756"/>
    </row>
    <row r="15" spans="2:30" ht="19.7" customHeight="1">
      <c r="B15" s="774"/>
      <c r="C15" s="754"/>
      <c r="D15" s="1269"/>
      <c r="E15" s="1266"/>
      <c r="F15" s="1266"/>
      <c r="G15" s="772"/>
      <c r="H15" s="772"/>
      <c r="I15" s="1266"/>
      <c r="J15" s="1266"/>
      <c r="K15" s="1266"/>
      <c r="L15" s="1266"/>
      <c r="M15" s="772"/>
      <c r="N15" s="1266"/>
      <c r="O15" s="1266"/>
      <c r="P15" s="1266"/>
      <c r="Q15" s="1266"/>
      <c r="R15" s="1266"/>
      <c r="S15" s="1266"/>
      <c r="T15" s="1266"/>
      <c r="U15" s="1266"/>
      <c r="V15" s="1266"/>
      <c r="W15" s="772"/>
      <c r="X15" s="772"/>
      <c r="Y15" s="772"/>
      <c r="Z15" s="755"/>
      <c r="AA15" s="775"/>
      <c r="AB15" s="775"/>
      <c r="AC15" s="775"/>
      <c r="AD15" s="756"/>
    </row>
    <row r="16" spans="2:30" ht="19.7" customHeight="1">
      <c r="B16" s="774" t="s">
        <v>292</v>
      </c>
      <c r="C16" s="754" t="s">
        <v>292</v>
      </c>
      <c r="D16" s="772"/>
      <c r="E16" s="772"/>
      <c r="F16" s="772"/>
      <c r="G16" s="772"/>
      <c r="H16" s="772"/>
      <c r="I16" s="772"/>
      <c r="J16" s="772"/>
      <c r="K16" s="772"/>
      <c r="L16" s="772"/>
      <c r="M16" s="772"/>
      <c r="N16" s="772"/>
      <c r="O16" s="772"/>
      <c r="P16" s="772"/>
      <c r="Q16" s="772"/>
      <c r="R16" s="772"/>
      <c r="S16" s="772"/>
      <c r="T16" s="772"/>
      <c r="U16" s="772"/>
      <c r="V16" s="772"/>
      <c r="W16" s="772"/>
      <c r="X16" s="772"/>
      <c r="Y16" s="772"/>
      <c r="Z16" s="752"/>
      <c r="AA16" s="751"/>
      <c r="AB16" s="751"/>
      <c r="AC16" s="751"/>
      <c r="AD16" s="756" t="s">
        <v>292</v>
      </c>
    </row>
    <row r="17" spans="2:30" ht="19.7" customHeight="1">
      <c r="B17" s="774" t="s">
        <v>292</v>
      </c>
      <c r="C17" s="754" t="s">
        <v>292</v>
      </c>
      <c r="D17" s="772"/>
      <c r="E17" s="772"/>
      <c r="F17" s="772"/>
      <c r="G17" s="772"/>
      <c r="H17" s="772"/>
      <c r="I17" s="772"/>
      <c r="J17" s="772"/>
      <c r="K17" s="772"/>
      <c r="L17" s="772"/>
      <c r="M17" s="772"/>
      <c r="N17" s="772"/>
      <c r="O17" s="772"/>
      <c r="P17" s="772"/>
      <c r="Q17" s="772"/>
      <c r="R17" s="772"/>
      <c r="S17" s="772"/>
      <c r="T17" s="772"/>
      <c r="U17" s="772"/>
      <c r="V17" s="772"/>
      <c r="W17" s="772"/>
      <c r="X17" s="772"/>
      <c r="Y17" s="772"/>
      <c r="Z17" s="752"/>
      <c r="AA17" s="751"/>
      <c r="AB17" s="751"/>
      <c r="AC17" s="751"/>
      <c r="AD17" s="756" t="s">
        <v>292</v>
      </c>
    </row>
    <row r="18" spans="2:30" ht="19.7" customHeight="1">
      <c r="B18" s="774" t="s">
        <v>292</v>
      </c>
      <c r="C18" s="754" t="s">
        <v>292</v>
      </c>
      <c r="D18" s="772"/>
      <c r="E18" s="772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772"/>
      <c r="Q18" s="772"/>
      <c r="R18" s="772"/>
      <c r="S18" s="772"/>
      <c r="T18" s="772"/>
      <c r="U18" s="772"/>
      <c r="V18" s="772"/>
      <c r="W18" s="772"/>
      <c r="X18" s="772"/>
      <c r="Y18" s="772"/>
      <c r="Z18" s="752"/>
      <c r="AA18" s="751"/>
      <c r="AB18" s="751"/>
      <c r="AC18" s="751"/>
      <c r="AD18" s="756" t="s">
        <v>292</v>
      </c>
    </row>
    <row r="19" spans="2:30" ht="19.7" customHeight="1">
      <c r="B19" s="774" t="s">
        <v>292</v>
      </c>
      <c r="C19" s="754" t="s">
        <v>292</v>
      </c>
      <c r="D19" s="772"/>
      <c r="E19" s="772"/>
      <c r="F19" s="772"/>
      <c r="G19" s="772"/>
      <c r="H19" s="772"/>
      <c r="I19" s="772"/>
      <c r="J19" s="772"/>
      <c r="K19" s="772"/>
      <c r="L19" s="772"/>
      <c r="M19" s="772"/>
      <c r="N19" s="772"/>
      <c r="O19" s="772"/>
      <c r="P19" s="772"/>
      <c r="Q19" s="772"/>
      <c r="R19" s="772"/>
      <c r="S19" s="772"/>
      <c r="T19" s="772"/>
      <c r="U19" s="772"/>
      <c r="V19" s="772"/>
      <c r="W19" s="772"/>
      <c r="X19" s="772"/>
      <c r="Y19" s="772"/>
      <c r="Z19" s="752"/>
      <c r="AA19" s="751"/>
      <c r="AB19" s="751"/>
      <c r="AC19" s="751"/>
      <c r="AD19" s="756" t="s">
        <v>292</v>
      </c>
    </row>
    <row r="20" spans="2:30" ht="19.7" customHeight="1">
      <c r="B20" s="774" t="s">
        <v>292</v>
      </c>
      <c r="C20" s="754" t="s">
        <v>292</v>
      </c>
      <c r="D20" s="772"/>
      <c r="E20" s="772"/>
      <c r="F20" s="772"/>
      <c r="G20" s="772"/>
      <c r="H20" s="772"/>
      <c r="I20" s="772"/>
      <c r="J20" s="772"/>
      <c r="K20" s="772"/>
      <c r="L20" s="772"/>
      <c r="M20" s="772"/>
      <c r="N20" s="772"/>
      <c r="O20" s="772"/>
      <c r="P20" s="772"/>
      <c r="Q20" s="772"/>
      <c r="R20" s="772"/>
      <c r="S20" s="772"/>
      <c r="T20" s="772"/>
      <c r="U20" s="772"/>
      <c r="V20" s="772"/>
      <c r="W20" s="772"/>
      <c r="X20" s="772"/>
      <c r="Y20" s="772"/>
      <c r="Z20" s="752"/>
      <c r="AA20" s="751"/>
      <c r="AB20" s="751"/>
      <c r="AC20" s="751"/>
      <c r="AD20" s="756" t="s">
        <v>292</v>
      </c>
    </row>
    <row r="21" spans="2:30" ht="19.7" customHeight="1">
      <c r="B21" s="774" t="s">
        <v>292</v>
      </c>
      <c r="C21" s="754" t="s">
        <v>292</v>
      </c>
      <c r="D21" s="772"/>
      <c r="E21" s="772"/>
      <c r="F21" s="772"/>
      <c r="G21" s="772"/>
      <c r="H21" s="772"/>
      <c r="I21" s="772"/>
      <c r="J21" s="772"/>
      <c r="K21" s="772"/>
      <c r="L21" s="772"/>
      <c r="M21" s="772"/>
      <c r="N21" s="772"/>
      <c r="O21" s="772"/>
      <c r="P21" s="772"/>
      <c r="Q21" s="772"/>
      <c r="R21" s="772"/>
      <c r="S21" s="772"/>
      <c r="T21" s="772"/>
      <c r="U21" s="772"/>
      <c r="V21" s="772"/>
      <c r="W21" s="772"/>
      <c r="X21" s="772"/>
      <c r="Y21" s="772"/>
      <c r="Z21" s="752"/>
      <c r="AA21" s="751"/>
      <c r="AB21" s="751"/>
      <c r="AC21" s="751"/>
      <c r="AD21" s="756" t="s">
        <v>292</v>
      </c>
    </row>
    <row r="22" spans="2:30" ht="19.7" customHeight="1">
      <c r="B22" s="774" t="s">
        <v>292</v>
      </c>
      <c r="C22" s="754" t="s">
        <v>292</v>
      </c>
      <c r="D22" s="772"/>
      <c r="E22" s="772"/>
      <c r="F22" s="772"/>
      <c r="G22" s="772"/>
      <c r="H22" s="772"/>
      <c r="I22" s="772"/>
      <c r="J22" s="772"/>
      <c r="K22" s="772"/>
      <c r="L22" s="772"/>
      <c r="M22" s="772"/>
      <c r="N22" s="772"/>
      <c r="O22" s="772"/>
      <c r="P22" s="772"/>
      <c r="Q22" s="772"/>
      <c r="R22" s="772"/>
      <c r="S22" s="772"/>
      <c r="T22" s="772"/>
      <c r="U22" s="772"/>
      <c r="V22" s="772"/>
      <c r="W22" s="772"/>
      <c r="X22" s="772"/>
      <c r="Y22" s="772"/>
      <c r="Z22" s="752"/>
      <c r="AA22" s="751"/>
      <c r="AB22" s="751"/>
      <c r="AC22" s="751"/>
      <c r="AD22" s="756" t="s">
        <v>292</v>
      </c>
    </row>
    <row r="23" spans="2:30" ht="19.7" customHeight="1">
      <c r="B23" s="774" t="s">
        <v>292</v>
      </c>
      <c r="C23" s="754" t="s">
        <v>292</v>
      </c>
      <c r="D23" s="772"/>
      <c r="E23" s="772"/>
      <c r="F23" s="772"/>
      <c r="G23" s="772"/>
      <c r="H23" s="772"/>
      <c r="I23" s="772"/>
      <c r="J23" s="772"/>
      <c r="K23" s="772"/>
      <c r="L23" s="772"/>
      <c r="M23" s="772"/>
      <c r="N23" s="772"/>
      <c r="O23" s="772"/>
      <c r="P23" s="772"/>
      <c r="Q23" s="772"/>
      <c r="R23" s="772"/>
      <c r="S23" s="772"/>
      <c r="T23" s="772"/>
      <c r="U23" s="772"/>
      <c r="V23" s="772"/>
      <c r="W23" s="772"/>
      <c r="X23" s="772"/>
      <c r="Y23" s="772"/>
      <c r="Z23" s="752"/>
      <c r="AA23" s="751"/>
      <c r="AB23" s="751"/>
      <c r="AC23" s="751"/>
      <c r="AD23" s="756" t="s">
        <v>292</v>
      </c>
    </row>
    <row r="24" spans="2:30" ht="19.7" customHeight="1">
      <c r="B24" s="774" t="s">
        <v>292</v>
      </c>
      <c r="C24" s="754" t="s">
        <v>292</v>
      </c>
      <c r="D24" s="772"/>
      <c r="E24" s="772"/>
      <c r="F24" s="772"/>
      <c r="G24" s="772"/>
      <c r="H24" s="772"/>
      <c r="I24" s="772"/>
      <c r="J24" s="772"/>
      <c r="K24" s="772"/>
      <c r="L24" s="772"/>
      <c r="M24" s="772"/>
      <c r="N24" s="772"/>
      <c r="O24" s="772"/>
      <c r="P24" s="772"/>
      <c r="Q24" s="772"/>
      <c r="R24" s="772"/>
      <c r="S24" s="772"/>
      <c r="T24" s="772"/>
      <c r="U24" s="772"/>
      <c r="V24" s="772"/>
      <c r="W24" s="772"/>
      <c r="X24" s="772"/>
      <c r="Y24" s="772"/>
      <c r="Z24" s="752"/>
      <c r="AA24" s="751"/>
      <c r="AB24" s="751"/>
      <c r="AC24" s="751"/>
      <c r="AD24" s="756" t="s">
        <v>292</v>
      </c>
    </row>
    <row r="25" spans="2:30" ht="19.7" customHeight="1">
      <c r="B25" s="774" t="s">
        <v>292</v>
      </c>
      <c r="C25" s="754" t="s">
        <v>292</v>
      </c>
      <c r="D25" s="772"/>
      <c r="E25" s="772"/>
      <c r="F25" s="772"/>
      <c r="G25" s="772"/>
      <c r="H25" s="772"/>
      <c r="I25" s="772"/>
      <c r="J25" s="772"/>
      <c r="K25" s="772"/>
      <c r="L25" s="772"/>
      <c r="M25" s="772"/>
      <c r="N25" s="772"/>
      <c r="O25" s="772"/>
      <c r="P25" s="772"/>
      <c r="Q25" s="772"/>
      <c r="R25" s="772"/>
      <c r="S25" s="772"/>
      <c r="T25" s="772"/>
      <c r="U25" s="772"/>
      <c r="V25" s="772"/>
      <c r="W25" s="772"/>
      <c r="X25" s="772"/>
      <c r="Y25" s="772"/>
      <c r="Z25" s="752"/>
      <c r="AA25" s="751"/>
      <c r="AB25" s="751"/>
      <c r="AC25" s="751"/>
      <c r="AD25" s="756" t="s">
        <v>292</v>
      </c>
    </row>
    <row r="26" spans="2:30" ht="19.7" customHeight="1">
      <c r="B26" s="774" t="s">
        <v>292</v>
      </c>
      <c r="C26" s="754" t="s">
        <v>292</v>
      </c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2"/>
      <c r="P26" s="772"/>
      <c r="Q26" s="772"/>
      <c r="R26" s="772"/>
      <c r="S26" s="772"/>
      <c r="T26" s="772"/>
      <c r="U26" s="772"/>
      <c r="V26" s="772"/>
      <c r="W26" s="772"/>
      <c r="X26" s="772"/>
      <c r="Y26" s="772"/>
      <c r="Z26" s="752"/>
      <c r="AA26" s="751"/>
      <c r="AB26" s="751"/>
      <c r="AC26" s="751"/>
      <c r="AD26" s="756" t="s">
        <v>292</v>
      </c>
    </row>
    <row r="27" spans="2:30" ht="19.7" customHeight="1">
      <c r="B27" s="774" t="s">
        <v>292</v>
      </c>
      <c r="C27" s="754" t="s">
        <v>292</v>
      </c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2"/>
      <c r="U27" s="772"/>
      <c r="V27" s="772"/>
      <c r="W27" s="772"/>
      <c r="X27" s="772"/>
      <c r="Y27" s="772"/>
      <c r="Z27" s="752"/>
      <c r="AA27" s="751"/>
      <c r="AB27" s="751"/>
      <c r="AC27" s="751"/>
      <c r="AD27" s="756" t="s">
        <v>292</v>
      </c>
    </row>
    <row r="28" spans="2:30" ht="19.7" customHeight="1">
      <c r="B28" s="774" t="s">
        <v>292</v>
      </c>
      <c r="C28" s="754" t="s">
        <v>292</v>
      </c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2"/>
      <c r="U28" s="772"/>
      <c r="V28" s="772"/>
      <c r="W28" s="772"/>
      <c r="X28" s="772"/>
      <c r="Y28" s="772"/>
      <c r="Z28" s="752"/>
      <c r="AA28" s="751"/>
      <c r="AB28" s="751"/>
      <c r="AC28" s="751"/>
      <c r="AD28" s="756" t="s">
        <v>292</v>
      </c>
    </row>
    <row r="29" spans="2:30" ht="19.7" customHeight="1">
      <c r="B29" s="776" t="s">
        <v>292</v>
      </c>
      <c r="C29" s="757" t="s">
        <v>292</v>
      </c>
      <c r="D29" s="777"/>
      <c r="E29" s="777"/>
      <c r="F29" s="777"/>
      <c r="G29" s="777"/>
      <c r="H29" s="777"/>
      <c r="I29" s="777"/>
      <c r="J29" s="777"/>
      <c r="K29" s="777"/>
      <c r="L29" s="777"/>
      <c r="M29" s="777"/>
      <c r="N29" s="777"/>
      <c r="O29" s="777"/>
      <c r="P29" s="777"/>
      <c r="Q29" s="777"/>
      <c r="R29" s="777"/>
      <c r="S29" s="777"/>
      <c r="T29" s="777"/>
      <c r="U29" s="777"/>
      <c r="V29" s="777"/>
      <c r="W29" s="777"/>
      <c r="X29" s="777"/>
      <c r="Y29" s="777"/>
      <c r="Z29" s="759"/>
      <c r="AA29" s="758"/>
      <c r="AB29" s="758"/>
      <c r="AC29" s="758"/>
      <c r="AD29" s="760" t="s">
        <v>292</v>
      </c>
    </row>
    <row r="30" spans="2:30" ht="19.7" customHeight="1">
      <c r="B30" s="776" t="s">
        <v>292</v>
      </c>
      <c r="C30" s="757" t="s">
        <v>292</v>
      </c>
      <c r="D30" s="777"/>
      <c r="E30" s="777"/>
      <c r="F30" s="777"/>
      <c r="G30" s="777"/>
      <c r="H30" s="777"/>
      <c r="I30" s="777"/>
      <c r="J30" s="777"/>
      <c r="K30" s="777"/>
      <c r="L30" s="777"/>
      <c r="M30" s="777"/>
      <c r="N30" s="777"/>
      <c r="O30" s="777"/>
      <c r="P30" s="777"/>
      <c r="Q30" s="777"/>
      <c r="R30" s="777"/>
      <c r="S30" s="777"/>
      <c r="T30" s="777"/>
      <c r="U30" s="777"/>
      <c r="V30" s="777"/>
      <c r="W30" s="777"/>
      <c r="X30" s="777"/>
      <c r="Y30" s="777"/>
      <c r="Z30" s="759"/>
      <c r="AA30" s="758"/>
      <c r="AB30" s="758"/>
      <c r="AC30" s="758"/>
      <c r="AD30" s="760" t="s">
        <v>292</v>
      </c>
    </row>
    <row r="31" spans="2:30" ht="19.7" customHeight="1">
      <c r="B31" s="774" t="s">
        <v>292</v>
      </c>
      <c r="C31" s="754" t="s">
        <v>292</v>
      </c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2"/>
      <c r="P31" s="772"/>
      <c r="Q31" s="772"/>
      <c r="R31" s="772"/>
      <c r="S31" s="772"/>
      <c r="T31" s="772"/>
      <c r="U31" s="772"/>
      <c r="V31" s="772"/>
      <c r="W31" s="772"/>
      <c r="X31" s="772"/>
      <c r="Y31" s="772"/>
      <c r="Z31" s="752"/>
      <c r="AA31" s="751"/>
      <c r="AB31" s="751"/>
      <c r="AC31" s="751"/>
      <c r="AD31" s="756" t="s">
        <v>292</v>
      </c>
    </row>
    <row r="32" spans="2:30" ht="19.7" customHeight="1">
      <c r="B32" s="774" t="s">
        <v>292</v>
      </c>
      <c r="C32" s="754" t="s">
        <v>292</v>
      </c>
      <c r="D32" s="772"/>
      <c r="E32" s="772"/>
      <c r="F32" s="772"/>
      <c r="G32" s="772"/>
      <c r="H32" s="772"/>
      <c r="I32" s="772"/>
      <c r="J32" s="772"/>
      <c r="K32" s="772"/>
      <c r="L32" s="772"/>
      <c r="M32" s="772"/>
      <c r="N32" s="772"/>
      <c r="O32" s="772"/>
      <c r="P32" s="772"/>
      <c r="Q32" s="772"/>
      <c r="R32" s="772"/>
      <c r="S32" s="772"/>
      <c r="T32" s="772"/>
      <c r="U32" s="772"/>
      <c r="V32" s="772"/>
      <c r="W32" s="772"/>
      <c r="X32" s="772"/>
      <c r="Y32" s="772"/>
      <c r="Z32" s="752"/>
      <c r="AA32" s="751"/>
      <c r="AB32" s="751"/>
      <c r="AC32" s="751"/>
      <c r="AD32" s="756" t="s">
        <v>292</v>
      </c>
    </row>
    <row r="33" spans="2:30" ht="19.7" customHeight="1">
      <c r="B33" s="774" t="s">
        <v>292</v>
      </c>
      <c r="C33" s="754" t="s">
        <v>292</v>
      </c>
      <c r="D33" s="772"/>
      <c r="E33" s="772"/>
      <c r="F33" s="772"/>
      <c r="G33" s="772"/>
      <c r="H33" s="772"/>
      <c r="I33" s="772"/>
      <c r="J33" s="772"/>
      <c r="K33" s="772"/>
      <c r="L33" s="772"/>
      <c r="M33" s="772"/>
      <c r="N33" s="772"/>
      <c r="O33" s="772"/>
      <c r="P33" s="772"/>
      <c r="Q33" s="772"/>
      <c r="R33" s="772"/>
      <c r="S33" s="772"/>
      <c r="T33" s="772"/>
      <c r="U33" s="772"/>
      <c r="V33" s="772"/>
      <c r="W33" s="772"/>
      <c r="X33" s="772"/>
      <c r="Y33" s="772"/>
      <c r="Z33" s="752"/>
      <c r="AA33" s="751"/>
      <c r="AB33" s="751"/>
      <c r="AC33" s="751"/>
      <c r="AD33" s="756" t="s">
        <v>292</v>
      </c>
    </row>
    <row r="34" spans="2:30" ht="19.7" customHeight="1">
      <c r="B34" s="774" t="s">
        <v>292</v>
      </c>
      <c r="C34" s="754" t="s">
        <v>292</v>
      </c>
      <c r="D34" s="772"/>
      <c r="E34" s="772"/>
      <c r="F34" s="772"/>
      <c r="G34" s="772"/>
      <c r="H34" s="772"/>
      <c r="I34" s="772"/>
      <c r="J34" s="772"/>
      <c r="K34" s="772"/>
      <c r="L34" s="772"/>
      <c r="M34" s="772"/>
      <c r="N34" s="772"/>
      <c r="O34" s="772"/>
      <c r="P34" s="772"/>
      <c r="Q34" s="772"/>
      <c r="R34" s="772"/>
      <c r="S34" s="772"/>
      <c r="T34" s="772"/>
      <c r="U34" s="772"/>
      <c r="V34" s="772"/>
      <c r="W34" s="772"/>
      <c r="X34" s="772"/>
      <c r="Y34" s="772"/>
      <c r="Z34" s="752"/>
      <c r="AA34" s="751"/>
      <c r="AB34" s="751"/>
      <c r="AC34" s="751"/>
      <c r="AD34" s="756" t="s">
        <v>292</v>
      </c>
    </row>
    <row r="35" spans="2:30" ht="19.7" customHeight="1">
      <c r="B35" s="774" t="s">
        <v>292</v>
      </c>
      <c r="C35" s="754" t="s">
        <v>292</v>
      </c>
      <c r="D35" s="772"/>
      <c r="E35" s="772"/>
      <c r="F35" s="772"/>
      <c r="G35" s="772"/>
      <c r="H35" s="772"/>
      <c r="I35" s="772"/>
      <c r="J35" s="772"/>
      <c r="K35" s="772"/>
      <c r="L35" s="772"/>
      <c r="M35" s="772"/>
      <c r="N35" s="772"/>
      <c r="O35" s="772"/>
      <c r="P35" s="772"/>
      <c r="Q35" s="772"/>
      <c r="R35" s="772"/>
      <c r="S35" s="772"/>
      <c r="T35" s="772"/>
      <c r="U35" s="772"/>
      <c r="V35" s="772"/>
      <c r="W35" s="772"/>
      <c r="X35" s="772"/>
      <c r="Y35" s="772"/>
      <c r="Z35" s="752"/>
      <c r="AA35" s="751"/>
      <c r="AB35" s="751"/>
      <c r="AC35" s="751"/>
      <c r="AD35" s="756" t="s">
        <v>292</v>
      </c>
    </row>
    <row r="36" spans="2:30" ht="19.7" customHeight="1">
      <c r="B36" s="774" t="s">
        <v>292</v>
      </c>
      <c r="C36" s="754" t="s">
        <v>292</v>
      </c>
      <c r="D36" s="772"/>
      <c r="E36" s="772"/>
      <c r="F36" s="772"/>
      <c r="G36" s="772"/>
      <c r="H36" s="772"/>
      <c r="I36" s="772"/>
      <c r="J36" s="772"/>
      <c r="K36" s="772"/>
      <c r="L36" s="772"/>
      <c r="M36" s="772"/>
      <c r="N36" s="772"/>
      <c r="O36" s="772"/>
      <c r="P36" s="772"/>
      <c r="Q36" s="772"/>
      <c r="R36" s="772"/>
      <c r="S36" s="772"/>
      <c r="T36" s="772"/>
      <c r="U36" s="772"/>
      <c r="V36" s="772"/>
      <c r="W36" s="772"/>
      <c r="X36" s="772"/>
      <c r="Y36" s="772"/>
      <c r="Z36" s="752"/>
      <c r="AA36" s="751"/>
      <c r="AB36" s="751"/>
      <c r="AC36" s="751"/>
      <c r="AD36" s="756" t="s">
        <v>292</v>
      </c>
    </row>
    <row r="37" spans="2:30" ht="19.7" customHeight="1">
      <c r="B37" s="774" t="s">
        <v>292</v>
      </c>
      <c r="C37" s="754" t="s">
        <v>292</v>
      </c>
      <c r="D37" s="772"/>
      <c r="E37" s="772"/>
      <c r="F37" s="772"/>
      <c r="G37" s="772"/>
      <c r="H37" s="772"/>
      <c r="I37" s="772"/>
      <c r="J37" s="772"/>
      <c r="K37" s="772"/>
      <c r="L37" s="772"/>
      <c r="M37" s="772"/>
      <c r="N37" s="772"/>
      <c r="O37" s="772"/>
      <c r="P37" s="772"/>
      <c r="Q37" s="772"/>
      <c r="R37" s="772"/>
      <c r="S37" s="772"/>
      <c r="T37" s="772"/>
      <c r="U37" s="772"/>
      <c r="V37" s="772"/>
      <c r="W37" s="772"/>
      <c r="X37" s="772"/>
      <c r="Y37" s="772"/>
      <c r="Z37" s="752"/>
      <c r="AA37" s="751"/>
      <c r="AB37" s="751"/>
      <c r="AC37" s="751"/>
      <c r="AD37" s="756" t="s">
        <v>292</v>
      </c>
    </row>
    <row r="38" spans="2:30" ht="19.7" customHeight="1">
      <c r="B38" s="776" t="s">
        <v>292</v>
      </c>
      <c r="C38" s="757" t="s">
        <v>292</v>
      </c>
      <c r="D38" s="777"/>
      <c r="E38" s="777"/>
      <c r="F38" s="777"/>
      <c r="G38" s="777"/>
      <c r="H38" s="777"/>
      <c r="I38" s="777"/>
      <c r="J38" s="777"/>
      <c r="K38" s="777"/>
      <c r="L38" s="777"/>
      <c r="M38" s="777"/>
      <c r="N38" s="777"/>
      <c r="O38" s="777"/>
      <c r="P38" s="777"/>
      <c r="Q38" s="777"/>
      <c r="R38" s="777"/>
      <c r="S38" s="777"/>
      <c r="T38" s="777"/>
      <c r="U38" s="777"/>
      <c r="V38" s="777"/>
      <c r="W38" s="777"/>
      <c r="X38" s="777"/>
      <c r="Y38" s="777"/>
      <c r="Z38" s="759"/>
      <c r="AA38" s="758"/>
      <c r="AB38" s="758"/>
      <c r="AC38" s="758"/>
      <c r="AD38" s="760" t="s">
        <v>292</v>
      </c>
    </row>
    <row r="39" spans="2:30">
      <c r="B39" s="761"/>
      <c r="C39" s="761"/>
      <c r="D39" s="761"/>
      <c r="E39" s="761"/>
      <c r="F39" s="761"/>
      <c r="G39" s="761"/>
      <c r="H39" s="761"/>
      <c r="I39" s="761"/>
      <c r="J39" s="761"/>
      <c r="K39" s="761"/>
      <c r="L39" s="761"/>
      <c r="M39" s="761"/>
      <c r="N39" s="761"/>
      <c r="O39" s="761"/>
      <c r="P39" s="761"/>
      <c r="Q39" s="761"/>
      <c r="R39" s="761"/>
      <c r="S39" s="761"/>
      <c r="T39" s="761"/>
      <c r="U39" s="761"/>
      <c r="V39" s="761"/>
      <c r="W39" s="761"/>
      <c r="X39" s="761"/>
      <c r="Y39" s="761"/>
      <c r="Z39" s="761"/>
      <c r="AA39" s="761"/>
      <c r="AB39" s="761"/>
      <c r="AC39" s="761"/>
      <c r="AD39" s="761"/>
    </row>
  </sheetData>
  <mergeCells count="26">
    <mergeCell ref="D14:H14"/>
    <mergeCell ref="I14:J14"/>
    <mergeCell ref="K14:M14"/>
    <mergeCell ref="O14:Q14"/>
    <mergeCell ref="D15:F15"/>
    <mergeCell ref="I15:L15"/>
    <mergeCell ref="N15:V15"/>
    <mergeCell ref="N8:V8"/>
    <mergeCell ref="D11:H11"/>
    <mergeCell ref="I11:J11"/>
    <mergeCell ref="K11:M11"/>
    <mergeCell ref="O11:Q11"/>
    <mergeCell ref="S11:U11"/>
    <mergeCell ref="D6:G6"/>
    <mergeCell ref="J6:M6"/>
    <mergeCell ref="D7:G7"/>
    <mergeCell ref="J7:M7"/>
    <mergeCell ref="D8:F8"/>
    <mergeCell ref="I8:L8"/>
    <mergeCell ref="B1:AD2"/>
    <mergeCell ref="D3:Y3"/>
    <mergeCell ref="D5:H5"/>
    <mergeCell ref="I5:J5"/>
    <mergeCell ref="K5:M5"/>
    <mergeCell ref="O5:Q5"/>
    <mergeCell ref="S5:U5"/>
  </mergeCells>
  <phoneticPr fontId="152" type="noConversion"/>
  <pageMargins left="0.98425196850393704" right="7.874015748031496E-2" top="0.6692913385826772" bottom="0.59055118110236215" header="0.5" footer="0.5"/>
  <pageSetup paperSize="9" scale="75" orientation="landscape" r:id="rId1"/>
  <headerFooter alignWithMargins="0"/>
  <rowBreaks count="1" manualBreakCount="1">
    <brk id="30" min="2" max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2"/>
  <sheetViews>
    <sheetView view="pageBreakPreview" topLeftCell="B1" zoomScaleNormal="100" zoomScaleSheetLayoutView="100" workbookViewId="0">
      <selection activeCell="V13" sqref="V13"/>
    </sheetView>
  </sheetViews>
  <sheetFormatPr defaultColWidth="10" defaultRowHeight="35.1" customHeight="1"/>
  <cols>
    <col min="1" max="7" width="5.375" style="387" customWidth="1"/>
    <col min="8" max="18" width="7.125" style="387" customWidth="1"/>
    <col min="19" max="19" width="8.125" style="387" customWidth="1"/>
    <col min="20" max="21" width="10" style="387"/>
    <col min="22" max="22" width="12.75" style="387" bestFit="1" customWidth="1"/>
    <col min="23" max="256" width="10" style="387"/>
    <col min="257" max="263" width="5.375" style="387" customWidth="1"/>
    <col min="264" max="275" width="7.125" style="387" customWidth="1"/>
    <col min="276" max="277" width="10" style="387"/>
    <col min="278" max="278" width="11.875" style="387" bestFit="1" customWidth="1"/>
    <col min="279" max="512" width="10" style="387"/>
    <col min="513" max="519" width="5.375" style="387" customWidth="1"/>
    <col min="520" max="531" width="7.125" style="387" customWidth="1"/>
    <col min="532" max="533" width="10" style="387"/>
    <col min="534" max="534" width="11.875" style="387" bestFit="1" customWidth="1"/>
    <col min="535" max="768" width="10" style="387"/>
    <col min="769" max="775" width="5.375" style="387" customWidth="1"/>
    <col min="776" max="787" width="7.125" style="387" customWidth="1"/>
    <col min="788" max="789" width="10" style="387"/>
    <col min="790" max="790" width="11.875" style="387" bestFit="1" customWidth="1"/>
    <col min="791" max="1024" width="10" style="387"/>
    <col min="1025" max="1031" width="5.375" style="387" customWidth="1"/>
    <col min="1032" max="1043" width="7.125" style="387" customWidth="1"/>
    <col min="1044" max="1045" width="10" style="387"/>
    <col min="1046" max="1046" width="11.875" style="387" bestFit="1" customWidth="1"/>
    <col min="1047" max="1280" width="10" style="387"/>
    <col min="1281" max="1287" width="5.375" style="387" customWidth="1"/>
    <col min="1288" max="1299" width="7.125" style="387" customWidth="1"/>
    <col min="1300" max="1301" width="10" style="387"/>
    <col min="1302" max="1302" width="11.875" style="387" bestFit="1" customWidth="1"/>
    <col min="1303" max="1536" width="10" style="387"/>
    <col min="1537" max="1543" width="5.375" style="387" customWidth="1"/>
    <col min="1544" max="1555" width="7.125" style="387" customWidth="1"/>
    <col min="1556" max="1557" width="10" style="387"/>
    <col min="1558" max="1558" width="11.875" style="387" bestFit="1" customWidth="1"/>
    <col min="1559" max="1792" width="10" style="387"/>
    <col min="1793" max="1799" width="5.375" style="387" customWidth="1"/>
    <col min="1800" max="1811" width="7.125" style="387" customWidth="1"/>
    <col min="1812" max="1813" width="10" style="387"/>
    <col min="1814" max="1814" width="11.875" style="387" bestFit="1" customWidth="1"/>
    <col min="1815" max="2048" width="10" style="387"/>
    <col min="2049" max="2055" width="5.375" style="387" customWidth="1"/>
    <col min="2056" max="2067" width="7.125" style="387" customWidth="1"/>
    <col min="2068" max="2069" width="10" style="387"/>
    <col min="2070" max="2070" width="11.875" style="387" bestFit="1" customWidth="1"/>
    <col min="2071" max="2304" width="10" style="387"/>
    <col min="2305" max="2311" width="5.375" style="387" customWidth="1"/>
    <col min="2312" max="2323" width="7.125" style="387" customWidth="1"/>
    <col min="2324" max="2325" width="10" style="387"/>
    <col min="2326" max="2326" width="11.875" style="387" bestFit="1" customWidth="1"/>
    <col min="2327" max="2560" width="10" style="387"/>
    <col min="2561" max="2567" width="5.375" style="387" customWidth="1"/>
    <col min="2568" max="2579" width="7.125" style="387" customWidth="1"/>
    <col min="2580" max="2581" width="10" style="387"/>
    <col min="2582" max="2582" width="11.875" style="387" bestFit="1" customWidth="1"/>
    <col min="2583" max="2816" width="10" style="387"/>
    <col min="2817" max="2823" width="5.375" style="387" customWidth="1"/>
    <col min="2824" max="2835" width="7.125" style="387" customWidth="1"/>
    <col min="2836" max="2837" width="10" style="387"/>
    <col min="2838" max="2838" width="11.875" style="387" bestFit="1" customWidth="1"/>
    <col min="2839" max="3072" width="10" style="387"/>
    <col min="3073" max="3079" width="5.375" style="387" customWidth="1"/>
    <col min="3080" max="3091" width="7.125" style="387" customWidth="1"/>
    <col min="3092" max="3093" width="10" style="387"/>
    <col min="3094" max="3094" width="11.875" style="387" bestFit="1" customWidth="1"/>
    <col min="3095" max="3328" width="10" style="387"/>
    <col min="3329" max="3335" width="5.375" style="387" customWidth="1"/>
    <col min="3336" max="3347" width="7.125" style="387" customWidth="1"/>
    <col min="3348" max="3349" width="10" style="387"/>
    <col min="3350" max="3350" width="11.875" style="387" bestFit="1" customWidth="1"/>
    <col min="3351" max="3584" width="10" style="387"/>
    <col min="3585" max="3591" width="5.375" style="387" customWidth="1"/>
    <col min="3592" max="3603" width="7.125" style="387" customWidth="1"/>
    <col min="3604" max="3605" width="10" style="387"/>
    <col min="3606" max="3606" width="11.875" style="387" bestFit="1" customWidth="1"/>
    <col min="3607" max="3840" width="10" style="387"/>
    <col min="3841" max="3847" width="5.375" style="387" customWidth="1"/>
    <col min="3848" max="3859" width="7.125" style="387" customWidth="1"/>
    <col min="3860" max="3861" width="10" style="387"/>
    <col min="3862" max="3862" width="11.875" style="387" bestFit="1" customWidth="1"/>
    <col min="3863" max="4096" width="10" style="387"/>
    <col min="4097" max="4103" width="5.375" style="387" customWidth="1"/>
    <col min="4104" max="4115" width="7.125" style="387" customWidth="1"/>
    <col min="4116" max="4117" width="10" style="387"/>
    <col min="4118" max="4118" width="11.875" style="387" bestFit="1" customWidth="1"/>
    <col min="4119" max="4352" width="10" style="387"/>
    <col min="4353" max="4359" width="5.375" style="387" customWidth="1"/>
    <col min="4360" max="4371" width="7.125" style="387" customWidth="1"/>
    <col min="4372" max="4373" width="10" style="387"/>
    <col min="4374" max="4374" width="11.875" style="387" bestFit="1" customWidth="1"/>
    <col min="4375" max="4608" width="10" style="387"/>
    <col min="4609" max="4615" width="5.375" style="387" customWidth="1"/>
    <col min="4616" max="4627" width="7.125" style="387" customWidth="1"/>
    <col min="4628" max="4629" width="10" style="387"/>
    <col min="4630" max="4630" width="11.875" style="387" bestFit="1" customWidth="1"/>
    <col min="4631" max="4864" width="10" style="387"/>
    <col min="4865" max="4871" width="5.375" style="387" customWidth="1"/>
    <col min="4872" max="4883" width="7.125" style="387" customWidth="1"/>
    <col min="4884" max="4885" width="10" style="387"/>
    <col min="4886" max="4886" width="11.875" style="387" bestFit="1" customWidth="1"/>
    <col min="4887" max="5120" width="10" style="387"/>
    <col min="5121" max="5127" width="5.375" style="387" customWidth="1"/>
    <col min="5128" max="5139" width="7.125" style="387" customWidth="1"/>
    <col min="5140" max="5141" width="10" style="387"/>
    <col min="5142" max="5142" width="11.875" style="387" bestFit="1" customWidth="1"/>
    <col min="5143" max="5376" width="10" style="387"/>
    <col min="5377" max="5383" width="5.375" style="387" customWidth="1"/>
    <col min="5384" max="5395" width="7.125" style="387" customWidth="1"/>
    <col min="5396" max="5397" width="10" style="387"/>
    <col min="5398" max="5398" width="11.875" style="387" bestFit="1" customWidth="1"/>
    <col min="5399" max="5632" width="10" style="387"/>
    <col min="5633" max="5639" width="5.375" style="387" customWidth="1"/>
    <col min="5640" max="5651" width="7.125" style="387" customWidth="1"/>
    <col min="5652" max="5653" width="10" style="387"/>
    <col min="5654" max="5654" width="11.875" style="387" bestFit="1" customWidth="1"/>
    <col min="5655" max="5888" width="10" style="387"/>
    <col min="5889" max="5895" width="5.375" style="387" customWidth="1"/>
    <col min="5896" max="5907" width="7.125" style="387" customWidth="1"/>
    <col min="5908" max="5909" width="10" style="387"/>
    <col min="5910" max="5910" width="11.875" style="387" bestFit="1" customWidth="1"/>
    <col min="5911" max="6144" width="10" style="387"/>
    <col min="6145" max="6151" width="5.375" style="387" customWidth="1"/>
    <col min="6152" max="6163" width="7.125" style="387" customWidth="1"/>
    <col min="6164" max="6165" width="10" style="387"/>
    <col min="6166" max="6166" width="11.875" style="387" bestFit="1" customWidth="1"/>
    <col min="6167" max="6400" width="10" style="387"/>
    <col min="6401" max="6407" width="5.375" style="387" customWidth="1"/>
    <col min="6408" max="6419" width="7.125" style="387" customWidth="1"/>
    <col min="6420" max="6421" width="10" style="387"/>
    <col min="6422" max="6422" width="11.875" style="387" bestFit="1" customWidth="1"/>
    <col min="6423" max="6656" width="10" style="387"/>
    <col min="6657" max="6663" width="5.375" style="387" customWidth="1"/>
    <col min="6664" max="6675" width="7.125" style="387" customWidth="1"/>
    <col min="6676" max="6677" width="10" style="387"/>
    <col min="6678" max="6678" width="11.875" style="387" bestFit="1" customWidth="1"/>
    <col min="6679" max="6912" width="10" style="387"/>
    <col min="6913" max="6919" width="5.375" style="387" customWidth="1"/>
    <col min="6920" max="6931" width="7.125" style="387" customWidth="1"/>
    <col min="6932" max="6933" width="10" style="387"/>
    <col min="6934" max="6934" width="11.875" style="387" bestFit="1" customWidth="1"/>
    <col min="6935" max="7168" width="10" style="387"/>
    <col min="7169" max="7175" width="5.375" style="387" customWidth="1"/>
    <col min="7176" max="7187" width="7.125" style="387" customWidth="1"/>
    <col min="7188" max="7189" width="10" style="387"/>
    <col min="7190" max="7190" width="11.875" style="387" bestFit="1" customWidth="1"/>
    <col min="7191" max="7424" width="10" style="387"/>
    <col min="7425" max="7431" width="5.375" style="387" customWidth="1"/>
    <col min="7432" max="7443" width="7.125" style="387" customWidth="1"/>
    <col min="7444" max="7445" width="10" style="387"/>
    <col min="7446" max="7446" width="11.875" style="387" bestFit="1" customWidth="1"/>
    <col min="7447" max="7680" width="10" style="387"/>
    <col min="7681" max="7687" width="5.375" style="387" customWidth="1"/>
    <col min="7688" max="7699" width="7.125" style="387" customWidth="1"/>
    <col min="7700" max="7701" width="10" style="387"/>
    <col min="7702" max="7702" width="11.875" style="387" bestFit="1" customWidth="1"/>
    <col min="7703" max="7936" width="10" style="387"/>
    <col min="7937" max="7943" width="5.375" style="387" customWidth="1"/>
    <col min="7944" max="7955" width="7.125" style="387" customWidth="1"/>
    <col min="7956" max="7957" width="10" style="387"/>
    <col min="7958" max="7958" width="11.875" style="387" bestFit="1" customWidth="1"/>
    <col min="7959" max="8192" width="10" style="387"/>
    <col min="8193" max="8199" width="5.375" style="387" customWidth="1"/>
    <col min="8200" max="8211" width="7.125" style="387" customWidth="1"/>
    <col min="8212" max="8213" width="10" style="387"/>
    <col min="8214" max="8214" width="11.875" style="387" bestFit="1" customWidth="1"/>
    <col min="8215" max="8448" width="10" style="387"/>
    <col min="8449" max="8455" width="5.375" style="387" customWidth="1"/>
    <col min="8456" max="8467" width="7.125" style="387" customWidth="1"/>
    <col min="8468" max="8469" width="10" style="387"/>
    <col min="8470" max="8470" width="11.875" style="387" bestFit="1" customWidth="1"/>
    <col min="8471" max="8704" width="10" style="387"/>
    <col min="8705" max="8711" width="5.375" style="387" customWidth="1"/>
    <col min="8712" max="8723" width="7.125" style="387" customWidth="1"/>
    <col min="8724" max="8725" width="10" style="387"/>
    <col min="8726" max="8726" width="11.875" style="387" bestFit="1" customWidth="1"/>
    <col min="8727" max="8960" width="10" style="387"/>
    <col min="8961" max="8967" width="5.375" style="387" customWidth="1"/>
    <col min="8968" max="8979" width="7.125" style="387" customWidth="1"/>
    <col min="8980" max="8981" width="10" style="387"/>
    <col min="8982" max="8982" width="11.875" style="387" bestFit="1" customWidth="1"/>
    <col min="8983" max="9216" width="10" style="387"/>
    <col min="9217" max="9223" width="5.375" style="387" customWidth="1"/>
    <col min="9224" max="9235" width="7.125" style="387" customWidth="1"/>
    <col min="9236" max="9237" width="10" style="387"/>
    <col min="9238" max="9238" width="11.875" style="387" bestFit="1" customWidth="1"/>
    <col min="9239" max="9472" width="10" style="387"/>
    <col min="9473" max="9479" width="5.375" style="387" customWidth="1"/>
    <col min="9480" max="9491" width="7.125" style="387" customWidth="1"/>
    <col min="9492" max="9493" width="10" style="387"/>
    <col min="9494" max="9494" width="11.875" style="387" bestFit="1" customWidth="1"/>
    <col min="9495" max="9728" width="10" style="387"/>
    <col min="9729" max="9735" width="5.375" style="387" customWidth="1"/>
    <col min="9736" max="9747" width="7.125" style="387" customWidth="1"/>
    <col min="9748" max="9749" width="10" style="387"/>
    <col min="9750" max="9750" width="11.875" style="387" bestFit="1" customWidth="1"/>
    <col min="9751" max="9984" width="10" style="387"/>
    <col min="9985" max="9991" width="5.375" style="387" customWidth="1"/>
    <col min="9992" max="10003" width="7.125" style="387" customWidth="1"/>
    <col min="10004" max="10005" width="10" style="387"/>
    <col min="10006" max="10006" width="11.875" style="387" bestFit="1" customWidth="1"/>
    <col min="10007" max="10240" width="10" style="387"/>
    <col min="10241" max="10247" width="5.375" style="387" customWidth="1"/>
    <col min="10248" max="10259" width="7.125" style="387" customWidth="1"/>
    <col min="10260" max="10261" width="10" style="387"/>
    <col min="10262" max="10262" width="11.875" style="387" bestFit="1" customWidth="1"/>
    <col min="10263" max="10496" width="10" style="387"/>
    <col min="10497" max="10503" width="5.375" style="387" customWidth="1"/>
    <col min="10504" max="10515" width="7.125" style="387" customWidth="1"/>
    <col min="10516" max="10517" width="10" style="387"/>
    <col min="10518" max="10518" width="11.875" style="387" bestFit="1" customWidth="1"/>
    <col min="10519" max="10752" width="10" style="387"/>
    <col min="10753" max="10759" width="5.375" style="387" customWidth="1"/>
    <col min="10760" max="10771" width="7.125" style="387" customWidth="1"/>
    <col min="10772" max="10773" width="10" style="387"/>
    <col min="10774" max="10774" width="11.875" style="387" bestFit="1" customWidth="1"/>
    <col min="10775" max="11008" width="10" style="387"/>
    <col min="11009" max="11015" width="5.375" style="387" customWidth="1"/>
    <col min="11016" max="11027" width="7.125" style="387" customWidth="1"/>
    <col min="11028" max="11029" width="10" style="387"/>
    <col min="11030" max="11030" width="11.875" style="387" bestFit="1" customWidth="1"/>
    <col min="11031" max="11264" width="10" style="387"/>
    <col min="11265" max="11271" width="5.375" style="387" customWidth="1"/>
    <col min="11272" max="11283" width="7.125" style="387" customWidth="1"/>
    <col min="11284" max="11285" width="10" style="387"/>
    <col min="11286" max="11286" width="11.875" style="387" bestFit="1" customWidth="1"/>
    <col min="11287" max="11520" width="10" style="387"/>
    <col min="11521" max="11527" width="5.375" style="387" customWidth="1"/>
    <col min="11528" max="11539" width="7.125" style="387" customWidth="1"/>
    <col min="11540" max="11541" width="10" style="387"/>
    <col min="11542" max="11542" width="11.875" style="387" bestFit="1" customWidth="1"/>
    <col min="11543" max="11776" width="10" style="387"/>
    <col min="11777" max="11783" width="5.375" style="387" customWidth="1"/>
    <col min="11784" max="11795" width="7.125" style="387" customWidth="1"/>
    <col min="11796" max="11797" width="10" style="387"/>
    <col min="11798" max="11798" width="11.875" style="387" bestFit="1" customWidth="1"/>
    <col min="11799" max="12032" width="10" style="387"/>
    <col min="12033" max="12039" width="5.375" style="387" customWidth="1"/>
    <col min="12040" max="12051" width="7.125" style="387" customWidth="1"/>
    <col min="12052" max="12053" width="10" style="387"/>
    <col min="12054" max="12054" width="11.875" style="387" bestFit="1" customWidth="1"/>
    <col min="12055" max="12288" width="10" style="387"/>
    <col min="12289" max="12295" width="5.375" style="387" customWidth="1"/>
    <col min="12296" max="12307" width="7.125" style="387" customWidth="1"/>
    <col min="12308" max="12309" width="10" style="387"/>
    <col min="12310" max="12310" width="11.875" style="387" bestFit="1" customWidth="1"/>
    <col min="12311" max="12544" width="10" style="387"/>
    <col min="12545" max="12551" width="5.375" style="387" customWidth="1"/>
    <col min="12552" max="12563" width="7.125" style="387" customWidth="1"/>
    <col min="12564" max="12565" width="10" style="387"/>
    <col min="12566" max="12566" width="11.875" style="387" bestFit="1" customWidth="1"/>
    <col min="12567" max="12800" width="10" style="387"/>
    <col min="12801" max="12807" width="5.375" style="387" customWidth="1"/>
    <col min="12808" max="12819" width="7.125" style="387" customWidth="1"/>
    <col min="12820" max="12821" width="10" style="387"/>
    <col min="12822" max="12822" width="11.875" style="387" bestFit="1" customWidth="1"/>
    <col min="12823" max="13056" width="10" style="387"/>
    <col min="13057" max="13063" width="5.375" style="387" customWidth="1"/>
    <col min="13064" max="13075" width="7.125" style="387" customWidth="1"/>
    <col min="13076" max="13077" width="10" style="387"/>
    <col min="13078" max="13078" width="11.875" style="387" bestFit="1" customWidth="1"/>
    <col min="13079" max="13312" width="10" style="387"/>
    <col min="13313" max="13319" width="5.375" style="387" customWidth="1"/>
    <col min="13320" max="13331" width="7.125" style="387" customWidth="1"/>
    <col min="13332" max="13333" width="10" style="387"/>
    <col min="13334" max="13334" width="11.875" style="387" bestFit="1" customWidth="1"/>
    <col min="13335" max="13568" width="10" style="387"/>
    <col min="13569" max="13575" width="5.375" style="387" customWidth="1"/>
    <col min="13576" max="13587" width="7.125" style="387" customWidth="1"/>
    <col min="13588" max="13589" width="10" style="387"/>
    <col min="13590" max="13590" width="11.875" style="387" bestFit="1" customWidth="1"/>
    <col min="13591" max="13824" width="10" style="387"/>
    <col min="13825" max="13831" width="5.375" style="387" customWidth="1"/>
    <col min="13832" max="13843" width="7.125" style="387" customWidth="1"/>
    <col min="13844" max="13845" width="10" style="387"/>
    <col min="13846" max="13846" width="11.875" style="387" bestFit="1" customWidth="1"/>
    <col min="13847" max="14080" width="10" style="387"/>
    <col min="14081" max="14087" width="5.375" style="387" customWidth="1"/>
    <col min="14088" max="14099" width="7.125" style="387" customWidth="1"/>
    <col min="14100" max="14101" width="10" style="387"/>
    <col min="14102" max="14102" width="11.875" style="387" bestFit="1" customWidth="1"/>
    <col min="14103" max="14336" width="10" style="387"/>
    <col min="14337" max="14343" width="5.375" style="387" customWidth="1"/>
    <col min="14344" max="14355" width="7.125" style="387" customWidth="1"/>
    <col min="14356" max="14357" width="10" style="387"/>
    <col min="14358" max="14358" width="11.875" style="387" bestFit="1" customWidth="1"/>
    <col min="14359" max="14592" width="10" style="387"/>
    <col min="14593" max="14599" width="5.375" style="387" customWidth="1"/>
    <col min="14600" max="14611" width="7.125" style="387" customWidth="1"/>
    <col min="14612" max="14613" width="10" style="387"/>
    <col min="14614" max="14614" width="11.875" style="387" bestFit="1" customWidth="1"/>
    <col min="14615" max="14848" width="10" style="387"/>
    <col min="14849" max="14855" width="5.375" style="387" customWidth="1"/>
    <col min="14856" max="14867" width="7.125" style="387" customWidth="1"/>
    <col min="14868" max="14869" width="10" style="387"/>
    <col min="14870" max="14870" width="11.875" style="387" bestFit="1" customWidth="1"/>
    <col min="14871" max="15104" width="10" style="387"/>
    <col min="15105" max="15111" width="5.375" style="387" customWidth="1"/>
    <col min="15112" max="15123" width="7.125" style="387" customWidth="1"/>
    <col min="15124" max="15125" width="10" style="387"/>
    <col min="15126" max="15126" width="11.875" style="387" bestFit="1" customWidth="1"/>
    <col min="15127" max="15360" width="10" style="387"/>
    <col min="15361" max="15367" width="5.375" style="387" customWidth="1"/>
    <col min="15368" max="15379" width="7.125" style="387" customWidth="1"/>
    <col min="15380" max="15381" width="10" style="387"/>
    <col min="15382" max="15382" width="11.875" style="387" bestFit="1" customWidth="1"/>
    <col min="15383" max="15616" width="10" style="387"/>
    <col min="15617" max="15623" width="5.375" style="387" customWidth="1"/>
    <col min="15624" max="15635" width="7.125" style="387" customWidth="1"/>
    <col min="15636" max="15637" width="10" style="387"/>
    <col min="15638" max="15638" width="11.875" style="387" bestFit="1" customWidth="1"/>
    <col min="15639" max="15872" width="10" style="387"/>
    <col min="15873" max="15879" width="5.375" style="387" customWidth="1"/>
    <col min="15880" max="15891" width="7.125" style="387" customWidth="1"/>
    <col min="15892" max="15893" width="10" style="387"/>
    <col min="15894" max="15894" width="11.875" style="387" bestFit="1" customWidth="1"/>
    <col min="15895" max="16128" width="10" style="387"/>
    <col min="16129" max="16135" width="5.375" style="387" customWidth="1"/>
    <col min="16136" max="16147" width="7.125" style="387" customWidth="1"/>
    <col min="16148" max="16149" width="10" style="387"/>
    <col min="16150" max="16150" width="11.875" style="387" bestFit="1" customWidth="1"/>
    <col min="16151" max="16384" width="10" style="387"/>
  </cols>
  <sheetData>
    <row r="1" spans="1:19" ht="36" customHeight="1">
      <c r="A1" s="955" t="str">
        <f>표지!A8</f>
        <v>2024년 7월</v>
      </c>
      <c r="B1" s="956"/>
      <c r="C1" s="956"/>
      <c r="D1" s="956"/>
      <c r="E1" s="956"/>
      <c r="F1" s="956"/>
      <c r="G1" s="957"/>
      <c r="H1" s="961" t="s">
        <v>412</v>
      </c>
      <c r="I1" s="945"/>
      <c r="J1" s="945"/>
      <c r="K1" s="943" t="s">
        <v>413</v>
      </c>
      <c r="L1" s="941"/>
      <c r="M1" s="941"/>
      <c r="N1" s="943" t="s">
        <v>806</v>
      </c>
      <c r="O1" s="941"/>
      <c r="P1" s="941"/>
      <c r="Q1" s="943" t="s">
        <v>414</v>
      </c>
      <c r="R1" s="945"/>
      <c r="S1" s="946"/>
    </row>
    <row r="2" spans="1:19" ht="36" customHeight="1">
      <c r="A2" s="958"/>
      <c r="B2" s="959"/>
      <c r="C2" s="959"/>
      <c r="D2" s="959"/>
      <c r="E2" s="959"/>
      <c r="F2" s="959"/>
      <c r="G2" s="960"/>
      <c r="H2" s="962"/>
      <c r="I2" s="947"/>
      <c r="J2" s="947"/>
      <c r="K2" s="944"/>
      <c r="L2" s="942"/>
      <c r="M2" s="942"/>
      <c r="N2" s="944"/>
      <c r="O2" s="942"/>
      <c r="P2" s="942"/>
      <c r="Q2" s="944"/>
      <c r="R2" s="947"/>
      <c r="S2" s="948"/>
    </row>
    <row r="3" spans="1:19" ht="36" customHeight="1">
      <c r="A3" s="388"/>
      <c r="B3" s="389"/>
      <c r="C3" s="389"/>
      <c r="D3" s="390"/>
      <c r="E3" s="390"/>
      <c r="F3" s="390"/>
      <c r="G3" s="390"/>
      <c r="H3" s="390"/>
      <c r="I3" s="390"/>
      <c r="J3" s="390"/>
      <c r="K3" s="391"/>
      <c r="L3" s="391"/>
      <c r="M3" s="392"/>
      <c r="N3" s="392"/>
      <c r="O3" s="392"/>
      <c r="P3" s="392"/>
      <c r="Q3" s="392"/>
      <c r="R3" s="392"/>
      <c r="S3" s="393"/>
    </row>
    <row r="4" spans="1:19" ht="36" customHeight="1">
      <c r="A4" s="394"/>
      <c r="B4" s="395" t="str">
        <f>표지!B2</f>
        <v>2024년</v>
      </c>
      <c r="C4" s="396"/>
      <c r="D4" s="397"/>
      <c r="E4" s="397"/>
      <c r="F4" s="397"/>
      <c r="G4" s="397"/>
      <c r="H4" s="397"/>
      <c r="I4" s="397"/>
      <c r="J4" s="398"/>
      <c r="K4" s="398"/>
      <c r="L4" s="398"/>
      <c r="M4" s="397"/>
      <c r="N4" s="397"/>
      <c r="O4" s="397"/>
      <c r="P4" s="397"/>
      <c r="Q4" s="397"/>
      <c r="R4" s="397"/>
      <c r="S4" s="399"/>
    </row>
    <row r="5" spans="1:19" ht="36" customHeight="1">
      <c r="A5" s="949" t="str">
        <f>설계내역서!A6</f>
        <v>2024년 하반기 속초항 신부두안벽(2) 외 9개소 정기안전점검 용역</v>
      </c>
      <c r="B5" s="950"/>
      <c r="C5" s="950"/>
      <c r="D5" s="950"/>
      <c r="E5" s="950"/>
      <c r="F5" s="950"/>
      <c r="G5" s="950"/>
      <c r="H5" s="950"/>
      <c r="I5" s="950"/>
      <c r="J5" s="950"/>
      <c r="K5" s="950"/>
      <c r="L5" s="950"/>
      <c r="M5" s="950"/>
      <c r="N5" s="950"/>
      <c r="O5" s="950"/>
      <c r="P5" s="950"/>
      <c r="Q5" s="950"/>
      <c r="R5" s="950"/>
      <c r="S5" s="951"/>
    </row>
    <row r="6" spans="1:19" ht="27.75" customHeight="1">
      <c r="A6" s="952"/>
      <c r="B6" s="953"/>
      <c r="C6" s="953"/>
      <c r="D6" s="953"/>
      <c r="E6" s="953"/>
      <c r="F6" s="953"/>
      <c r="G6" s="953"/>
      <c r="H6" s="953"/>
      <c r="I6" s="953"/>
      <c r="J6" s="953"/>
      <c r="K6" s="953"/>
      <c r="L6" s="953"/>
      <c r="M6" s="953"/>
      <c r="N6" s="953"/>
      <c r="O6" s="953"/>
      <c r="P6" s="953"/>
      <c r="Q6" s="953"/>
      <c r="R6" s="953"/>
      <c r="S6" s="954"/>
    </row>
    <row r="7" spans="1:19" s="402" customFormat="1" ht="18" customHeight="1">
      <c r="A7" s="400"/>
      <c r="B7" s="398"/>
      <c r="C7" s="408" t="s">
        <v>561</v>
      </c>
      <c r="D7" s="924"/>
      <c r="E7" s="925"/>
      <c r="F7" s="925"/>
      <c r="G7" s="926"/>
      <c r="H7" s="963" t="str">
        <f>용역량!B4</f>
        <v>신부두안벽(2) (L=242m)</v>
      </c>
      <c r="I7" s="963"/>
      <c r="J7" s="963"/>
      <c r="K7" s="963"/>
      <c r="L7" s="964" t="str">
        <f>용역량!E4</f>
        <v>정기안전점검 1식</v>
      </c>
      <c r="M7" s="964"/>
      <c r="N7" s="964"/>
      <c r="O7" s="964"/>
      <c r="P7" s="964"/>
      <c r="Q7" s="964"/>
      <c r="R7" s="964"/>
      <c r="S7" s="403"/>
    </row>
    <row r="8" spans="1:19" s="402" customFormat="1" ht="18" customHeight="1">
      <c r="A8" s="400"/>
      <c r="B8" s="398"/>
      <c r="C8" s="401"/>
      <c r="D8" s="924"/>
      <c r="E8" s="925"/>
      <c r="F8" s="925"/>
      <c r="G8" s="926"/>
      <c r="H8" s="963" t="str">
        <f>용역량!B5</f>
        <v>신부두안벽(1) (L=260m)</v>
      </c>
      <c r="I8" s="963"/>
      <c r="J8" s="963"/>
      <c r="K8" s="963"/>
      <c r="L8" s="964" t="str">
        <f t="shared" ref="L8:L13" si="0">L7</f>
        <v>정기안전점검 1식</v>
      </c>
      <c r="M8" s="964"/>
      <c r="N8" s="964"/>
      <c r="O8" s="964"/>
      <c r="P8" s="964"/>
      <c r="Q8" s="964"/>
      <c r="R8" s="964"/>
      <c r="S8" s="403"/>
    </row>
    <row r="9" spans="1:19" s="402" customFormat="1" ht="18" customHeight="1">
      <c r="A9" s="400"/>
      <c r="B9" s="398"/>
      <c r="C9" s="401"/>
      <c r="D9" s="924"/>
      <c r="E9" s="925"/>
      <c r="F9" s="925"/>
      <c r="G9" s="926"/>
      <c r="H9" s="963" t="str">
        <f>용역량!B6</f>
        <v>관공선부두 (L=249m)</v>
      </c>
      <c r="I9" s="963"/>
      <c r="J9" s="963"/>
      <c r="K9" s="963"/>
      <c r="L9" s="964" t="str">
        <f t="shared" si="0"/>
        <v>정기안전점검 1식</v>
      </c>
      <c r="M9" s="964"/>
      <c r="N9" s="964"/>
      <c r="O9" s="964"/>
      <c r="P9" s="964"/>
      <c r="Q9" s="964"/>
      <c r="R9" s="964"/>
      <c r="S9" s="403"/>
    </row>
    <row r="10" spans="1:19" s="402" customFormat="1" ht="18" customHeight="1">
      <c r="A10" s="400"/>
      <c r="B10" s="398"/>
      <c r="C10" s="401"/>
      <c r="D10" s="924"/>
      <c r="E10" s="925"/>
      <c r="F10" s="925"/>
      <c r="G10" s="926"/>
      <c r="H10" s="963" t="str">
        <f>용역량!B7</f>
        <v>해경부두 (L=166m)</v>
      </c>
      <c r="I10" s="963"/>
      <c r="J10" s="963"/>
      <c r="K10" s="963"/>
      <c r="L10" s="964" t="str">
        <f t="shared" si="0"/>
        <v>정기안전점검 1식</v>
      </c>
      <c r="M10" s="964"/>
      <c r="N10" s="964"/>
      <c r="O10" s="964"/>
      <c r="P10" s="964"/>
      <c r="Q10" s="964"/>
      <c r="R10" s="964"/>
      <c r="S10" s="403"/>
    </row>
    <row r="11" spans="1:19" s="402" customFormat="1" ht="18" customHeight="1">
      <c r="A11" s="400"/>
      <c r="B11" s="398"/>
      <c r="C11" s="401"/>
      <c r="D11" s="924"/>
      <c r="E11" s="925"/>
      <c r="F11" s="925"/>
      <c r="G11" s="926"/>
      <c r="H11" s="963" t="str">
        <f>용역량!B8</f>
        <v>중앙물양장 (L=241m)</v>
      </c>
      <c r="I11" s="963"/>
      <c r="J11" s="963"/>
      <c r="K11" s="963"/>
      <c r="L11" s="964" t="str">
        <f t="shared" si="0"/>
        <v>정기안전점검 1식</v>
      </c>
      <c r="M11" s="964"/>
      <c r="N11" s="964"/>
      <c r="O11" s="964"/>
      <c r="P11" s="964"/>
      <c r="Q11" s="964"/>
      <c r="R11" s="964"/>
      <c r="S11" s="403"/>
    </row>
    <row r="12" spans="1:19" s="402" customFormat="1" ht="18" customHeight="1">
      <c r="A12" s="400"/>
      <c r="B12" s="398"/>
      <c r="C12" s="401"/>
      <c r="D12" s="924"/>
      <c r="E12" s="925"/>
      <c r="F12" s="925"/>
      <c r="G12" s="926"/>
      <c r="H12" s="963" t="str">
        <f>용역량!B9</f>
        <v>수협물양장 (L=310m)</v>
      </c>
      <c r="I12" s="963"/>
      <c r="J12" s="963"/>
      <c r="K12" s="963"/>
      <c r="L12" s="964" t="str">
        <f t="shared" si="0"/>
        <v>정기안전점검 1식</v>
      </c>
      <c r="M12" s="964"/>
      <c r="N12" s="964"/>
      <c r="O12" s="964"/>
      <c r="P12" s="964"/>
      <c r="Q12" s="964"/>
      <c r="R12" s="964"/>
      <c r="S12" s="403"/>
    </row>
    <row r="13" spans="1:19" s="402" customFormat="1" ht="18" customHeight="1">
      <c r="A13" s="400"/>
      <c r="B13" s="398"/>
      <c r="C13" s="401"/>
      <c r="D13" s="924"/>
      <c r="E13" s="927"/>
      <c r="F13" s="927"/>
      <c r="G13" s="926"/>
      <c r="H13" s="963" t="str">
        <f>용역량!B10</f>
        <v>금호물양장 (L=150m)</v>
      </c>
      <c r="I13" s="963"/>
      <c r="J13" s="963"/>
      <c r="K13" s="963"/>
      <c r="L13" s="964" t="str">
        <f t="shared" si="0"/>
        <v>정기안전점검 1식</v>
      </c>
      <c r="M13" s="964"/>
      <c r="N13" s="964"/>
      <c r="O13" s="964"/>
      <c r="P13" s="964"/>
      <c r="Q13" s="964"/>
      <c r="R13" s="964"/>
      <c r="S13" s="403"/>
    </row>
    <row r="14" spans="1:19" s="402" customFormat="1" ht="18" customHeight="1">
      <c r="A14" s="400"/>
      <c r="B14" s="398"/>
      <c r="C14" s="401"/>
      <c r="D14" s="924"/>
      <c r="E14" s="927"/>
      <c r="F14" s="927"/>
      <c r="G14" s="926"/>
      <c r="H14" s="963" t="str">
        <f>용역량!B11</f>
        <v>청교물양장 (L=550m)</v>
      </c>
      <c r="I14" s="963"/>
      <c r="J14" s="963"/>
      <c r="K14" s="963"/>
      <c r="L14" s="964" t="str">
        <f>L12</f>
        <v>정기안전점검 1식</v>
      </c>
      <c r="M14" s="964"/>
      <c r="N14" s="964"/>
      <c r="O14" s="964"/>
      <c r="P14" s="964"/>
      <c r="Q14" s="964"/>
      <c r="R14" s="964"/>
      <c r="S14" s="403"/>
    </row>
    <row r="15" spans="1:19" ht="18" customHeight="1">
      <c r="A15" s="404"/>
      <c r="B15" s="405"/>
      <c r="C15" s="405"/>
      <c r="D15" s="924"/>
      <c r="E15" s="407"/>
      <c r="F15" s="407"/>
      <c r="G15" s="408"/>
      <c r="H15" s="963" t="str">
        <f>용역량!B12</f>
        <v>청호물양장 (L=980m)</v>
      </c>
      <c r="I15" s="963"/>
      <c r="J15" s="963"/>
      <c r="K15" s="963"/>
      <c r="L15" s="964" t="str">
        <f>L12</f>
        <v>정기안전점검 1식</v>
      </c>
      <c r="M15" s="964"/>
      <c r="N15" s="964"/>
      <c r="O15" s="964"/>
      <c r="P15" s="964"/>
      <c r="Q15" s="964"/>
      <c r="R15" s="964"/>
      <c r="S15" s="403"/>
    </row>
    <row r="16" spans="1:19" ht="18" customHeight="1">
      <c r="A16" s="404"/>
      <c r="D16" s="928"/>
      <c r="E16" s="928"/>
      <c r="F16" s="928"/>
      <c r="G16" s="928"/>
      <c r="H16" s="963" t="str">
        <f>용역량!B13</f>
        <v>신수로방파제 (L=270m)</v>
      </c>
      <c r="I16" s="963"/>
      <c r="J16" s="963"/>
      <c r="K16" s="963"/>
      <c r="L16" s="964" t="str">
        <f>L12</f>
        <v>정기안전점검 1식</v>
      </c>
      <c r="M16" s="964"/>
      <c r="N16" s="964"/>
      <c r="O16" s="964"/>
      <c r="P16" s="964"/>
      <c r="Q16" s="964"/>
      <c r="R16" s="964"/>
      <c r="S16" s="403"/>
    </row>
    <row r="17" spans="1:22" ht="36" customHeight="1">
      <c r="A17" s="404"/>
      <c r="F17" s="408" t="s">
        <v>805</v>
      </c>
      <c r="H17" s="493"/>
      <c r="I17" s="493"/>
      <c r="J17" s="408" t="str">
        <f>"금"&amp;FIXED(V18,0)&amp;"원(금"&amp;NUMBERSTRING(V18,1)&amp; "원)"</f>
        <v>금61,281,000원(금육천일백이십팔만일천원)</v>
      </c>
      <c r="K17" s="493"/>
      <c r="S17" s="403"/>
    </row>
    <row r="18" spans="1:22" ht="36" customHeight="1">
      <c r="A18" s="406"/>
      <c r="B18" s="407"/>
      <c r="C18" s="407"/>
      <c r="D18" s="407"/>
      <c r="E18" s="407"/>
      <c r="F18" s="408" t="s">
        <v>415</v>
      </c>
      <c r="G18" s="407"/>
      <c r="H18" s="407"/>
      <c r="I18" s="407"/>
      <c r="J18" s="408" t="str">
        <f>"금"&amp;FIXED(V18,0)&amp;"원(금"&amp;NUMBERSTRING(V18,1)&amp; "원)"</f>
        <v>금61,281,000원(금육천일백이십팔만일천원)</v>
      </c>
      <c r="K18" s="407"/>
      <c r="L18" s="407"/>
      <c r="M18" s="407"/>
      <c r="N18" s="407"/>
      <c r="O18" s="407"/>
      <c r="P18" s="407"/>
      <c r="Q18" s="407"/>
      <c r="R18" s="407"/>
      <c r="S18" s="409"/>
      <c r="V18" s="410">
        <f>설계내역서!H9</f>
        <v>61281000</v>
      </c>
    </row>
    <row r="19" spans="1:22" ht="36" customHeight="1" thickBot="1">
      <c r="A19" s="411"/>
      <c r="B19" s="412"/>
      <c r="C19" s="412"/>
      <c r="D19" s="413"/>
      <c r="E19" s="413"/>
      <c r="F19" s="413"/>
      <c r="G19" s="414"/>
      <c r="H19" s="414"/>
      <c r="I19" s="414"/>
      <c r="J19" s="414"/>
      <c r="K19" s="414"/>
      <c r="L19" s="414"/>
      <c r="M19" s="415"/>
      <c r="N19" s="415"/>
      <c r="O19" s="415"/>
      <c r="P19" s="415"/>
      <c r="Q19" s="412"/>
      <c r="R19" s="416"/>
      <c r="S19" s="417"/>
    </row>
    <row r="20" spans="1:22" ht="35.1" customHeight="1">
      <c r="A20" s="402"/>
      <c r="B20" s="402"/>
      <c r="D20" s="402"/>
      <c r="E20" s="402"/>
      <c r="F20" s="402"/>
      <c r="G20" s="402"/>
      <c r="H20" s="402"/>
      <c r="I20" s="402"/>
      <c r="J20" s="402"/>
      <c r="K20" s="402"/>
      <c r="L20" s="402"/>
    </row>
    <row r="21" spans="1:22" ht="35.1" customHeight="1">
      <c r="A21" s="402"/>
      <c r="B21" s="402"/>
      <c r="D21" s="402"/>
      <c r="E21" s="402"/>
      <c r="G21" s="402"/>
      <c r="H21" s="402"/>
      <c r="J21" s="402"/>
      <c r="K21" s="402"/>
      <c r="L21" s="402"/>
    </row>
    <row r="22" spans="1:22" ht="35.1" customHeight="1">
      <c r="A22" s="402"/>
      <c r="B22" s="402"/>
      <c r="D22" s="402"/>
      <c r="E22" s="402"/>
      <c r="G22" s="402"/>
    </row>
  </sheetData>
  <mergeCells count="31">
    <mergeCell ref="L7:R7"/>
    <mergeCell ref="L12:R12"/>
    <mergeCell ref="L13:R13"/>
    <mergeCell ref="L15:R15"/>
    <mergeCell ref="L16:R16"/>
    <mergeCell ref="L11:R11"/>
    <mergeCell ref="L10:R10"/>
    <mergeCell ref="L9:R9"/>
    <mergeCell ref="L8:R8"/>
    <mergeCell ref="L14:R14"/>
    <mergeCell ref="H7:K7"/>
    <mergeCell ref="H12:K12"/>
    <mergeCell ref="H13:K13"/>
    <mergeCell ref="H15:K15"/>
    <mergeCell ref="H16:K16"/>
    <mergeCell ref="H11:K11"/>
    <mergeCell ref="H10:K10"/>
    <mergeCell ref="H9:K9"/>
    <mergeCell ref="H8:K8"/>
    <mergeCell ref="H14:K14"/>
    <mergeCell ref="O1:P2"/>
    <mergeCell ref="Q1:Q2"/>
    <mergeCell ref="R1:S2"/>
    <mergeCell ref="A5:S5"/>
    <mergeCell ref="A6:S6"/>
    <mergeCell ref="A1:G2"/>
    <mergeCell ref="H1:H2"/>
    <mergeCell ref="I1:J2"/>
    <mergeCell ref="K1:K2"/>
    <mergeCell ref="L1:M2"/>
    <mergeCell ref="N1:N2"/>
  </mergeCells>
  <phoneticPr fontId="15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landscape" r:id="rId1"/>
  <colBreaks count="1" manualBreakCount="1">
    <brk id="1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0000FF"/>
    <pageSetUpPr fitToPage="1"/>
  </sheetPr>
  <dimension ref="A1:AP48"/>
  <sheetViews>
    <sheetView view="pageBreakPreview" topLeftCell="A22" zoomScaleNormal="100" zoomScaleSheetLayoutView="100" workbookViewId="0">
      <selection activeCell="F36" sqref="F36"/>
    </sheetView>
  </sheetViews>
  <sheetFormatPr defaultRowHeight="16.5"/>
  <cols>
    <col min="1" max="1" width="1.5" customWidth="1"/>
    <col min="2" max="2" width="11.625" customWidth="1"/>
    <col min="3" max="3" width="18.5" bestFit="1" customWidth="1"/>
    <col min="4" max="4" width="20.625" customWidth="1"/>
    <col min="7" max="7" width="11.125" customWidth="1"/>
    <col min="8" max="8" width="3.75" customWidth="1"/>
    <col min="9" max="9" width="3.375" customWidth="1"/>
    <col min="11" max="11" width="10" bestFit="1" customWidth="1"/>
    <col min="15" max="15" width="12.75" hidden="1" customWidth="1"/>
    <col min="16" max="21" width="10.75" hidden="1" customWidth="1"/>
    <col min="22" max="27" width="0" hidden="1" customWidth="1"/>
    <col min="29" max="34" width="11.25" customWidth="1"/>
  </cols>
  <sheetData>
    <row r="1" spans="1:42" ht="16.5" customHeight="1">
      <c r="A1" s="1270" t="s">
        <v>282</v>
      </c>
      <c r="B1" s="1270"/>
      <c r="C1" s="1270"/>
      <c r="D1" s="1270"/>
      <c r="E1" s="1270"/>
      <c r="F1" s="1270"/>
      <c r="G1" s="1270"/>
      <c r="H1" s="1270"/>
      <c r="I1" s="1270"/>
      <c r="J1" s="1270"/>
      <c r="K1" s="1270"/>
      <c r="L1" s="1270"/>
      <c r="M1" s="160"/>
      <c r="N1" s="160"/>
      <c r="P1" s="1284" t="s">
        <v>321</v>
      </c>
      <c r="Q1" s="1285"/>
      <c r="R1" s="1285"/>
      <c r="S1" s="1285"/>
      <c r="T1" s="1285"/>
      <c r="U1" s="1285"/>
      <c r="V1" s="274"/>
      <c r="W1" s="275"/>
      <c r="X1" s="244"/>
      <c r="Y1" s="244"/>
      <c r="AM1" s="244"/>
      <c r="AN1" s="244"/>
      <c r="AO1" s="244"/>
      <c r="AP1" s="244"/>
    </row>
    <row r="2" spans="1:42" ht="31.5">
      <c r="A2" s="1271"/>
      <c r="B2" s="1271"/>
      <c r="C2" s="1271"/>
      <c r="D2" s="1271"/>
      <c r="E2" s="1271"/>
      <c r="F2" s="1271"/>
      <c r="G2" s="1271"/>
      <c r="H2" s="1271"/>
      <c r="I2" s="1271"/>
      <c r="J2" s="1271"/>
      <c r="K2" s="1271"/>
      <c r="L2" s="1271"/>
      <c r="M2" s="160"/>
      <c r="N2" s="160"/>
      <c r="P2" s="1286" t="s">
        <v>322</v>
      </c>
      <c r="Q2" s="1287"/>
      <c r="R2" s="1287"/>
      <c r="S2" s="1288" t="s">
        <v>323</v>
      </c>
      <c r="T2" s="1288"/>
      <c r="U2" s="1288"/>
      <c r="V2" s="248"/>
      <c r="W2" s="276"/>
      <c r="X2" s="244"/>
      <c r="Y2" s="244"/>
      <c r="AM2" s="244"/>
      <c r="AN2" s="244"/>
      <c r="AO2" s="244"/>
      <c r="AP2" s="244"/>
    </row>
    <row r="3" spans="1:42">
      <c r="A3" s="319"/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1"/>
      <c r="M3" s="160"/>
      <c r="N3" s="160"/>
      <c r="P3" s="277"/>
      <c r="Q3" s="245"/>
      <c r="R3" s="245"/>
      <c r="S3" s="246"/>
      <c r="T3" s="247"/>
      <c r="U3" s="248"/>
      <c r="V3" s="246"/>
      <c r="W3" s="278"/>
      <c r="X3" s="249"/>
      <c r="Y3" s="249"/>
      <c r="AA3" s="241"/>
      <c r="AM3" s="249"/>
      <c r="AN3" s="249"/>
      <c r="AO3" s="249"/>
      <c r="AP3" s="249"/>
    </row>
    <row r="4" spans="1:42">
      <c r="A4" s="322"/>
      <c r="B4" s="1272" t="s">
        <v>283</v>
      </c>
      <c r="C4" s="1272"/>
      <c r="D4" s="1272"/>
      <c r="E4" s="323"/>
      <c r="F4" s="1272" t="s">
        <v>284</v>
      </c>
      <c r="G4" s="1272"/>
      <c r="H4" s="1272"/>
      <c r="I4" s="324"/>
      <c r="J4" s="323"/>
      <c r="K4" s="323"/>
      <c r="L4" s="325"/>
      <c r="M4" s="160"/>
      <c r="N4" s="160"/>
      <c r="P4" s="1289"/>
      <c r="Q4" s="1290"/>
      <c r="R4" s="1290"/>
      <c r="S4" s="1290"/>
      <c r="T4" s="279"/>
      <c r="U4" s="280" t="s">
        <v>324</v>
      </c>
      <c r="V4" s="279"/>
      <c r="W4" s="281"/>
      <c r="X4" s="250"/>
      <c r="Y4" s="250"/>
      <c r="AA4" s="240"/>
      <c r="AM4" s="250"/>
      <c r="AN4" s="250"/>
      <c r="AO4" s="250"/>
      <c r="AP4" s="250"/>
    </row>
    <row r="5" spans="1:42">
      <c r="A5" s="322"/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5"/>
      <c r="M5" s="160"/>
      <c r="N5" s="160"/>
      <c r="P5" s="277"/>
      <c r="Q5" s="245"/>
      <c r="R5" s="245"/>
      <c r="S5" s="246"/>
      <c r="T5" s="247"/>
      <c r="U5" s="248"/>
      <c r="V5" s="246"/>
      <c r="W5" s="278"/>
      <c r="X5" s="249"/>
      <c r="Y5" s="249"/>
      <c r="AA5" s="240"/>
      <c r="AM5" s="249"/>
      <c r="AN5" s="249"/>
      <c r="AO5" s="249"/>
      <c r="AP5" s="249"/>
    </row>
    <row r="6" spans="1:42">
      <c r="A6" s="322"/>
      <c r="B6" s="659" t="s">
        <v>285</v>
      </c>
      <c r="C6" s="659" t="s">
        <v>286</v>
      </c>
      <c r="D6" s="659" t="s">
        <v>287</v>
      </c>
      <c r="E6" s="658"/>
      <c r="F6" s="659" t="s">
        <v>288</v>
      </c>
      <c r="G6" s="659" t="s">
        <v>289</v>
      </c>
      <c r="H6" s="1273" t="s">
        <v>232</v>
      </c>
      <c r="I6" s="1274"/>
      <c r="J6" s="659" t="s">
        <v>12</v>
      </c>
      <c r="K6" s="659" t="s">
        <v>290</v>
      </c>
      <c r="L6" s="325"/>
      <c r="M6" s="160"/>
      <c r="N6" s="160"/>
      <c r="P6" s="1291" t="s">
        <v>325</v>
      </c>
      <c r="Q6" s="1292"/>
      <c r="R6" s="1292"/>
      <c r="S6" s="1292"/>
      <c r="T6" s="1292"/>
      <c r="U6" s="1292"/>
      <c r="V6" s="282"/>
      <c r="W6" s="283"/>
      <c r="X6" s="251"/>
      <c r="Y6" s="251"/>
      <c r="AA6" s="242"/>
      <c r="AM6" s="251"/>
      <c r="AN6" s="251"/>
      <c r="AO6" s="251"/>
      <c r="AP6" s="251"/>
    </row>
    <row r="7" spans="1:42">
      <c r="A7" s="322"/>
      <c r="B7" s="660" t="s">
        <v>291</v>
      </c>
      <c r="C7" s="856">
        <v>1289</v>
      </c>
      <c r="D7" s="857" t="s">
        <v>918</v>
      </c>
      <c r="E7" s="658"/>
      <c r="F7" s="664">
        <v>1</v>
      </c>
      <c r="G7" s="665" t="s">
        <v>801</v>
      </c>
      <c r="H7" s="666" t="s">
        <v>292</v>
      </c>
      <c r="I7" s="666"/>
      <c r="J7" s="659" t="s">
        <v>802</v>
      </c>
      <c r="K7" s="858">
        <v>1273</v>
      </c>
      <c r="L7" s="325"/>
      <c r="M7" s="160"/>
      <c r="N7" s="160"/>
      <c r="P7" s="284"/>
      <c r="Q7" s="285"/>
      <c r="R7" s="285"/>
      <c r="S7" s="285"/>
      <c r="T7" s="285"/>
      <c r="U7" s="285"/>
      <c r="V7" s="285"/>
      <c r="W7" s="286"/>
      <c r="X7" s="252"/>
      <c r="Y7" s="252"/>
      <c r="AA7" s="243"/>
      <c r="AM7" s="252"/>
      <c r="AN7" s="252"/>
      <c r="AO7" s="252"/>
      <c r="AP7" s="252"/>
    </row>
    <row r="8" spans="1:42">
      <c r="A8" s="322"/>
      <c r="B8" s="660"/>
      <c r="C8" s="661"/>
      <c r="D8" s="660"/>
      <c r="E8" s="658"/>
      <c r="F8" s="664">
        <v>2</v>
      </c>
      <c r="G8" s="666" t="s">
        <v>803</v>
      </c>
      <c r="H8" s="666" t="s">
        <v>292</v>
      </c>
      <c r="I8" s="666"/>
      <c r="J8" s="659" t="s">
        <v>802</v>
      </c>
      <c r="K8" s="858">
        <v>1319</v>
      </c>
      <c r="L8" s="325"/>
      <c r="M8" s="160"/>
      <c r="N8" s="160"/>
      <c r="P8" s="1275" t="s">
        <v>326</v>
      </c>
      <c r="Q8" s="1276"/>
      <c r="R8" s="1276"/>
      <c r="S8" s="1276"/>
      <c r="T8" s="1276"/>
      <c r="U8" s="1276"/>
      <c r="V8" s="258"/>
      <c r="W8" s="287"/>
      <c r="X8" s="253"/>
      <c r="Y8" s="253"/>
      <c r="AA8" s="243"/>
      <c r="AM8" s="253"/>
      <c r="AN8" s="253"/>
      <c r="AO8" s="253"/>
      <c r="AP8" s="253"/>
    </row>
    <row r="9" spans="1:42">
      <c r="A9" s="322"/>
      <c r="B9" s="660"/>
      <c r="C9" s="661"/>
      <c r="D9" s="660"/>
      <c r="E9" s="658"/>
      <c r="F9" s="664"/>
      <c r="G9" s="859">
        <v>45294</v>
      </c>
      <c r="H9" s="666" t="s">
        <v>292</v>
      </c>
      <c r="I9" s="666"/>
      <c r="J9" s="659"/>
      <c r="K9" s="858" t="s">
        <v>919</v>
      </c>
      <c r="L9" s="325"/>
      <c r="M9" s="160"/>
      <c r="N9" s="160"/>
      <c r="P9" s="288"/>
      <c r="Q9" s="289"/>
      <c r="R9" s="289"/>
      <c r="S9" s="290"/>
      <c r="T9" s="289"/>
      <c r="U9" s="289"/>
      <c r="V9" s="258"/>
      <c r="W9" s="287"/>
      <c r="X9" s="253"/>
      <c r="Y9" s="253"/>
      <c r="AA9" s="243"/>
      <c r="AM9" s="253"/>
      <c r="AN9" s="253"/>
      <c r="AO9" s="253"/>
      <c r="AP9" s="253"/>
    </row>
    <row r="10" spans="1:42">
      <c r="A10" s="322"/>
      <c r="B10" s="660"/>
      <c r="C10" s="662"/>
      <c r="D10" s="660"/>
      <c r="E10" s="658"/>
      <c r="F10" s="664"/>
      <c r="G10" s="666"/>
      <c r="H10" s="666" t="s">
        <v>292</v>
      </c>
      <c r="I10" s="666"/>
      <c r="J10" s="659"/>
      <c r="K10" s="667"/>
      <c r="L10" s="325"/>
      <c r="M10" s="160"/>
      <c r="N10" s="160"/>
      <c r="P10" s="1277" t="s">
        <v>327</v>
      </c>
      <c r="Q10" s="1278"/>
      <c r="R10" s="1278"/>
      <c r="S10" s="1278"/>
      <c r="T10" s="1278"/>
      <c r="U10" s="1278"/>
      <c r="V10" s="258"/>
      <c r="W10" s="287"/>
      <c r="X10" s="253"/>
      <c r="Y10" s="253"/>
      <c r="AA10" s="243"/>
      <c r="AM10" s="253"/>
      <c r="AN10" s="253"/>
      <c r="AO10" s="253"/>
      <c r="AP10" s="253"/>
    </row>
    <row r="11" spans="1:42">
      <c r="A11" s="322"/>
      <c r="B11" s="660"/>
      <c r="C11" s="661"/>
      <c r="D11" s="660"/>
      <c r="E11" s="658"/>
      <c r="F11" s="664"/>
      <c r="G11" s="666"/>
      <c r="H11" s="666" t="s">
        <v>292</v>
      </c>
      <c r="I11" s="666"/>
      <c r="J11" s="659"/>
      <c r="K11" s="667"/>
      <c r="L11" s="325"/>
      <c r="M11" s="160"/>
      <c r="N11" s="160"/>
      <c r="P11" s="291" t="s">
        <v>19</v>
      </c>
      <c r="Q11" s="254" t="s">
        <v>328</v>
      </c>
      <c r="R11" s="254" t="s">
        <v>329</v>
      </c>
      <c r="S11" s="254" t="s">
        <v>330</v>
      </c>
      <c r="T11" s="254" t="s">
        <v>331</v>
      </c>
      <c r="U11" s="255" t="s">
        <v>332</v>
      </c>
      <c r="V11" s="285"/>
      <c r="W11" s="286"/>
      <c r="X11" s="252"/>
      <c r="Y11" s="252"/>
      <c r="AA11" s="243"/>
      <c r="AM11" s="252"/>
      <c r="AN11" s="252"/>
      <c r="AO11" s="252"/>
      <c r="AP11" s="252"/>
    </row>
    <row r="12" spans="1:42">
      <c r="A12" s="322"/>
      <c r="B12" s="660" t="s">
        <v>292</v>
      </c>
      <c r="C12" s="662"/>
      <c r="D12" s="660" t="s">
        <v>292</v>
      </c>
      <c r="E12" s="658"/>
      <c r="F12" s="664"/>
      <c r="G12" s="666"/>
      <c r="H12" s="666" t="s">
        <v>292</v>
      </c>
      <c r="I12" s="666"/>
      <c r="J12" s="659"/>
      <c r="K12" s="667"/>
      <c r="L12" s="325"/>
      <c r="M12" s="160"/>
      <c r="N12" s="160"/>
      <c r="P12" s="292" t="s">
        <v>333</v>
      </c>
      <c r="Q12" s="256">
        <v>1879.63</v>
      </c>
      <c r="R12" s="256">
        <v>1533.17</v>
      </c>
      <c r="S12" s="256">
        <v>1326.48</v>
      </c>
      <c r="T12" s="256">
        <v>875.4</v>
      </c>
      <c r="U12" s="255"/>
      <c r="V12" s="258"/>
      <c r="W12" s="287"/>
      <c r="X12" s="253"/>
      <c r="Y12" s="253"/>
      <c r="AM12" s="253"/>
      <c r="AN12" s="253"/>
      <c r="AO12" s="253"/>
      <c r="AP12" s="253"/>
    </row>
    <row r="13" spans="1:42">
      <c r="A13" s="322"/>
      <c r="B13" s="662"/>
      <c r="C13" s="662"/>
      <c r="D13" s="662"/>
      <c r="E13" s="658"/>
      <c r="F13" s="663"/>
      <c r="G13" s="663"/>
      <c r="H13" s="663"/>
      <c r="I13" s="663"/>
      <c r="J13" s="663"/>
      <c r="K13" s="663"/>
      <c r="L13" s="325"/>
      <c r="M13" s="160"/>
      <c r="N13" s="160"/>
      <c r="P13" s="292" t="s">
        <v>334</v>
      </c>
      <c r="Q13" s="256">
        <v>1806.44</v>
      </c>
      <c r="R13" s="256">
        <v>1509.59</v>
      </c>
      <c r="S13" s="256">
        <v>1302.56</v>
      </c>
      <c r="T13" s="256">
        <v>867.99</v>
      </c>
      <c r="U13" s="257"/>
      <c r="V13" s="258"/>
      <c r="W13" s="287"/>
      <c r="X13" s="258"/>
      <c r="Y13" s="258"/>
      <c r="AM13" s="258"/>
      <c r="AN13" s="258"/>
      <c r="AO13" s="253"/>
      <c r="AP13" s="253"/>
    </row>
    <row r="14" spans="1:42">
      <c r="A14" s="322"/>
      <c r="B14" s="663"/>
      <c r="C14" s="663"/>
      <c r="D14" s="663"/>
      <c r="E14" s="658"/>
      <c r="F14" s="663"/>
      <c r="G14" s="663"/>
      <c r="H14" s="663"/>
      <c r="I14" s="663"/>
      <c r="J14" s="663"/>
      <c r="K14" s="663"/>
      <c r="L14" s="325"/>
      <c r="M14" s="160"/>
      <c r="N14" s="160"/>
      <c r="P14" s="292" t="s">
        <v>335</v>
      </c>
      <c r="Q14" s="256">
        <v>1819.68</v>
      </c>
      <c r="R14" s="256">
        <v>1497.06</v>
      </c>
      <c r="S14" s="256">
        <v>1287.32</v>
      </c>
      <c r="T14" s="256">
        <v>842.82</v>
      </c>
      <c r="U14" s="257"/>
      <c r="V14" s="258"/>
      <c r="W14" s="287"/>
      <c r="X14" s="258"/>
      <c r="Y14" s="258"/>
      <c r="AM14" s="258"/>
      <c r="AN14" s="258"/>
      <c r="AO14" s="253"/>
      <c r="AP14" s="253"/>
    </row>
    <row r="15" spans="1:42">
      <c r="A15" s="322"/>
      <c r="B15" s="658"/>
      <c r="C15" s="658"/>
      <c r="D15" s="658"/>
      <c r="E15" s="323"/>
      <c r="F15" s="658"/>
      <c r="G15" s="658"/>
      <c r="H15" s="658"/>
      <c r="I15" s="658"/>
      <c r="J15" s="658"/>
      <c r="K15" s="658"/>
      <c r="L15" s="325"/>
      <c r="M15" s="160"/>
      <c r="N15" s="160"/>
      <c r="P15" s="292" t="s">
        <v>336</v>
      </c>
      <c r="Q15" s="256">
        <v>1765</v>
      </c>
      <c r="R15" s="256">
        <v>1498.95</v>
      </c>
      <c r="S15" s="256">
        <v>1289.5999999999999</v>
      </c>
      <c r="T15" s="256">
        <v>843.22</v>
      </c>
      <c r="U15" s="257"/>
      <c r="V15" s="258"/>
      <c r="W15" s="287"/>
      <c r="X15" s="258"/>
      <c r="Y15" s="258"/>
      <c r="AM15" s="258"/>
      <c r="AN15" s="258"/>
      <c r="AO15" s="253"/>
      <c r="AP15" s="253"/>
    </row>
    <row r="16" spans="1:42">
      <c r="A16" s="322"/>
      <c r="B16" s="1272" t="s">
        <v>293</v>
      </c>
      <c r="C16" s="1272"/>
      <c r="D16" s="1272"/>
      <c r="E16" s="323"/>
      <c r="F16" s="1272" t="s">
        <v>294</v>
      </c>
      <c r="G16" s="1272"/>
      <c r="H16" s="1272"/>
      <c r="I16" s="324"/>
      <c r="J16" s="323"/>
      <c r="K16" s="323"/>
      <c r="L16" s="325"/>
      <c r="M16" s="160"/>
      <c r="N16" s="160"/>
      <c r="P16" s="292" t="s">
        <v>337</v>
      </c>
      <c r="Q16" s="256">
        <v>1808.44</v>
      </c>
      <c r="R16" s="256">
        <v>1478.73</v>
      </c>
      <c r="S16" s="256">
        <v>1271.0999999999999</v>
      </c>
      <c r="T16" s="256">
        <v>802.85</v>
      </c>
      <c r="U16" s="257"/>
      <c r="V16" s="258"/>
      <c r="W16" s="287"/>
      <c r="X16" s="258"/>
      <c r="Y16" s="258"/>
      <c r="AM16" s="258"/>
      <c r="AN16" s="258"/>
      <c r="AO16" s="253"/>
      <c r="AP16" s="253"/>
    </row>
    <row r="17" spans="1:42">
      <c r="A17" s="322"/>
      <c r="B17" s="323"/>
      <c r="C17" s="323"/>
      <c r="D17" s="323"/>
      <c r="E17" s="323"/>
      <c r="F17" s="323"/>
      <c r="G17" s="323"/>
      <c r="H17" s="323"/>
      <c r="I17" s="323"/>
      <c r="J17" s="323"/>
      <c r="K17" s="323"/>
      <c r="L17" s="325"/>
      <c r="M17" s="160"/>
      <c r="N17" s="160"/>
      <c r="P17" s="292" t="s">
        <v>338</v>
      </c>
      <c r="Q17" s="256">
        <v>1764.66</v>
      </c>
      <c r="R17" s="256">
        <v>1477.85</v>
      </c>
      <c r="S17" s="256">
        <v>1266.06</v>
      </c>
      <c r="T17" s="256">
        <v>815.1</v>
      </c>
      <c r="U17" s="257"/>
      <c r="V17" s="258"/>
      <c r="W17" s="287"/>
      <c r="X17" s="258"/>
      <c r="Y17" s="258"/>
      <c r="AM17" s="258"/>
      <c r="AN17" s="258"/>
      <c r="AO17" s="253"/>
      <c r="AP17" s="253"/>
    </row>
    <row r="18" spans="1:42">
      <c r="A18" s="322"/>
      <c r="B18" s="659" t="s">
        <v>288</v>
      </c>
      <c r="C18" s="659" t="s">
        <v>293</v>
      </c>
      <c r="D18" s="659" t="s">
        <v>295</v>
      </c>
      <c r="E18" s="658"/>
      <c r="F18" s="669"/>
      <c r="G18" s="670"/>
      <c r="H18" s="670"/>
      <c r="I18" s="670"/>
      <c r="J18" s="670"/>
      <c r="K18" s="671"/>
      <c r="L18" s="325"/>
      <c r="M18" s="160"/>
      <c r="N18" s="160"/>
      <c r="P18" s="292" t="s">
        <v>339</v>
      </c>
      <c r="Q18" s="256">
        <v>0</v>
      </c>
      <c r="R18" s="256">
        <v>1483.57</v>
      </c>
      <c r="S18" s="256">
        <v>1271.72</v>
      </c>
      <c r="T18" s="256">
        <v>816.21</v>
      </c>
      <c r="U18" s="257"/>
      <c r="V18" s="258"/>
      <c r="W18" s="287"/>
      <c r="X18" s="258"/>
      <c r="Y18" s="258"/>
      <c r="AM18" s="258"/>
      <c r="AN18" s="258"/>
      <c r="AO18" s="253"/>
      <c r="AP18" s="253"/>
    </row>
    <row r="19" spans="1:42">
      <c r="A19" s="322"/>
      <c r="B19" s="664" t="s">
        <v>296</v>
      </c>
      <c r="C19" s="666" t="s">
        <v>297</v>
      </c>
      <c r="D19" s="668">
        <f>1/8*16/12*25/20</f>
        <v>0.20833333333333331</v>
      </c>
      <c r="E19" s="658"/>
      <c r="F19" s="672"/>
      <c r="G19" s="673"/>
      <c r="H19" s="673"/>
      <c r="I19" s="673"/>
      <c r="J19" s="673"/>
      <c r="K19" s="674"/>
      <c r="L19" s="325"/>
      <c r="M19" s="160"/>
      <c r="N19" s="160"/>
      <c r="P19" s="293"/>
      <c r="Q19" s="259"/>
      <c r="R19" s="260"/>
      <c r="S19" s="259"/>
      <c r="T19" s="260"/>
      <c r="U19" s="259"/>
      <c r="V19" s="258"/>
      <c r="W19" s="287"/>
      <c r="X19" s="253"/>
      <c r="Y19" s="253"/>
      <c r="AM19" s="253"/>
      <c r="AN19" s="253"/>
      <c r="AO19" s="253"/>
      <c r="AP19" s="253"/>
    </row>
    <row r="20" spans="1:42">
      <c r="A20" s="322"/>
      <c r="B20" s="664" t="s">
        <v>298</v>
      </c>
      <c r="C20" s="666" t="s">
        <v>299</v>
      </c>
      <c r="D20" s="668">
        <f>1/8*16/12*25/20*24/15</f>
        <v>0.33333333333333331</v>
      </c>
      <c r="E20" s="658"/>
      <c r="F20" s="1280" t="s">
        <v>300</v>
      </c>
      <c r="G20" s="1281"/>
      <c r="H20" s="1281"/>
      <c r="I20" s="1281"/>
      <c r="J20" s="1281"/>
      <c r="K20" s="1282"/>
      <c r="L20" s="325"/>
      <c r="M20" s="160"/>
      <c r="N20" s="160"/>
      <c r="P20" s="294"/>
      <c r="Q20" s="295"/>
      <c r="R20" s="295"/>
      <c r="S20" s="295"/>
      <c r="T20" s="295"/>
      <c r="U20" s="295"/>
      <c r="V20" s="258"/>
      <c r="W20" s="287"/>
      <c r="X20" s="253"/>
      <c r="Y20" s="253"/>
      <c r="AM20" s="253"/>
      <c r="AN20" s="253"/>
      <c r="AO20" s="253"/>
      <c r="AP20" s="253"/>
    </row>
    <row r="21" spans="1:42">
      <c r="A21" s="322"/>
      <c r="B21" s="664" t="s">
        <v>301</v>
      </c>
      <c r="C21" s="666" t="s">
        <v>302</v>
      </c>
      <c r="D21" s="668">
        <f>1/8*16/12*25/20*12/10</f>
        <v>0.25</v>
      </c>
      <c r="E21" s="658"/>
      <c r="F21" s="672"/>
      <c r="G21" s="673"/>
      <c r="H21" s="673"/>
      <c r="I21" s="673"/>
      <c r="J21" s="673"/>
      <c r="K21" s="674"/>
      <c r="L21" s="325"/>
      <c r="M21" s="160"/>
      <c r="N21" s="160"/>
      <c r="P21" s="296"/>
      <c r="Q21" s="295"/>
      <c r="R21" s="295"/>
      <c r="S21" s="295"/>
      <c r="T21" s="295"/>
      <c r="U21" s="295"/>
      <c r="V21" s="258"/>
      <c r="W21" s="287"/>
      <c r="X21" s="253"/>
      <c r="Y21" s="253"/>
      <c r="AM21" s="253"/>
      <c r="AN21" s="253"/>
      <c r="AO21" s="253"/>
      <c r="AP21" s="253"/>
    </row>
    <row r="22" spans="1:42">
      <c r="A22" s="322"/>
      <c r="B22" s="664" t="s">
        <v>303</v>
      </c>
      <c r="C22" s="666" t="s">
        <v>304</v>
      </c>
      <c r="D22" s="668">
        <f>1/8*16/12*25/20*14/12</f>
        <v>0.24305555555555555</v>
      </c>
      <c r="E22" s="658"/>
      <c r="F22" s="1280" t="s">
        <v>305</v>
      </c>
      <c r="G22" s="1281"/>
      <c r="H22" s="1281"/>
      <c r="I22" s="1281"/>
      <c r="J22" s="1281"/>
      <c r="K22" s="1282"/>
      <c r="L22" s="325"/>
      <c r="M22" s="160"/>
      <c r="N22" s="160"/>
      <c r="P22" s="1275" t="s">
        <v>340</v>
      </c>
      <c r="Q22" s="1276"/>
      <c r="R22" s="1276"/>
      <c r="S22" s="1276"/>
      <c r="T22" s="1276"/>
      <c r="U22" s="1276"/>
      <c r="V22" s="258"/>
      <c r="W22" s="297" t="s">
        <v>341</v>
      </c>
      <c r="X22" s="253"/>
      <c r="Y22" s="253"/>
      <c r="AM22" s="253"/>
      <c r="AN22" s="253"/>
      <c r="AO22" s="253"/>
      <c r="AP22" s="253"/>
    </row>
    <row r="23" spans="1:42">
      <c r="A23" s="322"/>
      <c r="B23" s="664" t="s">
        <v>306</v>
      </c>
      <c r="C23" s="666" t="s">
        <v>307</v>
      </c>
      <c r="D23" s="668">
        <f>1/8*16/12*25/20*24/5</f>
        <v>1</v>
      </c>
      <c r="E23" s="658"/>
      <c r="F23" s="672"/>
      <c r="G23" s="673"/>
      <c r="H23" s="673"/>
      <c r="I23" s="673"/>
      <c r="J23" s="673"/>
      <c r="K23" s="674"/>
      <c r="L23" s="325"/>
      <c r="M23" s="160"/>
      <c r="N23" s="160"/>
      <c r="P23" s="1277" t="s">
        <v>327</v>
      </c>
      <c r="Q23" s="1278"/>
      <c r="R23" s="1278"/>
      <c r="S23" s="1278"/>
      <c r="T23" s="1278"/>
      <c r="U23" s="1278"/>
      <c r="V23" s="258"/>
      <c r="W23" s="287"/>
      <c r="X23" s="253"/>
      <c r="Y23" s="253"/>
      <c r="AM23" s="253"/>
      <c r="AN23" s="253"/>
      <c r="AO23" s="253"/>
      <c r="AP23" s="253"/>
    </row>
    <row r="24" spans="1:42">
      <c r="A24" s="322"/>
      <c r="B24" s="326"/>
      <c r="C24" s="326"/>
      <c r="D24" s="326"/>
      <c r="E24" s="326"/>
      <c r="F24" s="1280" t="s">
        <v>308</v>
      </c>
      <c r="G24" s="1281"/>
      <c r="H24" s="1281"/>
      <c r="I24" s="1281"/>
      <c r="J24" s="1281"/>
      <c r="K24" s="1282"/>
      <c r="L24" s="325"/>
      <c r="M24" s="160"/>
      <c r="N24" s="160"/>
      <c r="P24" s="291" t="s">
        <v>19</v>
      </c>
      <c r="Q24" s="254" t="s">
        <v>328</v>
      </c>
      <c r="R24" s="254" t="s">
        <v>329</v>
      </c>
      <c r="S24" s="254" t="s">
        <v>330</v>
      </c>
      <c r="T24" s="254" t="s">
        <v>331</v>
      </c>
      <c r="U24" s="255" t="s">
        <v>332</v>
      </c>
      <c r="V24" s="285"/>
      <c r="W24" s="286"/>
      <c r="X24" s="252"/>
      <c r="Y24" s="252"/>
      <c r="AM24" s="252"/>
      <c r="AN24" s="252"/>
      <c r="AO24" s="252"/>
      <c r="AP24" s="252"/>
    </row>
    <row r="25" spans="1:42">
      <c r="A25" s="322"/>
      <c r="B25" s="327"/>
      <c r="C25" s="327"/>
      <c r="D25" s="327"/>
      <c r="E25" s="326"/>
      <c r="F25" s="672"/>
      <c r="G25" s="673"/>
      <c r="H25" s="673"/>
      <c r="I25" s="673"/>
      <c r="J25" s="673"/>
      <c r="K25" s="674"/>
      <c r="L25" s="325"/>
      <c r="M25" s="160"/>
      <c r="N25" s="160"/>
      <c r="P25" s="292" t="s">
        <v>342</v>
      </c>
      <c r="Q25" s="256">
        <v>1939.52</v>
      </c>
      <c r="R25" s="256">
        <v>1609.82</v>
      </c>
      <c r="S25" s="256">
        <v>1406.4</v>
      </c>
      <c r="T25" s="256">
        <v>1071.31</v>
      </c>
      <c r="U25" s="255"/>
      <c r="V25" s="258"/>
      <c r="W25" s="287"/>
      <c r="X25" s="253"/>
      <c r="Y25" s="253"/>
      <c r="AM25" s="253"/>
      <c r="AN25" s="253"/>
      <c r="AO25" s="253"/>
      <c r="AP25" s="253"/>
    </row>
    <row r="26" spans="1:42">
      <c r="A26" s="322"/>
      <c r="B26" s="327"/>
      <c r="C26" s="327"/>
      <c r="D26" s="327"/>
      <c r="E26" s="326"/>
      <c r="F26" s="672"/>
      <c r="G26" s="673"/>
      <c r="H26" s="673"/>
      <c r="I26" s="673"/>
      <c r="J26" s="673"/>
      <c r="K26" s="674"/>
      <c r="L26" s="325"/>
      <c r="M26" s="160"/>
      <c r="N26" s="160"/>
      <c r="P26" s="292" t="s">
        <v>343</v>
      </c>
      <c r="Q26" s="256">
        <v>1837.9</v>
      </c>
      <c r="R26" s="256">
        <v>1500.36</v>
      </c>
      <c r="S26" s="256">
        <v>1290.8900000000001</v>
      </c>
      <c r="T26" s="256">
        <v>917.49</v>
      </c>
      <c r="U26" s="261"/>
      <c r="V26" s="258"/>
      <c r="W26" s="287"/>
      <c r="X26" s="258"/>
      <c r="Y26" s="258"/>
      <c r="AM26" s="258"/>
      <c r="AN26" s="258"/>
      <c r="AO26" s="253"/>
      <c r="AP26" s="253"/>
    </row>
    <row r="27" spans="1:42">
      <c r="A27" s="322"/>
      <c r="B27" s="327"/>
      <c r="C27" s="327"/>
      <c r="D27" s="327"/>
      <c r="E27" s="326"/>
      <c r="F27" s="675"/>
      <c r="G27" s="676"/>
      <c r="H27" s="676"/>
      <c r="I27" s="676"/>
      <c r="J27" s="676"/>
      <c r="K27" s="677"/>
      <c r="L27" s="325"/>
      <c r="M27" s="160"/>
      <c r="N27" s="160"/>
      <c r="P27" s="292" t="s">
        <v>344</v>
      </c>
      <c r="Q27" s="256">
        <v>1767.55</v>
      </c>
      <c r="R27" s="256">
        <v>1488.5</v>
      </c>
      <c r="S27" s="256">
        <v>1282.67</v>
      </c>
      <c r="T27" s="256">
        <v>868.15</v>
      </c>
      <c r="U27" s="261"/>
      <c r="V27" s="258"/>
      <c r="W27" s="287"/>
      <c r="X27" s="258"/>
      <c r="Y27" s="258"/>
      <c r="AM27" s="258"/>
      <c r="AN27" s="258"/>
      <c r="AO27" s="262"/>
      <c r="AP27" s="262"/>
    </row>
    <row r="28" spans="1:42">
      <c r="A28" s="328"/>
      <c r="B28" s="329"/>
      <c r="C28" s="329"/>
      <c r="D28" s="329"/>
      <c r="E28" s="330"/>
      <c r="F28" s="330"/>
      <c r="G28" s="330"/>
      <c r="H28" s="330"/>
      <c r="I28" s="330"/>
      <c r="J28" s="330"/>
      <c r="K28" s="330"/>
      <c r="L28" s="331"/>
      <c r="M28" s="160"/>
      <c r="N28" s="160"/>
      <c r="P28" s="292" t="s">
        <v>345</v>
      </c>
      <c r="Q28" s="256">
        <v>1778.67</v>
      </c>
      <c r="R28" s="256">
        <v>1517.28</v>
      </c>
      <c r="S28" s="256">
        <v>1305.76</v>
      </c>
      <c r="T28" s="256">
        <v>943.05</v>
      </c>
      <c r="U28" s="261"/>
      <c r="V28" s="258"/>
      <c r="W28" s="287"/>
      <c r="X28" s="258"/>
      <c r="Y28" s="258"/>
      <c r="AM28" s="258"/>
      <c r="AN28" s="258"/>
      <c r="AO28" s="262"/>
      <c r="AP28" s="262"/>
    </row>
    <row r="29" spans="1:42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P29" s="292" t="s">
        <v>346</v>
      </c>
      <c r="Q29" s="256">
        <v>1729.42</v>
      </c>
      <c r="R29" s="256">
        <v>1497.29</v>
      </c>
      <c r="S29" s="256">
        <v>1288.98</v>
      </c>
      <c r="T29" s="256">
        <v>906.57</v>
      </c>
      <c r="U29" s="261"/>
      <c r="V29" s="258"/>
      <c r="W29" s="287"/>
      <c r="X29" s="258"/>
      <c r="Y29" s="258"/>
      <c r="AM29" s="258"/>
      <c r="AN29" s="258"/>
      <c r="AO29" s="262"/>
      <c r="AP29" s="262"/>
    </row>
    <row r="30" spans="1:42" ht="25.5">
      <c r="A30" s="323"/>
      <c r="B30" s="1270" t="s">
        <v>371</v>
      </c>
      <c r="C30" s="1270"/>
      <c r="D30" s="1270"/>
      <c r="E30" s="1270"/>
      <c r="F30" s="1270"/>
      <c r="G30" s="1270"/>
      <c r="H30" s="1270"/>
      <c r="I30" s="1270"/>
      <c r="J30" s="1270"/>
      <c r="K30" s="1270"/>
      <c r="L30" s="1270"/>
      <c r="M30" s="1270"/>
      <c r="N30" s="1270"/>
      <c r="P30" s="292" t="s">
        <v>347</v>
      </c>
      <c r="Q30" s="256">
        <v>1796.45</v>
      </c>
      <c r="R30" s="256">
        <v>1504.01</v>
      </c>
      <c r="S30" s="256">
        <v>1299.24</v>
      </c>
      <c r="T30" s="256">
        <v>880.46</v>
      </c>
      <c r="U30" s="261"/>
      <c r="V30" s="258"/>
      <c r="W30" s="287"/>
      <c r="X30" s="258"/>
      <c r="Y30" s="258"/>
      <c r="AM30" s="258"/>
      <c r="AN30" s="258"/>
      <c r="AO30" s="262"/>
      <c r="AP30" s="262"/>
    </row>
    <row r="31" spans="1:42">
      <c r="A31" s="323"/>
      <c r="B31" s="323"/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P31" s="292" t="s">
        <v>348</v>
      </c>
      <c r="Q31" s="256">
        <v>1760.66</v>
      </c>
      <c r="R31" s="256">
        <v>1494.92</v>
      </c>
      <c r="S31" s="256">
        <v>1285.8800000000001</v>
      </c>
      <c r="T31" s="256">
        <v>907.29</v>
      </c>
      <c r="U31" s="261"/>
      <c r="V31" s="258"/>
      <c r="W31" s="287"/>
      <c r="X31" s="258"/>
      <c r="Y31" s="258"/>
      <c r="AM31" s="258"/>
      <c r="AN31" s="258"/>
      <c r="AO31" s="262"/>
      <c r="AP31" s="262"/>
    </row>
    <row r="32" spans="1:42" ht="17.25" thickBot="1">
      <c r="A32" s="323"/>
      <c r="B32" s="332" t="s">
        <v>309</v>
      </c>
      <c r="C32" s="333" t="s">
        <v>310</v>
      </c>
      <c r="D32" s="1283" t="s">
        <v>311</v>
      </c>
      <c r="E32" s="1283"/>
      <c r="F32" s="1283"/>
      <c r="G32" s="1283"/>
      <c r="H32" s="1283"/>
      <c r="I32" s="334"/>
      <c r="J32" s="335" t="s">
        <v>13</v>
      </c>
      <c r="K32" s="333" t="s">
        <v>14</v>
      </c>
      <c r="L32" s="333" t="s">
        <v>312</v>
      </c>
      <c r="M32" s="335" t="s">
        <v>313</v>
      </c>
      <c r="N32" s="336" t="s">
        <v>287</v>
      </c>
      <c r="P32" s="298" t="s">
        <v>349</v>
      </c>
      <c r="Q32" s="263">
        <v>1807.98</v>
      </c>
      <c r="R32" s="263">
        <v>1517.84</v>
      </c>
      <c r="S32" s="263">
        <v>1309.18</v>
      </c>
      <c r="T32" s="263">
        <v>887.01</v>
      </c>
      <c r="U32" s="264"/>
      <c r="V32" s="265" t="s">
        <v>350</v>
      </c>
      <c r="W32" s="299" t="s">
        <v>351</v>
      </c>
      <c r="X32" s="258"/>
      <c r="Y32" s="258"/>
      <c r="AM32" s="258"/>
      <c r="AN32" s="258"/>
      <c r="AO32" s="262"/>
      <c r="AP32" s="262"/>
    </row>
    <row r="33" spans="1:42" ht="17.25" thickBot="1">
      <c r="A33" s="337"/>
      <c r="B33" s="678" t="s">
        <v>314</v>
      </c>
      <c r="C33" s="678" t="s">
        <v>804</v>
      </c>
      <c r="D33" s="679"/>
      <c r="E33" s="679"/>
      <c r="F33" s="679"/>
      <c r="G33" s="679"/>
      <c r="H33" s="679"/>
      <c r="I33" s="679"/>
      <c r="J33" s="680">
        <f>ROUND(J34+J35+J36+J37,0)</f>
        <v>14509</v>
      </c>
      <c r="K33" s="681">
        <f>ROUND(K34+K35+K36+K37,0)</f>
        <v>0</v>
      </c>
      <c r="L33" s="680">
        <f>ROUND(L34+L35+L36+L37,0)</f>
        <v>24108</v>
      </c>
      <c r="M33" s="680" t="str">
        <f>TEXT(K33+J33+L33,"#,##0")</f>
        <v>38,617</v>
      </c>
      <c r="N33" s="679"/>
      <c r="P33" s="300" t="s">
        <v>352</v>
      </c>
      <c r="Q33" s="266">
        <v>1795.33</v>
      </c>
      <c r="R33" s="266">
        <v>1509.86</v>
      </c>
      <c r="S33" s="266">
        <v>1303.8399999999999</v>
      </c>
      <c r="T33" s="266">
        <v>803.1</v>
      </c>
      <c r="U33" s="267"/>
      <c r="V33" s="268">
        <f>ROUND(S33/1.1,0)</f>
        <v>1185</v>
      </c>
      <c r="W33" s="301">
        <f>ROUND(R33/1.1,0)</f>
        <v>1373</v>
      </c>
      <c r="X33" s="258"/>
      <c r="Y33" s="258"/>
      <c r="AM33" s="258"/>
      <c r="AN33" s="258"/>
      <c r="AO33" s="262"/>
      <c r="AP33" s="262"/>
    </row>
    <row r="34" spans="1:42">
      <c r="A34" s="338"/>
      <c r="B34" s="682" t="s">
        <v>315</v>
      </c>
      <c r="C34" s="682" t="s">
        <v>292</v>
      </c>
      <c r="D34" s="683">
        <v>19480000</v>
      </c>
      <c r="E34" s="684" t="s">
        <v>316</v>
      </c>
      <c r="F34" s="684">
        <v>1547</v>
      </c>
      <c r="G34" s="684" t="s">
        <v>368</v>
      </c>
      <c r="H34" s="685">
        <v>8</v>
      </c>
      <c r="I34" s="685" t="s">
        <v>369</v>
      </c>
      <c r="J34" s="686"/>
      <c r="K34" s="684"/>
      <c r="L34" s="686">
        <f>ROUND(D34*F34*0.0000001*8,0)</f>
        <v>24108</v>
      </c>
      <c r="M34" s="684"/>
      <c r="N34" s="682" t="s">
        <v>292</v>
      </c>
      <c r="P34" s="302" t="s">
        <v>353</v>
      </c>
      <c r="Q34" s="269">
        <v>1830.45</v>
      </c>
      <c r="R34" s="269">
        <v>1508.1</v>
      </c>
      <c r="S34" s="269">
        <v>1297.99</v>
      </c>
      <c r="T34" s="269">
        <v>823.48</v>
      </c>
      <c r="U34" s="270"/>
      <c r="V34" s="265"/>
      <c r="W34" s="287"/>
      <c r="X34" s="258"/>
      <c r="Y34" s="258"/>
      <c r="AM34" s="258"/>
      <c r="AN34" s="258"/>
      <c r="AO34" s="262"/>
      <c r="AP34" s="262"/>
    </row>
    <row r="35" spans="1:42">
      <c r="A35" s="338"/>
      <c r="B35" s="682" t="s">
        <v>317</v>
      </c>
      <c r="C35" s="682" t="s">
        <v>318</v>
      </c>
      <c r="D35" s="687">
        <v>10</v>
      </c>
      <c r="E35" s="684" t="s">
        <v>799</v>
      </c>
      <c r="F35" s="688">
        <f>K8</f>
        <v>1319</v>
      </c>
      <c r="G35" s="684"/>
      <c r="H35" s="684"/>
      <c r="I35" s="684"/>
      <c r="J35" s="686">
        <f>ROUND(D35*F35,0)</f>
        <v>13190</v>
      </c>
      <c r="K35" s="684"/>
      <c r="L35" s="686"/>
      <c r="M35" s="684"/>
      <c r="N35" s="682" t="s">
        <v>292</v>
      </c>
      <c r="P35" s="292" t="s">
        <v>354</v>
      </c>
      <c r="Q35" s="256">
        <v>1827.7</v>
      </c>
      <c r="R35" s="256">
        <v>1508.26</v>
      </c>
      <c r="S35" s="256">
        <v>1300.53</v>
      </c>
      <c r="T35" s="256">
        <v>813.42</v>
      </c>
      <c r="U35" s="261"/>
      <c r="V35" s="258"/>
      <c r="W35" s="287"/>
      <c r="X35" s="258"/>
      <c r="Y35" s="258"/>
      <c r="AM35" s="258"/>
      <c r="AN35" s="258"/>
      <c r="AO35" s="262"/>
      <c r="AP35" s="262"/>
    </row>
    <row r="36" spans="1:42">
      <c r="A36" s="338"/>
      <c r="B36" s="682" t="s">
        <v>319</v>
      </c>
      <c r="C36" s="682" t="s">
        <v>320</v>
      </c>
      <c r="D36" s="687">
        <v>10</v>
      </c>
      <c r="E36" s="684" t="s">
        <v>800</v>
      </c>
      <c r="F36" s="684">
        <f>J35</f>
        <v>13190</v>
      </c>
      <c r="G36" s="684"/>
      <c r="H36" s="684"/>
      <c r="I36" s="684"/>
      <c r="J36" s="686">
        <f>ROUND(D36/100*F36,0)</f>
        <v>1319</v>
      </c>
      <c r="K36" s="684"/>
      <c r="L36" s="686"/>
      <c r="M36" s="684"/>
      <c r="N36" s="682" t="s">
        <v>292</v>
      </c>
      <c r="P36" s="292" t="s">
        <v>355</v>
      </c>
      <c r="Q36" s="256">
        <v>1735.3</v>
      </c>
      <c r="R36" s="256">
        <v>1497.9</v>
      </c>
      <c r="S36" s="256">
        <v>1287.71</v>
      </c>
      <c r="T36" s="256">
        <v>809.88</v>
      </c>
      <c r="U36" s="261"/>
      <c r="V36" s="258"/>
      <c r="W36" s="287"/>
      <c r="X36" s="258"/>
      <c r="Y36" s="258"/>
      <c r="AM36" s="258"/>
      <c r="AN36" s="258"/>
      <c r="AO36" s="262"/>
      <c r="AP36" s="262"/>
    </row>
    <row r="37" spans="1:42">
      <c r="A37" s="338"/>
      <c r="B37" s="682"/>
      <c r="C37" s="682"/>
      <c r="D37" s="686"/>
      <c r="E37" s="1279"/>
      <c r="F37" s="1279"/>
      <c r="G37" s="1297"/>
      <c r="H37" s="1297"/>
      <c r="I37" s="684"/>
      <c r="J37" s="686"/>
      <c r="K37" s="686"/>
      <c r="L37" s="686"/>
      <c r="M37" s="684"/>
      <c r="N37" s="682"/>
      <c r="P37" s="292" t="s">
        <v>356</v>
      </c>
      <c r="Q37" s="256">
        <v>1808.08</v>
      </c>
      <c r="R37" s="256">
        <v>1494.04</v>
      </c>
      <c r="S37" s="256">
        <v>1285.95</v>
      </c>
      <c r="T37" s="256">
        <v>816.54</v>
      </c>
      <c r="U37" s="261"/>
      <c r="V37" s="258"/>
      <c r="W37" s="287"/>
      <c r="X37" s="258"/>
      <c r="Y37" s="258"/>
      <c r="AM37" s="258"/>
      <c r="AN37" s="258"/>
      <c r="AO37" s="262"/>
      <c r="AP37" s="262"/>
    </row>
    <row r="38" spans="1:42">
      <c r="A38" s="338"/>
      <c r="B38" s="682" t="s">
        <v>292</v>
      </c>
      <c r="C38" s="682" t="s">
        <v>292</v>
      </c>
      <c r="D38" s="684"/>
      <c r="E38" s="684"/>
      <c r="F38" s="684"/>
      <c r="G38" s="684"/>
      <c r="H38" s="684"/>
      <c r="I38" s="684"/>
      <c r="J38" s="684"/>
      <c r="K38" s="684"/>
      <c r="L38" s="684"/>
      <c r="M38" s="684"/>
      <c r="N38" s="682" t="s">
        <v>292</v>
      </c>
      <c r="P38" s="292" t="s">
        <v>357</v>
      </c>
      <c r="Q38" s="256">
        <v>1824.5</v>
      </c>
      <c r="R38" s="256">
        <v>1489.82</v>
      </c>
      <c r="S38" s="256">
        <v>1282.96</v>
      </c>
      <c r="T38" s="256">
        <v>821.7</v>
      </c>
      <c r="U38" s="261"/>
      <c r="V38" s="258"/>
      <c r="W38" s="287"/>
      <c r="X38" s="258"/>
      <c r="Y38" s="258"/>
      <c r="AM38" s="258"/>
      <c r="AN38" s="258"/>
      <c r="AO38" s="262"/>
      <c r="AP38" s="262"/>
    </row>
    <row r="39" spans="1:42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P39" s="292" t="s">
        <v>358</v>
      </c>
      <c r="Q39" s="256">
        <v>1800.85</v>
      </c>
      <c r="R39" s="256">
        <v>1484.87</v>
      </c>
      <c r="S39" s="256">
        <v>1276.93</v>
      </c>
      <c r="T39" s="256">
        <v>843.3</v>
      </c>
      <c r="U39" s="261"/>
      <c r="V39" s="258"/>
      <c r="W39" s="287"/>
      <c r="X39" s="258"/>
      <c r="Y39" s="258"/>
      <c r="AM39" s="258"/>
      <c r="AN39" s="258"/>
      <c r="AO39" s="262"/>
      <c r="AP39" s="262"/>
    </row>
    <row r="40" spans="1:42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P40" s="292" t="s">
        <v>359</v>
      </c>
      <c r="Q40" s="256">
        <v>0</v>
      </c>
      <c r="R40" s="256">
        <v>1599.03</v>
      </c>
      <c r="S40" s="256">
        <v>1389.16</v>
      </c>
      <c r="T40" s="256">
        <v>874.99</v>
      </c>
      <c r="U40" s="261"/>
      <c r="V40" s="258"/>
      <c r="W40" s="287"/>
      <c r="X40" s="258"/>
      <c r="Y40" s="258"/>
      <c r="AM40" s="258"/>
      <c r="AN40" s="258"/>
      <c r="AO40" s="262"/>
      <c r="AP40" s="262"/>
    </row>
    <row r="41" spans="1:42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P41" s="292" t="s">
        <v>360</v>
      </c>
      <c r="Q41" s="256">
        <v>1824.66</v>
      </c>
      <c r="R41" s="256">
        <v>1519.57</v>
      </c>
      <c r="S41" s="256">
        <v>1312.26</v>
      </c>
      <c r="T41" s="256">
        <v>853.19</v>
      </c>
      <c r="U41" s="261"/>
      <c r="V41" s="258"/>
      <c r="W41" s="287"/>
      <c r="X41" s="258"/>
      <c r="Y41" s="258"/>
      <c r="AM41" s="258"/>
      <c r="AN41" s="258"/>
      <c r="AO41" s="262"/>
      <c r="AP41" s="262"/>
    </row>
    <row r="42" spans="1:42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P42" s="1295"/>
      <c r="Q42" s="1296"/>
      <c r="R42" s="1296"/>
      <c r="S42" s="1296"/>
      <c r="T42" s="1296"/>
      <c r="U42" s="1296"/>
      <c r="V42" s="265"/>
      <c r="W42" s="299"/>
      <c r="X42" s="262"/>
      <c r="Y42" s="262"/>
      <c r="AM42" s="262"/>
      <c r="AN42" s="262"/>
      <c r="AO42" s="262"/>
      <c r="AP42" s="262"/>
    </row>
    <row r="43" spans="1:42" ht="25.5">
      <c r="A43" s="160"/>
      <c r="B43" s="1270" t="s">
        <v>367</v>
      </c>
      <c r="C43" s="1270"/>
      <c r="D43" s="1270"/>
      <c r="E43" s="1270"/>
      <c r="F43" s="1270"/>
      <c r="G43" s="1270"/>
      <c r="H43" s="1270"/>
      <c r="I43" s="1270"/>
      <c r="J43" s="1270"/>
      <c r="K43" s="1270"/>
      <c r="L43" s="339"/>
      <c r="M43" s="160"/>
      <c r="N43" s="160"/>
      <c r="P43" s="303"/>
      <c r="Q43" s="304"/>
      <c r="R43" s="305"/>
      <c r="S43" s="304"/>
      <c r="T43" s="304"/>
      <c r="U43" s="304"/>
      <c r="V43" s="304"/>
      <c r="W43" s="306"/>
      <c r="X43" s="271"/>
      <c r="Y43" s="271"/>
      <c r="AM43" s="271"/>
      <c r="AN43" s="271"/>
      <c r="AO43" s="271"/>
      <c r="AP43" s="271"/>
    </row>
    <row r="44" spans="1:42">
      <c r="A44" s="160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160"/>
      <c r="N44" s="160"/>
      <c r="P44" s="307"/>
      <c r="Q44" s="308"/>
      <c r="R44" s="309"/>
      <c r="S44" s="309"/>
      <c r="T44" s="309"/>
      <c r="U44" s="310"/>
      <c r="V44" s="309"/>
      <c r="W44" s="311"/>
      <c r="X44" s="272"/>
      <c r="Y44" s="272"/>
      <c r="AM44" s="272"/>
      <c r="AN44" s="272"/>
      <c r="AO44" s="272"/>
      <c r="AP44" s="272"/>
    </row>
    <row r="45" spans="1:42">
      <c r="A45" s="160"/>
      <c r="B45" s="689" t="s">
        <v>288</v>
      </c>
      <c r="C45" s="689" t="s">
        <v>361</v>
      </c>
      <c r="D45" s="689" t="s">
        <v>310</v>
      </c>
      <c r="E45" s="689" t="s">
        <v>12</v>
      </c>
      <c r="F45" s="690" t="s">
        <v>13</v>
      </c>
      <c r="G45" s="1293" t="s">
        <v>14</v>
      </c>
      <c r="H45" s="1293"/>
      <c r="I45" s="1293" t="s">
        <v>312</v>
      </c>
      <c r="J45" s="1293"/>
      <c r="K45" s="690" t="s">
        <v>313</v>
      </c>
      <c r="L45" s="690" t="s">
        <v>362</v>
      </c>
      <c r="M45" s="160"/>
      <c r="N45" s="160"/>
      <c r="P45" s="307"/>
      <c r="Q45" s="309"/>
      <c r="R45" s="309"/>
      <c r="S45" s="309"/>
      <c r="T45" s="309"/>
      <c r="U45" s="310"/>
      <c r="V45" s="309"/>
      <c r="W45" s="311"/>
      <c r="X45" s="272"/>
      <c r="Y45" s="272"/>
      <c r="AM45" s="272"/>
      <c r="AN45" s="272"/>
      <c r="AO45" s="272"/>
      <c r="AP45" s="272"/>
    </row>
    <row r="46" spans="1:42">
      <c r="A46" s="160"/>
      <c r="B46" s="691" t="s">
        <v>296</v>
      </c>
      <c r="C46" s="692" t="s">
        <v>363</v>
      </c>
      <c r="D46" s="692" t="s">
        <v>364</v>
      </c>
      <c r="E46" s="691" t="s">
        <v>365</v>
      </c>
      <c r="F46" s="693">
        <f>J33</f>
        <v>14509</v>
      </c>
      <c r="G46" s="1294">
        <v>0</v>
      </c>
      <c r="H46" s="1294"/>
      <c r="I46" s="1294">
        <f>L33</f>
        <v>24108</v>
      </c>
      <c r="J46" s="1294"/>
      <c r="K46" s="694">
        <f>SUM(F46:J46)</f>
        <v>38617</v>
      </c>
      <c r="L46" s="693" t="s">
        <v>366</v>
      </c>
      <c r="M46" s="160"/>
      <c r="N46" s="160"/>
      <c r="P46" s="307"/>
      <c r="Q46" s="309"/>
      <c r="R46" s="309"/>
      <c r="S46" s="309"/>
      <c r="T46" s="309"/>
      <c r="U46" s="310"/>
      <c r="V46" s="309"/>
      <c r="W46" s="311"/>
      <c r="X46" s="272"/>
      <c r="Y46" s="272"/>
      <c r="AM46" s="272"/>
      <c r="AN46" s="272"/>
      <c r="AO46" s="272"/>
      <c r="AP46" s="272"/>
    </row>
    <row r="47" spans="1:42">
      <c r="L47" s="316"/>
      <c r="P47" s="307"/>
      <c r="Q47" s="309"/>
      <c r="R47" s="309"/>
      <c r="S47" s="309"/>
      <c r="T47" s="309"/>
      <c r="U47" s="310"/>
      <c r="V47" s="309"/>
      <c r="W47" s="311"/>
      <c r="X47" s="272"/>
      <c r="Y47" s="272"/>
      <c r="AM47" s="272"/>
      <c r="AN47" s="272"/>
      <c r="AO47" s="272"/>
      <c r="AP47" s="272"/>
    </row>
    <row r="48" spans="1:42" ht="17.25" thickBot="1">
      <c r="P48" s="312"/>
      <c r="Q48" s="313"/>
      <c r="R48" s="314"/>
      <c r="S48" s="314"/>
      <c r="T48" s="314"/>
      <c r="U48" s="314"/>
      <c r="V48" s="313"/>
      <c r="W48" s="315"/>
      <c r="X48" s="273"/>
      <c r="Y48" s="273"/>
      <c r="AM48" s="273"/>
      <c r="AN48" s="273"/>
      <c r="AO48" s="273"/>
      <c r="AP48" s="273"/>
    </row>
  </sheetData>
  <mergeCells count="28">
    <mergeCell ref="I45:J45"/>
    <mergeCell ref="I46:J46"/>
    <mergeCell ref="G46:H46"/>
    <mergeCell ref="G45:H45"/>
    <mergeCell ref="P22:U22"/>
    <mergeCell ref="P23:U23"/>
    <mergeCell ref="P42:U42"/>
    <mergeCell ref="B43:K43"/>
    <mergeCell ref="G37:H37"/>
    <mergeCell ref="P1:U1"/>
    <mergeCell ref="P2:R2"/>
    <mergeCell ref="S2:U2"/>
    <mergeCell ref="P4:S4"/>
    <mergeCell ref="P6:U6"/>
    <mergeCell ref="P8:U8"/>
    <mergeCell ref="P10:U10"/>
    <mergeCell ref="E37:F37"/>
    <mergeCell ref="F22:K22"/>
    <mergeCell ref="F24:K24"/>
    <mergeCell ref="B30:N30"/>
    <mergeCell ref="D32:H32"/>
    <mergeCell ref="F20:K20"/>
    <mergeCell ref="A1:L2"/>
    <mergeCell ref="B4:D4"/>
    <mergeCell ref="F4:H4"/>
    <mergeCell ref="B16:D16"/>
    <mergeCell ref="F16:H16"/>
    <mergeCell ref="H6:I6"/>
  </mergeCells>
  <phoneticPr fontId="152" type="noConversion"/>
  <hyperlinks>
    <hyperlink ref="W22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2"/>
  <rowBreaks count="1" manualBreakCount="1">
    <brk id="28" max="23" man="1"/>
  </rowBreaks>
  <colBreaks count="1" manualBreakCount="1">
    <brk id="14" max="46" man="1"/>
  </colBreaks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00FF"/>
  </sheetPr>
  <dimension ref="A1:G27"/>
  <sheetViews>
    <sheetView view="pageBreakPreview" zoomScale="115" zoomScaleNormal="100" zoomScaleSheetLayoutView="115" workbookViewId="0">
      <selection activeCell="E14" sqref="E14"/>
    </sheetView>
  </sheetViews>
  <sheetFormatPr defaultRowHeight="14.25"/>
  <cols>
    <col min="1" max="1" width="14.75" style="449" customWidth="1"/>
    <col min="2" max="2" width="13.625" style="449" customWidth="1"/>
    <col min="3" max="3" width="9" style="449"/>
    <col min="4" max="4" width="0.75" style="449" customWidth="1"/>
    <col min="5" max="5" width="15.375" style="449" customWidth="1"/>
    <col min="6" max="6" width="13.375" style="449" customWidth="1"/>
    <col min="7" max="7" width="11.375" style="449" customWidth="1"/>
    <col min="8" max="256" width="9" style="449"/>
    <col min="257" max="257" width="14.75" style="449" customWidth="1"/>
    <col min="258" max="258" width="13.625" style="449" customWidth="1"/>
    <col min="259" max="259" width="9" style="449"/>
    <col min="260" max="260" width="0.75" style="449" customWidth="1"/>
    <col min="261" max="261" width="15.375" style="449" customWidth="1"/>
    <col min="262" max="262" width="13.375" style="449" customWidth="1"/>
    <col min="263" max="263" width="11.375" style="449" customWidth="1"/>
    <col min="264" max="512" width="9" style="449"/>
    <col min="513" max="513" width="14.75" style="449" customWidth="1"/>
    <col min="514" max="514" width="13.625" style="449" customWidth="1"/>
    <col min="515" max="515" width="9" style="449"/>
    <col min="516" max="516" width="0.75" style="449" customWidth="1"/>
    <col min="517" max="517" width="15.375" style="449" customWidth="1"/>
    <col min="518" max="518" width="13.375" style="449" customWidth="1"/>
    <col min="519" max="519" width="11.375" style="449" customWidth="1"/>
    <col min="520" max="768" width="9" style="449"/>
    <col min="769" max="769" width="14.75" style="449" customWidth="1"/>
    <col min="770" max="770" width="13.625" style="449" customWidth="1"/>
    <col min="771" max="771" width="9" style="449"/>
    <col min="772" max="772" width="0.75" style="449" customWidth="1"/>
    <col min="773" max="773" width="15.375" style="449" customWidth="1"/>
    <col min="774" max="774" width="13.375" style="449" customWidth="1"/>
    <col min="775" max="775" width="11.375" style="449" customWidth="1"/>
    <col min="776" max="1024" width="9" style="449"/>
    <col min="1025" max="1025" width="14.75" style="449" customWidth="1"/>
    <col min="1026" max="1026" width="13.625" style="449" customWidth="1"/>
    <col min="1027" max="1027" width="9" style="449"/>
    <col min="1028" max="1028" width="0.75" style="449" customWidth="1"/>
    <col min="1029" max="1029" width="15.375" style="449" customWidth="1"/>
    <col min="1030" max="1030" width="13.375" style="449" customWidth="1"/>
    <col min="1031" max="1031" width="11.375" style="449" customWidth="1"/>
    <col min="1032" max="1280" width="9" style="449"/>
    <col min="1281" max="1281" width="14.75" style="449" customWidth="1"/>
    <col min="1282" max="1282" width="13.625" style="449" customWidth="1"/>
    <col min="1283" max="1283" width="9" style="449"/>
    <col min="1284" max="1284" width="0.75" style="449" customWidth="1"/>
    <col min="1285" max="1285" width="15.375" style="449" customWidth="1"/>
    <col min="1286" max="1286" width="13.375" style="449" customWidth="1"/>
    <col min="1287" max="1287" width="11.375" style="449" customWidth="1"/>
    <col min="1288" max="1536" width="9" style="449"/>
    <col min="1537" max="1537" width="14.75" style="449" customWidth="1"/>
    <col min="1538" max="1538" width="13.625" style="449" customWidth="1"/>
    <col min="1539" max="1539" width="9" style="449"/>
    <col min="1540" max="1540" width="0.75" style="449" customWidth="1"/>
    <col min="1541" max="1541" width="15.375" style="449" customWidth="1"/>
    <col min="1542" max="1542" width="13.375" style="449" customWidth="1"/>
    <col min="1543" max="1543" width="11.375" style="449" customWidth="1"/>
    <col min="1544" max="1792" width="9" style="449"/>
    <col min="1793" max="1793" width="14.75" style="449" customWidth="1"/>
    <col min="1794" max="1794" width="13.625" style="449" customWidth="1"/>
    <col min="1795" max="1795" width="9" style="449"/>
    <col min="1796" max="1796" width="0.75" style="449" customWidth="1"/>
    <col min="1797" max="1797" width="15.375" style="449" customWidth="1"/>
    <col min="1798" max="1798" width="13.375" style="449" customWidth="1"/>
    <col min="1799" max="1799" width="11.375" style="449" customWidth="1"/>
    <col min="1800" max="2048" width="9" style="449"/>
    <col min="2049" max="2049" width="14.75" style="449" customWidth="1"/>
    <col min="2050" max="2050" width="13.625" style="449" customWidth="1"/>
    <col min="2051" max="2051" width="9" style="449"/>
    <col min="2052" max="2052" width="0.75" style="449" customWidth="1"/>
    <col min="2053" max="2053" width="15.375" style="449" customWidth="1"/>
    <col min="2054" max="2054" width="13.375" style="449" customWidth="1"/>
    <col min="2055" max="2055" width="11.375" style="449" customWidth="1"/>
    <col min="2056" max="2304" width="9" style="449"/>
    <col min="2305" max="2305" width="14.75" style="449" customWidth="1"/>
    <col min="2306" max="2306" width="13.625" style="449" customWidth="1"/>
    <col min="2307" max="2307" width="9" style="449"/>
    <col min="2308" max="2308" width="0.75" style="449" customWidth="1"/>
    <col min="2309" max="2309" width="15.375" style="449" customWidth="1"/>
    <col min="2310" max="2310" width="13.375" style="449" customWidth="1"/>
    <col min="2311" max="2311" width="11.375" style="449" customWidth="1"/>
    <col min="2312" max="2560" width="9" style="449"/>
    <col min="2561" max="2561" width="14.75" style="449" customWidth="1"/>
    <col min="2562" max="2562" width="13.625" style="449" customWidth="1"/>
    <col min="2563" max="2563" width="9" style="449"/>
    <col min="2564" max="2564" width="0.75" style="449" customWidth="1"/>
    <col min="2565" max="2565" width="15.375" style="449" customWidth="1"/>
    <col min="2566" max="2566" width="13.375" style="449" customWidth="1"/>
    <col min="2567" max="2567" width="11.375" style="449" customWidth="1"/>
    <col min="2568" max="2816" width="9" style="449"/>
    <col min="2817" max="2817" width="14.75" style="449" customWidth="1"/>
    <col min="2818" max="2818" width="13.625" style="449" customWidth="1"/>
    <col min="2819" max="2819" width="9" style="449"/>
    <col min="2820" max="2820" width="0.75" style="449" customWidth="1"/>
    <col min="2821" max="2821" width="15.375" style="449" customWidth="1"/>
    <col min="2822" max="2822" width="13.375" style="449" customWidth="1"/>
    <col min="2823" max="2823" width="11.375" style="449" customWidth="1"/>
    <col min="2824" max="3072" width="9" style="449"/>
    <col min="3073" max="3073" width="14.75" style="449" customWidth="1"/>
    <col min="3074" max="3074" width="13.625" style="449" customWidth="1"/>
    <col min="3075" max="3075" width="9" style="449"/>
    <col min="3076" max="3076" width="0.75" style="449" customWidth="1"/>
    <col min="3077" max="3077" width="15.375" style="449" customWidth="1"/>
    <col min="3078" max="3078" width="13.375" style="449" customWidth="1"/>
    <col min="3079" max="3079" width="11.375" style="449" customWidth="1"/>
    <col min="3080" max="3328" width="9" style="449"/>
    <col min="3329" max="3329" width="14.75" style="449" customWidth="1"/>
    <col min="3330" max="3330" width="13.625" style="449" customWidth="1"/>
    <col min="3331" max="3331" width="9" style="449"/>
    <col min="3332" max="3332" width="0.75" style="449" customWidth="1"/>
    <col min="3333" max="3333" width="15.375" style="449" customWidth="1"/>
    <col min="3334" max="3334" width="13.375" style="449" customWidth="1"/>
    <col min="3335" max="3335" width="11.375" style="449" customWidth="1"/>
    <col min="3336" max="3584" width="9" style="449"/>
    <col min="3585" max="3585" width="14.75" style="449" customWidth="1"/>
    <col min="3586" max="3586" width="13.625" style="449" customWidth="1"/>
    <col min="3587" max="3587" width="9" style="449"/>
    <col min="3588" max="3588" width="0.75" style="449" customWidth="1"/>
    <col min="3589" max="3589" width="15.375" style="449" customWidth="1"/>
    <col min="3590" max="3590" width="13.375" style="449" customWidth="1"/>
    <col min="3591" max="3591" width="11.375" style="449" customWidth="1"/>
    <col min="3592" max="3840" width="9" style="449"/>
    <col min="3841" max="3841" width="14.75" style="449" customWidth="1"/>
    <col min="3842" max="3842" width="13.625" style="449" customWidth="1"/>
    <col min="3843" max="3843" width="9" style="449"/>
    <col min="3844" max="3844" width="0.75" style="449" customWidth="1"/>
    <col min="3845" max="3845" width="15.375" style="449" customWidth="1"/>
    <col min="3846" max="3846" width="13.375" style="449" customWidth="1"/>
    <col min="3847" max="3847" width="11.375" style="449" customWidth="1"/>
    <col min="3848" max="4096" width="9" style="449"/>
    <col min="4097" max="4097" width="14.75" style="449" customWidth="1"/>
    <col min="4098" max="4098" width="13.625" style="449" customWidth="1"/>
    <col min="4099" max="4099" width="9" style="449"/>
    <col min="4100" max="4100" width="0.75" style="449" customWidth="1"/>
    <col min="4101" max="4101" width="15.375" style="449" customWidth="1"/>
    <col min="4102" max="4102" width="13.375" style="449" customWidth="1"/>
    <col min="4103" max="4103" width="11.375" style="449" customWidth="1"/>
    <col min="4104" max="4352" width="9" style="449"/>
    <col min="4353" max="4353" width="14.75" style="449" customWidth="1"/>
    <col min="4354" max="4354" width="13.625" style="449" customWidth="1"/>
    <col min="4355" max="4355" width="9" style="449"/>
    <col min="4356" max="4356" width="0.75" style="449" customWidth="1"/>
    <col min="4357" max="4357" width="15.375" style="449" customWidth="1"/>
    <col min="4358" max="4358" width="13.375" style="449" customWidth="1"/>
    <col min="4359" max="4359" width="11.375" style="449" customWidth="1"/>
    <col min="4360" max="4608" width="9" style="449"/>
    <col min="4609" max="4609" width="14.75" style="449" customWidth="1"/>
    <col min="4610" max="4610" width="13.625" style="449" customWidth="1"/>
    <col min="4611" max="4611" width="9" style="449"/>
    <col min="4612" max="4612" width="0.75" style="449" customWidth="1"/>
    <col min="4613" max="4613" width="15.375" style="449" customWidth="1"/>
    <col min="4614" max="4614" width="13.375" style="449" customWidth="1"/>
    <col min="4615" max="4615" width="11.375" style="449" customWidth="1"/>
    <col min="4616" max="4864" width="9" style="449"/>
    <col min="4865" max="4865" width="14.75" style="449" customWidth="1"/>
    <col min="4866" max="4866" width="13.625" style="449" customWidth="1"/>
    <col min="4867" max="4867" width="9" style="449"/>
    <col min="4868" max="4868" width="0.75" style="449" customWidth="1"/>
    <col min="4869" max="4869" width="15.375" style="449" customWidth="1"/>
    <col min="4870" max="4870" width="13.375" style="449" customWidth="1"/>
    <col min="4871" max="4871" width="11.375" style="449" customWidth="1"/>
    <col min="4872" max="5120" width="9" style="449"/>
    <col min="5121" max="5121" width="14.75" style="449" customWidth="1"/>
    <col min="5122" max="5122" width="13.625" style="449" customWidth="1"/>
    <col min="5123" max="5123" width="9" style="449"/>
    <col min="5124" max="5124" width="0.75" style="449" customWidth="1"/>
    <col min="5125" max="5125" width="15.375" style="449" customWidth="1"/>
    <col min="5126" max="5126" width="13.375" style="449" customWidth="1"/>
    <col min="5127" max="5127" width="11.375" style="449" customWidth="1"/>
    <col min="5128" max="5376" width="9" style="449"/>
    <col min="5377" max="5377" width="14.75" style="449" customWidth="1"/>
    <col min="5378" max="5378" width="13.625" style="449" customWidth="1"/>
    <col min="5379" max="5379" width="9" style="449"/>
    <col min="5380" max="5380" width="0.75" style="449" customWidth="1"/>
    <col min="5381" max="5381" width="15.375" style="449" customWidth="1"/>
    <col min="5382" max="5382" width="13.375" style="449" customWidth="1"/>
    <col min="5383" max="5383" width="11.375" style="449" customWidth="1"/>
    <col min="5384" max="5632" width="9" style="449"/>
    <col min="5633" max="5633" width="14.75" style="449" customWidth="1"/>
    <col min="5634" max="5634" width="13.625" style="449" customWidth="1"/>
    <col min="5635" max="5635" width="9" style="449"/>
    <col min="5636" max="5636" width="0.75" style="449" customWidth="1"/>
    <col min="5637" max="5637" width="15.375" style="449" customWidth="1"/>
    <col min="5638" max="5638" width="13.375" style="449" customWidth="1"/>
    <col min="5639" max="5639" width="11.375" style="449" customWidth="1"/>
    <col min="5640" max="5888" width="9" style="449"/>
    <col min="5889" max="5889" width="14.75" style="449" customWidth="1"/>
    <col min="5890" max="5890" width="13.625" style="449" customWidth="1"/>
    <col min="5891" max="5891" width="9" style="449"/>
    <col min="5892" max="5892" width="0.75" style="449" customWidth="1"/>
    <col min="5893" max="5893" width="15.375" style="449" customWidth="1"/>
    <col min="5894" max="5894" width="13.375" style="449" customWidth="1"/>
    <col min="5895" max="5895" width="11.375" style="449" customWidth="1"/>
    <col min="5896" max="6144" width="9" style="449"/>
    <col min="6145" max="6145" width="14.75" style="449" customWidth="1"/>
    <col min="6146" max="6146" width="13.625" style="449" customWidth="1"/>
    <col min="6147" max="6147" width="9" style="449"/>
    <col min="6148" max="6148" width="0.75" style="449" customWidth="1"/>
    <col min="6149" max="6149" width="15.375" style="449" customWidth="1"/>
    <col min="6150" max="6150" width="13.375" style="449" customWidth="1"/>
    <col min="6151" max="6151" width="11.375" style="449" customWidth="1"/>
    <col min="6152" max="6400" width="9" style="449"/>
    <col min="6401" max="6401" width="14.75" style="449" customWidth="1"/>
    <col min="6402" max="6402" width="13.625" style="449" customWidth="1"/>
    <col min="6403" max="6403" width="9" style="449"/>
    <col min="6404" max="6404" width="0.75" style="449" customWidth="1"/>
    <col min="6405" max="6405" width="15.375" style="449" customWidth="1"/>
    <col min="6406" max="6406" width="13.375" style="449" customWidth="1"/>
    <col min="6407" max="6407" width="11.375" style="449" customWidth="1"/>
    <col min="6408" max="6656" width="9" style="449"/>
    <col min="6657" max="6657" width="14.75" style="449" customWidth="1"/>
    <col min="6658" max="6658" width="13.625" style="449" customWidth="1"/>
    <col min="6659" max="6659" width="9" style="449"/>
    <col min="6660" max="6660" width="0.75" style="449" customWidth="1"/>
    <col min="6661" max="6661" width="15.375" style="449" customWidth="1"/>
    <col min="6662" max="6662" width="13.375" style="449" customWidth="1"/>
    <col min="6663" max="6663" width="11.375" style="449" customWidth="1"/>
    <col min="6664" max="6912" width="9" style="449"/>
    <col min="6913" max="6913" width="14.75" style="449" customWidth="1"/>
    <col min="6914" max="6914" width="13.625" style="449" customWidth="1"/>
    <col min="6915" max="6915" width="9" style="449"/>
    <col min="6916" max="6916" width="0.75" style="449" customWidth="1"/>
    <col min="6917" max="6917" width="15.375" style="449" customWidth="1"/>
    <col min="6918" max="6918" width="13.375" style="449" customWidth="1"/>
    <col min="6919" max="6919" width="11.375" style="449" customWidth="1"/>
    <col min="6920" max="7168" width="9" style="449"/>
    <col min="7169" max="7169" width="14.75" style="449" customWidth="1"/>
    <col min="7170" max="7170" width="13.625" style="449" customWidth="1"/>
    <col min="7171" max="7171" width="9" style="449"/>
    <col min="7172" max="7172" width="0.75" style="449" customWidth="1"/>
    <col min="7173" max="7173" width="15.375" style="449" customWidth="1"/>
    <col min="7174" max="7174" width="13.375" style="449" customWidth="1"/>
    <col min="7175" max="7175" width="11.375" style="449" customWidth="1"/>
    <col min="7176" max="7424" width="9" style="449"/>
    <col min="7425" max="7425" width="14.75" style="449" customWidth="1"/>
    <col min="7426" max="7426" width="13.625" style="449" customWidth="1"/>
    <col min="7427" max="7427" width="9" style="449"/>
    <col min="7428" max="7428" width="0.75" style="449" customWidth="1"/>
    <col min="7429" max="7429" width="15.375" style="449" customWidth="1"/>
    <col min="7430" max="7430" width="13.375" style="449" customWidth="1"/>
    <col min="7431" max="7431" width="11.375" style="449" customWidth="1"/>
    <col min="7432" max="7680" width="9" style="449"/>
    <col min="7681" max="7681" width="14.75" style="449" customWidth="1"/>
    <col min="7682" max="7682" width="13.625" style="449" customWidth="1"/>
    <col min="7683" max="7683" width="9" style="449"/>
    <col min="7684" max="7684" width="0.75" style="449" customWidth="1"/>
    <col min="7685" max="7685" width="15.375" style="449" customWidth="1"/>
    <col min="7686" max="7686" width="13.375" style="449" customWidth="1"/>
    <col min="7687" max="7687" width="11.375" style="449" customWidth="1"/>
    <col min="7688" max="7936" width="9" style="449"/>
    <col min="7937" max="7937" width="14.75" style="449" customWidth="1"/>
    <col min="7938" max="7938" width="13.625" style="449" customWidth="1"/>
    <col min="7939" max="7939" width="9" style="449"/>
    <col min="7940" max="7940" width="0.75" style="449" customWidth="1"/>
    <col min="7941" max="7941" width="15.375" style="449" customWidth="1"/>
    <col min="7942" max="7942" width="13.375" style="449" customWidth="1"/>
    <col min="7943" max="7943" width="11.375" style="449" customWidth="1"/>
    <col min="7944" max="8192" width="9" style="449"/>
    <col min="8193" max="8193" width="14.75" style="449" customWidth="1"/>
    <col min="8194" max="8194" width="13.625" style="449" customWidth="1"/>
    <col min="8195" max="8195" width="9" style="449"/>
    <col min="8196" max="8196" width="0.75" style="449" customWidth="1"/>
    <col min="8197" max="8197" width="15.375" style="449" customWidth="1"/>
    <col min="8198" max="8198" width="13.375" style="449" customWidth="1"/>
    <col min="8199" max="8199" width="11.375" style="449" customWidth="1"/>
    <col min="8200" max="8448" width="9" style="449"/>
    <col min="8449" max="8449" width="14.75" style="449" customWidth="1"/>
    <col min="8450" max="8450" width="13.625" style="449" customWidth="1"/>
    <col min="8451" max="8451" width="9" style="449"/>
    <col min="8452" max="8452" width="0.75" style="449" customWidth="1"/>
    <col min="8453" max="8453" width="15.375" style="449" customWidth="1"/>
    <col min="8454" max="8454" width="13.375" style="449" customWidth="1"/>
    <col min="8455" max="8455" width="11.375" style="449" customWidth="1"/>
    <col min="8456" max="8704" width="9" style="449"/>
    <col min="8705" max="8705" width="14.75" style="449" customWidth="1"/>
    <col min="8706" max="8706" width="13.625" style="449" customWidth="1"/>
    <col min="8707" max="8707" width="9" style="449"/>
    <col min="8708" max="8708" width="0.75" style="449" customWidth="1"/>
    <col min="8709" max="8709" width="15.375" style="449" customWidth="1"/>
    <col min="8710" max="8710" width="13.375" style="449" customWidth="1"/>
    <col min="8711" max="8711" width="11.375" style="449" customWidth="1"/>
    <col min="8712" max="8960" width="9" style="449"/>
    <col min="8961" max="8961" width="14.75" style="449" customWidth="1"/>
    <col min="8962" max="8962" width="13.625" style="449" customWidth="1"/>
    <col min="8963" max="8963" width="9" style="449"/>
    <col min="8964" max="8964" width="0.75" style="449" customWidth="1"/>
    <col min="8965" max="8965" width="15.375" style="449" customWidth="1"/>
    <col min="8966" max="8966" width="13.375" style="449" customWidth="1"/>
    <col min="8967" max="8967" width="11.375" style="449" customWidth="1"/>
    <col min="8968" max="9216" width="9" style="449"/>
    <col min="9217" max="9217" width="14.75" style="449" customWidth="1"/>
    <col min="9218" max="9218" width="13.625" style="449" customWidth="1"/>
    <col min="9219" max="9219" width="9" style="449"/>
    <col min="9220" max="9220" width="0.75" style="449" customWidth="1"/>
    <col min="9221" max="9221" width="15.375" style="449" customWidth="1"/>
    <col min="9222" max="9222" width="13.375" style="449" customWidth="1"/>
    <col min="9223" max="9223" width="11.375" style="449" customWidth="1"/>
    <col min="9224" max="9472" width="9" style="449"/>
    <col min="9473" max="9473" width="14.75" style="449" customWidth="1"/>
    <col min="9474" max="9474" width="13.625" style="449" customWidth="1"/>
    <col min="9475" max="9475" width="9" style="449"/>
    <col min="9476" max="9476" width="0.75" style="449" customWidth="1"/>
    <col min="9477" max="9477" width="15.375" style="449" customWidth="1"/>
    <col min="9478" max="9478" width="13.375" style="449" customWidth="1"/>
    <col min="9479" max="9479" width="11.375" style="449" customWidth="1"/>
    <col min="9480" max="9728" width="9" style="449"/>
    <col min="9729" max="9729" width="14.75" style="449" customWidth="1"/>
    <col min="9730" max="9730" width="13.625" style="449" customWidth="1"/>
    <col min="9731" max="9731" width="9" style="449"/>
    <col min="9732" max="9732" width="0.75" style="449" customWidth="1"/>
    <col min="9733" max="9733" width="15.375" style="449" customWidth="1"/>
    <col min="9734" max="9734" width="13.375" style="449" customWidth="1"/>
    <col min="9735" max="9735" width="11.375" style="449" customWidth="1"/>
    <col min="9736" max="9984" width="9" style="449"/>
    <col min="9985" max="9985" width="14.75" style="449" customWidth="1"/>
    <col min="9986" max="9986" width="13.625" style="449" customWidth="1"/>
    <col min="9987" max="9987" width="9" style="449"/>
    <col min="9988" max="9988" width="0.75" style="449" customWidth="1"/>
    <col min="9989" max="9989" width="15.375" style="449" customWidth="1"/>
    <col min="9990" max="9990" width="13.375" style="449" customWidth="1"/>
    <col min="9991" max="9991" width="11.375" style="449" customWidth="1"/>
    <col min="9992" max="10240" width="9" style="449"/>
    <col min="10241" max="10241" width="14.75" style="449" customWidth="1"/>
    <col min="10242" max="10242" width="13.625" style="449" customWidth="1"/>
    <col min="10243" max="10243" width="9" style="449"/>
    <col min="10244" max="10244" width="0.75" style="449" customWidth="1"/>
    <col min="10245" max="10245" width="15.375" style="449" customWidth="1"/>
    <col min="10246" max="10246" width="13.375" style="449" customWidth="1"/>
    <col min="10247" max="10247" width="11.375" style="449" customWidth="1"/>
    <col min="10248" max="10496" width="9" style="449"/>
    <col min="10497" max="10497" width="14.75" style="449" customWidth="1"/>
    <col min="10498" max="10498" width="13.625" style="449" customWidth="1"/>
    <col min="10499" max="10499" width="9" style="449"/>
    <col min="10500" max="10500" width="0.75" style="449" customWidth="1"/>
    <col min="10501" max="10501" width="15.375" style="449" customWidth="1"/>
    <col min="10502" max="10502" width="13.375" style="449" customWidth="1"/>
    <col min="10503" max="10503" width="11.375" style="449" customWidth="1"/>
    <col min="10504" max="10752" width="9" style="449"/>
    <col min="10753" max="10753" width="14.75" style="449" customWidth="1"/>
    <col min="10754" max="10754" width="13.625" style="449" customWidth="1"/>
    <col min="10755" max="10755" width="9" style="449"/>
    <col min="10756" max="10756" width="0.75" style="449" customWidth="1"/>
    <col min="10757" max="10757" width="15.375" style="449" customWidth="1"/>
    <col min="10758" max="10758" width="13.375" style="449" customWidth="1"/>
    <col min="10759" max="10759" width="11.375" style="449" customWidth="1"/>
    <col min="10760" max="11008" width="9" style="449"/>
    <col min="11009" max="11009" width="14.75" style="449" customWidth="1"/>
    <col min="11010" max="11010" width="13.625" style="449" customWidth="1"/>
    <col min="11011" max="11011" width="9" style="449"/>
    <col min="11012" max="11012" width="0.75" style="449" customWidth="1"/>
    <col min="11013" max="11013" width="15.375" style="449" customWidth="1"/>
    <col min="11014" max="11014" width="13.375" style="449" customWidth="1"/>
    <col min="11015" max="11015" width="11.375" style="449" customWidth="1"/>
    <col min="11016" max="11264" width="9" style="449"/>
    <col min="11265" max="11265" width="14.75" style="449" customWidth="1"/>
    <col min="11266" max="11266" width="13.625" style="449" customWidth="1"/>
    <col min="11267" max="11267" width="9" style="449"/>
    <col min="11268" max="11268" width="0.75" style="449" customWidth="1"/>
    <col min="11269" max="11269" width="15.375" style="449" customWidth="1"/>
    <col min="11270" max="11270" width="13.375" style="449" customWidth="1"/>
    <col min="11271" max="11271" width="11.375" style="449" customWidth="1"/>
    <col min="11272" max="11520" width="9" style="449"/>
    <col min="11521" max="11521" width="14.75" style="449" customWidth="1"/>
    <col min="11522" max="11522" width="13.625" style="449" customWidth="1"/>
    <col min="11523" max="11523" width="9" style="449"/>
    <col min="11524" max="11524" width="0.75" style="449" customWidth="1"/>
    <col min="11525" max="11525" width="15.375" style="449" customWidth="1"/>
    <col min="11526" max="11526" width="13.375" style="449" customWidth="1"/>
    <col min="11527" max="11527" width="11.375" style="449" customWidth="1"/>
    <col min="11528" max="11776" width="9" style="449"/>
    <col min="11777" max="11777" width="14.75" style="449" customWidth="1"/>
    <col min="11778" max="11778" width="13.625" style="449" customWidth="1"/>
    <col min="11779" max="11779" width="9" style="449"/>
    <col min="11780" max="11780" width="0.75" style="449" customWidth="1"/>
    <col min="11781" max="11781" width="15.375" style="449" customWidth="1"/>
    <col min="11782" max="11782" width="13.375" style="449" customWidth="1"/>
    <col min="11783" max="11783" width="11.375" style="449" customWidth="1"/>
    <col min="11784" max="12032" width="9" style="449"/>
    <col min="12033" max="12033" width="14.75" style="449" customWidth="1"/>
    <col min="12034" max="12034" width="13.625" style="449" customWidth="1"/>
    <col min="12035" max="12035" width="9" style="449"/>
    <col min="12036" max="12036" width="0.75" style="449" customWidth="1"/>
    <col min="12037" max="12037" width="15.375" style="449" customWidth="1"/>
    <col min="12038" max="12038" width="13.375" style="449" customWidth="1"/>
    <col min="12039" max="12039" width="11.375" style="449" customWidth="1"/>
    <col min="12040" max="12288" width="9" style="449"/>
    <col min="12289" max="12289" width="14.75" style="449" customWidth="1"/>
    <col min="12290" max="12290" width="13.625" style="449" customWidth="1"/>
    <col min="12291" max="12291" width="9" style="449"/>
    <col min="12292" max="12292" width="0.75" style="449" customWidth="1"/>
    <col min="12293" max="12293" width="15.375" style="449" customWidth="1"/>
    <col min="12294" max="12294" width="13.375" style="449" customWidth="1"/>
    <col min="12295" max="12295" width="11.375" style="449" customWidth="1"/>
    <col min="12296" max="12544" width="9" style="449"/>
    <col min="12545" max="12545" width="14.75" style="449" customWidth="1"/>
    <col min="12546" max="12546" width="13.625" style="449" customWidth="1"/>
    <col min="12547" max="12547" width="9" style="449"/>
    <col min="12548" max="12548" width="0.75" style="449" customWidth="1"/>
    <col min="12549" max="12549" width="15.375" style="449" customWidth="1"/>
    <col min="12550" max="12550" width="13.375" style="449" customWidth="1"/>
    <col min="12551" max="12551" width="11.375" style="449" customWidth="1"/>
    <col min="12552" max="12800" width="9" style="449"/>
    <col min="12801" max="12801" width="14.75" style="449" customWidth="1"/>
    <col min="12802" max="12802" width="13.625" style="449" customWidth="1"/>
    <col min="12803" max="12803" width="9" style="449"/>
    <col min="12804" max="12804" width="0.75" style="449" customWidth="1"/>
    <col min="12805" max="12805" width="15.375" style="449" customWidth="1"/>
    <col min="12806" max="12806" width="13.375" style="449" customWidth="1"/>
    <col min="12807" max="12807" width="11.375" style="449" customWidth="1"/>
    <col min="12808" max="13056" width="9" style="449"/>
    <col min="13057" max="13057" width="14.75" style="449" customWidth="1"/>
    <col min="13058" max="13058" width="13.625" style="449" customWidth="1"/>
    <col min="13059" max="13059" width="9" style="449"/>
    <col min="13060" max="13060" width="0.75" style="449" customWidth="1"/>
    <col min="13061" max="13061" width="15.375" style="449" customWidth="1"/>
    <col min="13062" max="13062" width="13.375" style="449" customWidth="1"/>
    <col min="13063" max="13063" width="11.375" style="449" customWidth="1"/>
    <col min="13064" max="13312" width="9" style="449"/>
    <col min="13313" max="13313" width="14.75" style="449" customWidth="1"/>
    <col min="13314" max="13314" width="13.625" style="449" customWidth="1"/>
    <col min="13315" max="13315" width="9" style="449"/>
    <col min="13316" max="13316" width="0.75" style="449" customWidth="1"/>
    <col min="13317" max="13317" width="15.375" style="449" customWidth="1"/>
    <col min="13318" max="13318" width="13.375" style="449" customWidth="1"/>
    <col min="13319" max="13319" width="11.375" style="449" customWidth="1"/>
    <col min="13320" max="13568" width="9" style="449"/>
    <col min="13569" max="13569" width="14.75" style="449" customWidth="1"/>
    <col min="13570" max="13570" width="13.625" style="449" customWidth="1"/>
    <col min="13571" max="13571" width="9" style="449"/>
    <col min="13572" max="13572" width="0.75" style="449" customWidth="1"/>
    <col min="13573" max="13573" width="15.375" style="449" customWidth="1"/>
    <col min="13574" max="13574" width="13.375" style="449" customWidth="1"/>
    <col min="13575" max="13575" width="11.375" style="449" customWidth="1"/>
    <col min="13576" max="13824" width="9" style="449"/>
    <col min="13825" max="13825" width="14.75" style="449" customWidth="1"/>
    <col min="13826" max="13826" width="13.625" style="449" customWidth="1"/>
    <col min="13827" max="13827" width="9" style="449"/>
    <col min="13828" max="13828" width="0.75" style="449" customWidth="1"/>
    <col min="13829" max="13829" width="15.375" style="449" customWidth="1"/>
    <col min="13830" max="13830" width="13.375" style="449" customWidth="1"/>
    <col min="13831" max="13831" width="11.375" style="449" customWidth="1"/>
    <col min="13832" max="14080" width="9" style="449"/>
    <col min="14081" max="14081" width="14.75" style="449" customWidth="1"/>
    <col min="14082" max="14082" width="13.625" style="449" customWidth="1"/>
    <col min="14083" max="14083" width="9" style="449"/>
    <col min="14084" max="14084" width="0.75" style="449" customWidth="1"/>
    <col min="14085" max="14085" width="15.375" style="449" customWidth="1"/>
    <col min="14086" max="14086" width="13.375" style="449" customWidth="1"/>
    <col min="14087" max="14087" width="11.375" style="449" customWidth="1"/>
    <col min="14088" max="14336" width="9" style="449"/>
    <col min="14337" max="14337" width="14.75" style="449" customWidth="1"/>
    <col min="14338" max="14338" width="13.625" style="449" customWidth="1"/>
    <col min="14339" max="14339" width="9" style="449"/>
    <col min="14340" max="14340" width="0.75" style="449" customWidth="1"/>
    <col min="14341" max="14341" width="15.375" style="449" customWidth="1"/>
    <col min="14342" max="14342" width="13.375" style="449" customWidth="1"/>
    <col min="14343" max="14343" width="11.375" style="449" customWidth="1"/>
    <col min="14344" max="14592" width="9" style="449"/>
    <col min="14593" max="14593" width="14.75" style="449" customWidth="1"/>
    <col min="14594" max="14594" width="13.625" style="449" customWidth="1"/>
    <col min="14595" max="14595" width="9" style="449"/>
    <col min="14596" max="14596" width="0.75" style="449" customWidth="1"/>
    <col min="14597" max="14597" width="15.375" style="449" customWidth="1"/>
    <col min="14598" max="14598" width="13.375" style="449" customWidth="1"/>
    <col min="14599" max="14599" width="11.375" style="449" customWidth="1"/>
    <col min="14600" max="14848" width="9" style="449"/>
    <col min="14849" max="14849" width="14.75" style="449" customWidth="1"/>
    <col min="14850" max="14850" width="13.625" style="449" customWidth="1"/>
    <col min="14851" max="14851" width="9" style="449"/>
    <col min="14852" max="14852" width="0.75" style="449" customWidth="1"/>
    <col min="14853" max="14853" width="15.375" style="449" customWidth="1"/>
    <col min="14854" max="14854" width="13.375" style="449" customWidth="1"/>
    <col min="14855" max="14855" width="11.375" style="449" customWidth="1"/>
    <col min="14856" max="15104" width="9" style="449"/>
    <col min="15105" max="15105" width="14.75" style="449" customWidth="1"/>
    <col min="15106" max="15106" width="13.625" style="449" customWidth="1"/>
    <col min="15107" max="15107" width="9" style="449"/>
    <col min="15108" max="15108" width="0.75" style="449" customWidth="1"/>
    <col min="15109" max="15109" width="15.375" style="449" customWidth="1"/>
    <col min="15110" max="15110" width="13.375" style="449" customWidth="1"/>
    <col min="15111" max="15111" width="11.375" style="449" customWidth="1"/>
    <col min="15112" max="15360" width="9" style="449"/>
    <col min="15361" max="15361" width="14.75" style="449" customWidth="1"/>
    <col min="15362" max="15362" width="13.625" style="449" customWidth="1"/>
    <col min="15363" max="15363" width="9" style="449"/>
    <col min="15364" max="15364" width="0.75" style="449" customWidth="1"/>
    <col min="15365" max="15365" width="15.375" style="449" customWidth="1"/>
    <col min="15366" max="15366" width="13.375" style="449" customWidth="1"/>
    <col min="15367" max="15367" width="11.375" style="449" customWidth="1"/>
    <col min="15368" max="15616" width="9" style="449"/>
    <col min="15617" max="15617" width="14.75" style="449" customWidth="1"/>
    <col min="15618" max="15618" width="13.625" style="449" customWidth="1"/>
    <col min="15619" max="15619" width="9" style="449"/>
    <col min="15620" max="15620" width="0.75" style="449" customWidth="1"/>
    <col min="15621" max="15621" width="15.375" style="449" customWidth="1"/>
    <col min="15622" max="15622" width="13.375" style="449" customWidth="1"/>
    <col min="15623" max="15623" width="11.375" style="449" customWidth="1"/>
    <col min="15624" max="15872" width="9" style="449"/>
    <col min="15873" max="15873" width="14.75" style="449" customWidth="1"/>
    <col min="15874" max="15874" width="13.625" style="449" customWidth="1"/>
    <col min="15875" max="15875" width="9" style="449"/>
    <col min="15876" max="15876" width="0.75" style="449" customWidth="1"/>
    <col min="15877" max="15877" width="15.375" style="449" customWidth="1"/>
    <col min="15878" max="15878" width="13.375" style="449" customWidth="1"/>
    <col min="15879" max="15879" width="11.375" style="449" customWidth="1"/>
    <col min="15880" max="16128" width="9" style="449"/>
    <col min="16129" max="16129" width="14.75" style="449" customWidth="1"/>
    <col min="16130" max="16130" width="13.625" style="449" customWidth="1"/>
    <col min="16131" max="16131" width="9" style="449"/>
    <col min="16132" max="16132" width="0.75" style="449" customWidth="1"/>
    <col min="16133" max="16133" width="15.375" style="449" customWidth="1"/>
    <col min="16134" max="16134" width="13.375" style="449" customWidth="1"/>
    <col min="16135" max="16135" width="11.375" style="449" customWidth="1"/>
    <col min="16136" max="16384" width="9" style="449"/>
  </cols>
  <sheetData>
    <row r="1" spans="1:7" ht="18.75">
      <c r="A1" s="1298" t="s">
        <v>920</v>
      </c>
      <c r="B1" s="1299"/>
      <c r="C1" s="1299"/>
      <c r="D1" s="1299"/>
      <c r="E1" s="1299"/>
      <c r="F1" s="1299"/>
      <c r="G1" s="1300"/>
    </row>
    <row r="2" spans="1:7">
      <c r="A2" s="463"/>
      <c r="G2" s="464"/>
    </row>
    <row r="3" spans="1:7" ht="23.1" customHeight="1">
      <c r="A3" s="450" t="s">
        <v>546</v>
      </c>
      <c r="B3" s="450" t="s">
        <v>547</v>
      </c>
      <c r="C3" s="450" t="s">
        <v>362</v>
      </c>
      <c r="D3" s="450"/>
      <c r="E3" s="450" t="s">
        <v>546</v>
      </c>
      <c r="F3" s="450" t="s">
        <v>547</v>
      </c>
      <c r="G3" s="450" t="s">
        <v>362</v>
      </c>
    </row>
    <row r="4" spans="1:7" ht="21" customHeight="1">
      <c r="A4" s="451" t="s">
        <v>921</v>
      </c>
      <c r="B4" s="452"/>
      <c r="C4" s="453"/>
      <c r="D4" s="453"/>
      <c r="E4" s="453"/>
      <c r="F4" s="452">
        <v>0</v>
      </c>
      <c r="G4" s="453"/>
    </row>
    <row r="5" spans="1:7" ht="21" customHeight="1">
      <c r="A5" s="454" t="s">
        <v>548</v>
      </c>
      <c r="B5" s="871">
        <v>346855</v>
      </c>
      <c r="C5" s="454"/>
      <c r="D5" s="454"/>
      <c r="E5" s="454" t="s">
        <v>549</v>
      </c>
      <c r="F5" s="871">
        <v>293799</v>
      </c>
      <c r="G5" s="454"/>
    </row>
    <row r="6" spans="1:7" ht="21" customHeight="1">
      <c r="A6" s="454" t="s">
        <v>550</v>
      </c>
      <c r="B6" s="871">
        <v>272915</v>
      </c>
      <c r="C6" s="454"/>
      <c r="D6" s="454"/>
      <c r="E6" s="454" t="s">
        <v>551</v>
      </c>
      <c r="F6" s="871">
        <v>213496</v>
      </c>
      <c r="G6" s="454"/>
    </row>
    <row r="7" spans="1:7" ht="21" customHeight="1">
      <c r="A7" s="454"/>
      <c r="B7" s="455"/>
      <c r="C7" s="454"/>
      <c r="D7" s="454"/>
      <c r="E7" s="454" t="s">
        <v>530</v>
      </c>
      <c r="F7" s="871">
        <v>194029</v>
      </c>
      <c r="G7" s="454"/>
    </row>
    <row r="8" spans="1:7" ht="21" customHeight="1">
      <c r="A8" s="454"/>
      <c r="B8" s="455">
        <v>0</v>
      </c>
      <c r="C8" s="454"/>
      <c r="D8" s="454"/>
      <c r="E8" s="454" t="s">
        <v>552</v>
      </c>
      <c r="F8" s="871">
        <v>238259</v>
      </c>
      <c r="G8" s="454"/>
    </row>
    <row r="9" spans="1:7" ht="21" customHeight="1">
      <c r="A9" s="454"/>
      <c r="B9" s="455">
        <v>0</v>
      </c>
      <c r="C9" s="454"/>
      <c r="D9" s="454"/>
      <c r="E9" s="454" t="s">
        <v>553</v>
      </c>
      <c r="F9" s="871">
        <v>252328</v>
      </c>
      <c r="G9" s="454"/>
    </row>
    <row r="10" spans="1:7" ht="21" customHeight="1">
      <c r="A10" s="873" t="s">
        <v>923</v>
      </c>
      <c r="B10" s="456"/>
      <c r="C10" s="456"/>
      <c r="D10" s="454"/>
      <c r="E10" s="454"/>
      <c r="F10" s="455">
        <v>0</v>
      </c>
      <c r="G10" s="454"/>
    </row>
    <row r="11" spans="1:7" ht="21" customHeight="1">
      <c r="A11" s="784" t="s">
        <v>814</v>
      </c>
      <c r="B11" s="872">
        <v>379657</v>
      </c>
      <c r="C11" s="784"/>
      <c r="D11" s="454"/>
      <c r="E11" s="454"/>
      <c r="F11" s="455">
        <v>0</v>
      </c>
      <c r="G11" s="454"/>
    </row>
    <row r="12" spans="1:7" ht="21" customHeight="1">
      <c r="A12" s="784" t="s">
        <v>554</v>
      </c>
      <c r="B12" s="872">
        <v>165545</v>
      </c>
      <c r="C12" s="784"/>
      <c r="D12" s="454"/>
      <c r="E12" s="454"/>
      <c r="F12" s="455">
        <v>0</v>
      </c>
      <c r="G12" s="454"/>
    </row>
    <row r="13" spans="1:7" s="457" customFormat="1" ht="21" customHeight="1">
      <c r="A13" s="784" t="s">
        <v>813</v>
      </c>
      <c r="B13" s="872">
        <v>214222</v>
      </c>
      <c r="C13" s="784"/>
      <c r="D13" s="454"/>
      <c r="E13" s="460"/>
      <c r="F13" s="460"/>
      <c r="G13" s="454"/>
    </row>
    <row r="14" spans="1:7" s="457" customFormat="1" ht="21" customHeight="1">
      <c r="A14" s="784"/>
      <c r="B14" s="785"/>
      <c r="C14" s="784"/>
      <c r="D14" s="454"/>
      <c r="E14" s="460"/>
      <c r="F14" s="460"/>
      <c r="G14" s="460"/>
    </row>
    <row r="15" spans="1:7" s="457" customFormat="1" ht="21" customHeight="1">
      <c r="A15" s="1301" t="s">
        <v>922</v>
      </c>
      <c r="B15" s="1302"/>
      <c r="C15" s="784"/>
      <c r="D15" s="460"/>
      <c r="E15" s="460"/>
      <c r="F15" s="460"/>
      <c r="G15" s="460"/>
    </row>
    <row r="16" spans="1:7" s="457" customFormat="1" ht="21" customHeight="1">
      <c r="A16" s="784" t="s">
        <v>351</v>
      </c>
      <c r="B16" s="871">
        <v>1319</v>
      </c>
      <c r="C16" s="784"/>
      <c r="D16" s="460"/>
      <c r="E16" s="460"/>
      <c r="F16" s="460"/>
      <c r="G16" s="460"/>
    </row>
    <row r="17" spans="1:7" s="457" customFormat="1" ht="21" customHeight="1">
      <c r="A17" s="784" t="s">
        <v>350</v>
      </c>
      <c r="B17" s="871">
        <v>1273</v>
      </c>
      <c r="C17" s="784"/>
      <c r="D17" s="460"/>
      <c r="E17" s="460"/>
      <c r="F17" s="460"/>
      <c r="G17" s="460"/>
    </row>
    <row r="18" spans="1:7" s="457" customFormat="1" ht="21" customHeight="1">
      <c r="A18" s="784"/>
      <c r="B18" s="785"/>
      <c r="C18" s="458"/>
      <c r="D18" s="460"/>
      <c r="E18" s="460"/>
      <c r="F18" s="460"/>
      <c r="G18" s="460"/>
    </row>
    <row r="19" spans="1:7" s="457" customFormat="1" ht="21" customHeight="1">
      <c r="A19" s="784"/>
      <c r="B19" s="455"/>
      <c r="C19" s="459"/>
      <c r="D19" s="460"/>
      <c r="E19" s="460"/>
      <c r="F19" s="460"/>
      <c r="G19" s="460"/>
    </row>
    <row r="20" spans="1:7" s="457" customFormat="1" ht="21" customHeight="1">
      <c r="A20" s="784"/>
      <c r="B20" s="455"/>
      <c r="C20" s="459"/>
      <c r="D20" s="460"/>
      <c r="E20" s="460"/>
      <c r="F20" s="460"/>
      <c r="G20" s="460"/>
    </row>
    <row r="21" spans="1:7" s="457" customFormat="1" ht="21" customHeight="1">
      <c r="A21" s="460"/>
      <c r="B21" s="460"/>
      <c r="C21" s="461"/>
      <c r="D21" s="460"/>
      <c r="E21" s="460"/>
      <c r="F21" s="460"/>
      <c r="G21" s="460"/>
    </row>
    <row r="22" spans="1:7" s="457" customFormat="1" ht="21" customHeight="1">
      <c r="A22" s="460"/>
      <c r="B22" s="460"/>
      <c r="C22" s="460"/>
      <c r="D22" s="460"/>
      <c r="E22" s="460"/>
      <c r="F22" s="460"/>
      <c r="G22" s="460"/>
    </row>
    <row r="23" spans="1:7" ht="21" customHeight="1">
      <c r="A23" s="460"/>
      <c r="B23" s="460"/>
      <c r="C23" s="460"/>
      <c r="D23" s="460"/>
      <c r="E23" s="460"/>
      <c r="F23" s="460"/>
      <c r="G23" s="460"/>
    </row>
    <row r="24" spans="1:7" ht="21" customHeight="1">
      <c r="A24" s="460"/>
      <c r="B24" s="460"/>
      <c r="C24" s="460"/>
      <c r="D24" s="460"/>
      <c r="E24" s="460"/>
      <c r="F24" s="460"/>
      <c r="G24" s="460"/>
    </row>
    <row r="25" spans="1:7" ht="21" customHeight="1">
      <c r="A25" s="460"/>
      <c r="B25" s="460"/>
      <c r="C25" s="460"/>
      <c r="D25" s="460"/>
      <c r="E25" s="460"/>
      <c r="F25" s="460"/>
      <c r="G25" s="460"/>
    </row>
    <row r="26" spans="1:7" ht="21" customHeight="1">
      <c r="A26" s="460"/>
      <c r="B26" s="460"/>
      <c r="C26" s="460"/>
      <c r="D26" s="460"/>
      <c r="E26" s="460"/>
      <c r="F26" s="460"/>
      <c r="G26" s="460"/>
    </row>
    <row r="27" spans="1:7" ht="21" customHeight="1">
      <c r="A27" s="462"/>
      <c r="B27" s="462"/>
      <c r="C27" s="462"/>
      <c r="D27" s="462"/>
      <c r="E27" s="462"/>
      <c r="F27" s="462"/>
      <c r="G27" s="462"/>
    </row>
  </sheetData>
  <mergeCells count="2">
    <mergeCell ref="A1:G1"/>
    <mergeCell ref="A15:B15"/>
  </mergeCells>
  <phoneticPr fontId="152" type="noConversion"/>
  <printOptions horizontalCentered="1"/>
  <pageMargins left="0.74803149606299213" right="0.55118110236220474" top="1.5354330708661419" bottom="0.98425196850393704" header="0.51181102362204722" footer="0.51181102362204722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"/>
  <sheetViews>
    <sheetView view="pageBreakPreview" zoomScale="115" zoomScaleNormal="100" zoomScaleSheetLayoutView="115" workbookViewId="0">
      <selection activeCell="H20" sqref="H20"/>
    </sheetView>
  </sheetViews>
  <sheetFormatPr defaultRowHeight="14.25"/>
  <cols>
    <col min="1" max="5" width="9" style="507"/>
    <col min="6" max="6" width="9.75" style="507" customWidth="1"/>
    <col min="7" max="261" width="9" style="507"/>
    <col min="262" max="262" width="9.75" style="507" customWidth="1"/>
    <col min="263" max="517" width="9" style="507"/>
    <col min="518" max="518" width="9.75" style="507" customWidth="1"/>
    <col min="519" max="773" width="9" style="507"/>
    <col min="774" max="774" width="9.75" style="507" customWidth="1"/>
    <col min="775" max="1029" width="9" style="507"/>
    <col min="1030" max="1030" width="9.75" style="507" customWidth="1"/>
    <col min="1031" max="1285" width="9" style="507"/>
    <col min="1286" max="1286" width="9.75" style="507" customWidth="1"/>
    <col min="1287" max="1541" width="9" style="507"/>
    <col min="1542" max="1542" width="9.75" style="507" customWidth="1"/>
    <col min="1543" max="1797" width="9" style="507"/>
    <col min="1798" max="1798" width="9.75" style="507" customWidth="1"/>
    <col min="1799" max="2053" width="9" style="507"/>
    <col min="2054" max="2054" width="9.75" style="507" customWidth="1"/>
    <col min="2055" max="2309" width="9" style="507"/>
    <col min="2310" max="2310" width="9.75" style="507" customWidth="1"/>
    <col min="2311" max="2565" width="9" style="507"/>
    <col min="2566" max="2566" width="9.75" style="507" customWidth="1"/>
    <col min="2567" max="2821" width="9" style="507"/>
    <col min="2822" max="2822" width="9.75" style="507" customWidth="1"/>
    <col min="2823" max="3077" width="9" style="507"/>
    <col min="3078" max="3078" width="9.75" style="507" customWidth="1"/>
    <col min="3079" max="3333" width="9" style="507"/>
    <col min="3334" max="3334" width="9.75" style="507" customWidth="1"/>
    <col min="3335" max="3589" width="9" style="507"/>
    <col min="3590" max="3590" width="9.75" style="507" customWidth="1"/>
    <col min="3591" max="3845" width="9" style="507"/>
    <col min="3846" max="3846" width="9.75" style="507" customWidth="1"/>
    <col min="3847" max="4101" width="9" style="507"/>
    <col min="4102" max="4102" width="9.75" style="507" customWidth="1"/>
    <col min="4103" max="4357" width="9" style="507"/>
    <col min="4358" max="4358" width="9.75" style="507" customWidth="1"/>
    <col min="4359" max="4613" width="9" style="507"/>
    <col min="4614" max="4614" width="9.75" style="507" customWidth="1"/>
    <col min="4615" max="4869" width="9" style="507"/>
    <col min="4870" max="4870" width="9.75" style="507" customWidth="1"/>
    <col min="4871" max="5125" width="9" style="507"/>
    <col min="5126" max="5126" width="9.75" style="507" customWidth="1"/>
    <col min="5127" max="5381" width="9" style="507"/>
    <col min="5382" max="5382" width="9.75" style="507" customWidth="1"/>
    <col min="5383" max="5637" width="9" style="507"/>
    <col min="5638" max="5638" width="9.75" style="507" customWidth="1"/>
    <col min="5639" max="5893" width="9" style="507"/>
    <col min="5894" max="5894" width="9.75" style="507" customWidth="1"/>
    <col min="5895" max="6149" width="9" style="507"/>
    <col min="6150" max="6150" width="9.75" style="507" customWidth="1"/>
    <col min="6151" max="6405" width="9" style="507"/>
    <col min="6406" max="6406" width="9.75" style="507" customWidth="1"/>
    <col min="6407" max="6661" width="9" style="507"/>
    <col min="6662" max="6662" width="9.75" style="507" customWidth="1"/>
    <col min="6663" max="6917" width="9" style="507"/>
    <col min="6918" max="6918" width="9.75" style="507" customWidth="1"/>
    <col min="6919" max="7173" width="9" style="507"/>
    <col min="7174" max="7174" width="9.75" style="507" customWidth="1"/>
    <col min="7175" max="7429" width="9" style="507"/>
    <col min="7430" max="7430" width="9.75" style="507" customWidth="1"/>
    <col min="7431" max="7685" width="9" style="507"/>
    <col min="7686" max="7686" width="9.75" style="507" customWidth="1"/>
    <col min="7687" max="7941" width="9" style="507"/>
    <col min="7942" max="7942" width="9.75" style="507" customWidth="1"/>
    <col min="7943" max="8197" width="9" style="507"/>
    <col min="8198" max="8198" width="9.75" style="507" customWidth="1"/>
    <col min="8199" max="8453" width="9" style="507"/>
    <col min="8454" max="8454" width="9.75" style="507" customWidth="1"/>
    <col min="8455" max="8709" width="9" style="507"/>
    <col min="8710" max="8710" width="9.75" style="507" customWidth="1"/>
    <col min="8711" max="8965" width="9" style="507"/>
    <col min="8966" max="8966" width="9.75" style="507" customWidth="1"/>
    <col min="8967" max="9221" width="9" style="507"/>
    <col min="9222" max="9222" width="9.75" style="507" customWidth="1"/>
    <col min="9223" max="9477" width="9" style="507"/>
    <col min="9478" max="9478" width="9.75" style="507" customWidth="1"/>
    <col min="9479" max="9733" width="9" style="507"/>
    <col min="9734" max="9734" width="9.75" style="507" customWidth="1"/>
    <col min="9735" max="9989" width="9" style="507"/>
    <col min="9990" max="9990" width="9.75" style="507" customWidth="1"/>
    <col min="9991" max="10245" width="9" style="507"/>
    <col min="10246" max="10246" width="9.75" style="507" customWidth="1"/>
    <col min="10247" max="10501" width="9" style="507"/>
    <col min="10502" max="10502" width="9.75" style="507" customWidth="1"/>
    <col min="10503" max="10757" width="9" style="507"/>
    <col min="10758" max="10758" width="9.75" style="507" customWidth="1"/>
    <col min="10759" max="11013" width="9" style="507"/>
    <col min="11014" max="11014" width="9.75" style="507" customWidth="1"/>
    <col min="11015" max="11269" width="9" style="507"/>
    <col min="11270" max="11270" width="9.75" style="507" customWidth="1"/>
    <col min="11271" max="11525" width="9" style="507"/>
    <col min="11526" max="11526" width="9.75" style="507" customWidth="1"/>
    <col min="11527" max="11781" width="9" style="507"/>
    <col min="11782" max="11782" width="9.75" style="507" customWidth="1"/>
    <col min="11783" max="12037" width="9" style="507"/>
    <col min="12038" max="12038" width="9.75" style="507" customWidth="1"/>
    <col min="12039" max="12293" width="9" style="507"/>
    <col min="12294" max="12294" width="9.75" style="507" customWidth="1"/>
    <col min="12295" max="12549" width="9" style="507"/>
    <col min="12550" max="12550" width="9.75" style="507" customWidth="1"/>
    <col min="12551" max="12805" width="9" style="507"/>
    <col min="12806" max="12806" width="9.75" style="507" customWidth="1"/>
    <col min="12807" max="13061" width="9" style="507"/>
    <col min="13062" max="13062" width="9.75" style="507" customWidth="1"/>
    <col min="13063" max="13317" width="9" style="507"/>
    <col min="13318" max="13318" width="9.75" style="507" customWidth="1"/>
    <col min="13319" max="13573" width="9" style="507"/>
    <col min="13574" max="13574" width="9.75" style="507" customWidth="1"/>
    <col min="13575" max="13829" width="9" style="507"/>
    <col min="13830" max="13830" width="9.75" style="507" customWidth="1"/>
    <col min="13831" max="14085" width="9" style="507"/>
    <col min="14086" max="14086" width="9.75" style="507" customWidth="1"/>
    <col min="14087" max="14341" width="9" style="507"/>
    <col min="14342" max="14342" width="9.75" style="507" customWidth="1"/>
    <col min="14343" max="14597" width="9" style="507"/>
    <col min="14598" max="14598" width="9.75" style="507" customWidth="1"/>
    <col min="14599" max="14853" width="9" style="507"/>
    <col min="14854" max="14854" width="9.75" style="507" customWidth="1"/>
    <col min="14855" max="15109" width="9" style="507"/>
    <col min="15110" max="15110" width="9.75" style="507" customWidth="1"/>
    <col min="15111" max="15365" width="9" style="507"/>
    <col min="15366" max="15366" width="9.75" style="507" customWidth="1"/>
    <col min="15367" max="15621" width="9" style="507"/>
    <col min="15622" max="15622" width="9.75" style="507" customWidth="1"/>
    <col min="15623" max="15877" width="9" style="507"/>
    <col min="15878" max="15878" width="9.75" style="507" customWidth="1"/>
    <col min="15879" max="16133" width="9" style="507"/>
    <col min="16134" max="16134" width="9.75" style="507" customWidth="1"/>
    <col min="16135" max="16384" width="9" style="507"/>
  </cols>
  <sheetData>
    <row r="1" spans="1:12" s="495" customFormat="1" ht="39" customHeight="1">
      <c r="A1" s="1303" t="s">
        <v>815</v>
      </c>
      <c r="B1" s="1303"/>
      <c r="C1" s="1303"/>
      <c r="D1" s="1303"/>
      <c r="E1" s="1303"/>
      <c r="F1" s="1303"/>
      <c r="G1" s="1303"/>
      <c r="H1" s="1303"/>
      <c r="I1" s="1303"/>
      <c r="J1" s="1303"/>
      <c r="K1" s="1303"/>
      <c r="L1" s="1303"/>
    </row>
    <row r="2" spans="1:12" s="495" customFormat="1" ht="25.5" customHeight="1">
      <c r="A2" s="496" t="s">
        <v>564</v>
      </c>
      <c r="B2" s="497"/>
      <c r="C2" s="497"/>
      <c r="D2" s="497"/>
      <c r="E2" s="497"/>
      <c r="F2" s="497"/>
      <c r="G2" s="497"/>
    </row>
    <row r="3" spans="1:12" s="495" customFormat="1" ht="19.5" customHeight="1">
      <c r="A3" s="1306" t="s">
        <v>565</v>
      </c>
      <c r="B3" s="1309" t="s">
        <v>566</v>
      </c>
      <c r="C3" s="1310"/>
      <c r="D3" s="1310"/>
      <c r="E3" s="1310"/>
      <c r="F3" s="1310"/>
      <c r="G3" s="1310"/>
      <c r="H3" s="1310"/>
      <c r="I3" s="1310"/>
      <c r="J3" s="1310"/>
      <c r="K3" s="1311"/>
      <c r="L3" s="498" t="s">
        <v>567</v>
      </c>
    </row>
    <row r="4" spans="1:12" s="495" customFormat="1" ht="19.5" customHeight="1">
      <c r="A4" s="1307"/>
      <c r="B4" s="1312" t="s">
        <v>568</v>
      </c>
      <c r="C4" s="1313"/>
      <c r="D4" s="1312" t="s">
        <v>569</v>
      </c>
      <c r="E4" s="1313"/>
      <c r="F4" s="1312" t="s">
        <v>570</v>
      </c>
      <c r="G4" s="1313"/>
      <c r="H4" s="1312" t="s">
        <v>571</v>
      </c>
      <c r="I4" s="1313"/>
      <c r="J4" s="1312" t="s">
        <v>572</v>
      </c>
      <c r="K4" s="1313"/>
      <c r="L4" s="499" t="s">
        <v>573</v>
      </c>
    </row>
    <row r="5" spans="1:12" s="495" customFormat="1" ht="19.5" customHeight="1">
      <c r="A5" s="1307"/>
      <c r="B5" s="1304"/>
      <c r="C5" s="1305"/>
      <c r="D5" s="1304" t="s">
        <v>574</v>
      </c>
      <c r="E5" s="1305"/>
      <c r="F5" s="1304" t="s">
        <v>575</v>
      </c>
      <c r="G5" s="1305"/>
      <c r="H5" s="1304" t="s">
        <v>576</v>
      </c>
      <c r="I5" s="1305"/>
      <c r="J5" s="1304" t="s">
        <v>577</v>
      </c>
      <c r="K5" s="1305"/>
      <c r="L5" s="499" t="s">
        <v>578</v>
      </c>
    </row>
    <row r="6" spans="1:12" s="495" customFormat="1" ht="19.5" customHeight="1" thickBot="1">
      <c r="A6" s="1308"/>
      <c r="B6" s="500" t="s">
        <v>579</v>
      </c>
      <c r="C6" s="500" t="s">
        <v>580</v>
      </c>
      <c r="D6" s="500" t="s">
        <v>579</v>
      </c>
      <c r="E6" s="500" t="s">
        <v>580</v>
      </c>
      <c r="F6" s="500" t="s">
        <v>579</v>
      </c>
      <c r="G6" s="500" t="s">
        <v>580</v>
      </c>
      <c r="H6" s="500" t="s">
        <v>579</v>
      </c>
      <c r="I6" s="500" t="s">
        <v>580</v>
      </c>
      <c r="J6" s="500" t="s">
        <v>579</v>
      </c>
      <c r="K6" s="500" t="s">
        <v>580</v>
      </c>
      <c r="L6" s="501"/>
    </row>
    <row r="7" spans="1:12" s="495" customFormat="1" ht="19.5" customHeight="1" thickBot="1">
      <c r="A7" s="808" t="s">
        <v>581</v>
      </c>
      <c r="B7" s="502">
        <v>0.56899999999999995</v>
      </c>
      <c r="C7" s="502">
        <v>9.0999999999999998E-2</v>
      </c>
      <c r="D7" s="502">
        <v>0.55200000000000005</v>
      </c>
      <c r="E7" s="502">
        <v>8.7999999999999995E-2</v>
      </c>
      <c r="F7" s="502">
        <v>0.53400000000000003</v>
      </c>
      <c r="G7" s="502">
        <v>8.5000000000000006E-2</v>
      </c>
      <c r="H7" s="502">
        <v>0.51800000000000002</v>
      </c>
      <c r="I7" s="502">
        <v>8.4000000000000005E-2</v>
      </c>
      <c r="J7" s="503">
        <v>0.5</v>
      </c>
      <c r="K7" s="502">
        <v>8.1000000000000003E-2</v>
      </c>
      <c r="L7" s="504">
        <v>5</v>
      </c>
    </row>
    <row r="8" spans="1:12" s="505" customFormat="1" ht="19.5" customHeight="1"/>
    <row r="9" spans="1:12" s="505" customFormat="1" ht="19.5" customHeight="1">
      <c r="A9" s="506" t="s">
        <v>582</v>
      </c>
    </row>
    <row r="10" spans="1:12" ht="19.5" customHeight="1"/>
    <row r="11" spans="1:12" ht="19.5" customHeight="1">
      <c r="A11" s="506" t="s">
        <v>583</v>
      </c>
    </row>
  </sheetData>
  <mergeCells count="12">
    <mergeCell ref="A1:L1"/>
    <mergeCell ref="H5:I5"/>
    <mergeCell ref="J5:K5"/>
    <mergeCell ref="A3:A6"/>
    <mergeCell ref="B3:K3"/>
    <mergeCell ref="B4:C5"/>
    <mergeCell ref="D4:E4"/>
    <mergeCell ref="F4:G4"/>
    <mergeCell ref="H4:I4"/>
    <mergeCell ref="J4:K4"/>
    <mergeCell ref="D5:E5"/>
    <mergeCell ref="F5:G5"/>
  </mergeCells>
  <phoneticPr fontId="15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2"/>
  <sheetViews>
    <sheetView view="pageBreakPreview" zoomScaleNormal="100" zoomScaleSheetLayoutView="100" workbookViewId="0">
      <selection activeCell="A8" sqref="A8"/>
    </sheetView>
  </sheetViews>
  <sheetFormatPr defaultRowHeight="16.5"/>
  <cols>
    <col min="1" max="10" width="10.875" customWidth="1"/>
    <col min="11" max="11" width="13.625" customWidth="1"/>
    <col min="12" max="256" width="11.25" customWidth="1"/>
  </cols>
  <sheetData>
    <row r="1" spans="1:11" ht="13.5" customHeight="1">
      <c r="A1" s="976" t="s">
        <v>383</v>
      </c>
      <c r="B1" s="977"/>
      <c r="C1" s="977"/>
      <c r="D1" s="977"/>
      <c r="E1" s="977"/>
      <c r="F1" s="977"/>
      <c r="G1" s="977"/>
      <c r="H1" s="977"/>
      <c r="I1" s="977"/>
      <c r="J1" s="977"/>
      <c r="K1" s="978"/>
    </row>
    <row r="2" spans="1:11" ht="13.5" customHeight="1">
      <c r="A2" s="979"/>
      <c r="B2" s="980"/>
      <c r="C2" s="980"/>
      <c r="D2" s="980"/>
      <c r="E2" s="980"/>
      <c r="F2" s="980"/>
      <c r="G2" s="980"/>
      <c r="H2" s="980"/>
      <c r="I2" s="980"/>
      <c r="J2" s="980"/>
      <c r="K2" s="981"/>
    </row>
    <row r="3" spans="1:11" ht="13.5" customHeight="1">
      <c r="A3" s="979"/>
      <c r="B3" s="980"/>
      <c r="C3" s="980"/>
      <c r="D3" s="980"/>
      <c r="E3" s="980"/>
      <c r="F3" s="980"/>
      <c r="G3" s="980"/>
      <c r="H3" s="980"/>
      <c r="I3" s="980"/>
      <c r="J3" s="980"/>
      <c r="K3" s="981"/>
    </row>
    <row r="4" spans="1:11" ht="26.25" customHeight="1">
      <c r="A4" s="979"/>
      <c r="B4" s="980"/>
      <c r="C4" s="980"/>
      <c r="D4" s="980"/>
      <c r="E4" s="980"/>
      <c r="F4" s="980"/>
      <c r="G4" s="980"/>
      <c r="H4" s="980"/>
      <c r="I4" s="980"/>
      <c r="J4" s="980"/>
      <c r="K4" s="981"/>
    </row>
    <row r="5" spans="1:11" ht="57" customHeight="1">
      <c r="A5" s="979"/>
      <c r="B5" s="980"/>
      <c r="C5" s="980"/>
      <c r="D5" s="980"/>
      <c r="E5" s="980"/>
      <c r="F5" s="980"/>
      <c r="G5" s="980"/>
      <c r="H5" s="980"/>
      <c r="I5" s="980"/>
      <c r="J5" s="980"/>
      <c r="K5" s="981"/>
    </row>
    <row r="6" spans="1:11" ht="30.75" customHeight="1">
      <c r="A6" s="982" t="s">
        <v>968</v>
      </c>
      <c r="B6" s="983"/>
      <c r="C6" s="983"/>
      <c r="D6" s="983"/>
      <c r="E6" s="983"/>
      <c r="F6" s="983"/>
      <c r="G6" s="983"/>
      <c r="H6" s="983"/>
      <c r="I6" s="983"/>
      <c r="J6" s="983"/>
      <c r="K6" s="984"/>
    </row>
    <row r="7" spans="1:11" ht="19.5" customHeight="1" thickBot="1">
      <c r="A7" s="985"/>
      <c r="B7" s="983"/>
      <c r="C7" s="983"/>
      <c r="D7" s="983"/>
      <c r="E7" s="983"/>
      <c r="F7" s="983"/>
      <c r="G7" s="983"/>
      <c r="H7" s="983"/>
      <c r="I7" s="983"/>
      <c r="J7" s="983"/>
      <c r="K7" s="984"/>
    </row>
    <row r="8" spans="1:11" ht="24.75" customHeight="1" thickBot="1">
      <c r="A8" s="5"/>
      <c r="B8" s="986" t="s">
        <v>0</v>
      </c>
      <c r="C8" s="987"/>
      <c r="D8" s="987" t="s">
        <v>1</v>
      </c>
      <c r="E8" s="987"/>
      <c r="F8" s="987"/>
      <c r="G8" s="987"/>
      <c r="H8" s="987"/>
      <c r="I8" s="987"/>
      <c r="J8" s="6" t="s">
        <v>2</v>
      </c>
      <c r="K8" s="7"/>
    </row>
    <row r="9" spans="1:11" ht="24.75" customHeight="1" thickTop="1">
      <c r="A9" s="5"/>
      <c r="B9" s="988" t="s">
        <v>3</v>
      </c>
      <c r="C9" s="989"/>
      <c r="D9" s="990" t="str">
        <f>"일금"&amp;NUMBERSTRING(H9,1)&amp;"원정"</f>
        <v>일금육천일백이십팔만일천원정</v>
      </c>
      <c r="E9" s="991"/>
      <c r="F9" s="991"/>
      <c r="G9" s="991"/>
      <c r="H9" s="992">
        <f>H12</f>
        <v>61281000</v>
      </c>
      <c r="I9" s="993"/>
      <c r="J9" s="8"/>
      <c r="K9" s="7"/>
    </row>
    <row r="10" spans="1:11" ht="24.75" customHeight="1">
      <c r="A10" s="5"/>
      <c r="B10" s="994" t="s">
        <v>4</v>
      </c>
      <c r="C10" s="18" t="s">
        <v>5</v>
      </c>
      <c r="D10" s="999" t="str">
        <f>"일금"&amp;NUMBERSTRING(H10,1)&amp;"원정"</f>
        <v>일금오천오백칠십일만원정</v>
      </c>
      <c r="E10" s="999"/>
      <c r="F10" s="999"/>
      <c r="G10" s="1000"/>
      <c r="H10" s="1001">
        <f>내역서!F27</f>
        <v>55710000</v>
      </c>
      <c r="I10" s="1002"/>
      <c r="J10" s="19"/>
      <c r="K10" s="7"/>
    </row>
    <row r="11" spans="1:11" ht="24.75" customHeight="1">
      <c r="A11" s="5"/>
      <c r="B11" s="995"/>
      <c r="C11" s="4" t="s">
        <v>6</v>
      </c>
      <c r="D11" s="1003" t="str">
        <f>"일금"&amp;NUMBERSTRING(H11,1)&amp;"원정"</f>
        <v>일금오백오십칠만일천원정</v>
      </c>
      <c r="E11" s="1004"/>
      <c r="F11" s="1004"/>
      <c r="G11" s="1004"/>
      <c r="H11" s="1005">
        <f>H10*10%</f>
        <v>5571000</v>
      </c>
      <c r="I11" s="1006"/>
      <c r="J11" s="9"/>
      <c r="K11" s="7"/>
    </row>
    <row r="12" spans="1:11" ht="24.75" customHeight="1" thickBot="1">
      <c r="A12" s="5"/>
      <c r="B12" s="996"/>
      <c r="C12" s="10" t="s">
        <v>7</v>
      </c>
      <c r="D12" s="1007" t="str">
        <f>"일금"&amp;NUMBERSTRING(H12,1)&amp;"원정"</f>
        <v>일금육천일백이십팔만일천원정</v>
      </c>
      <c r="E12" s="1008"/>
      <c r="F12" s="1008"/>
      <c r="G12" s="1008"/>
      <c r="H12" s="968">
        <f>SUM(H10:I11)</f>
        <v>61281000</v>
      </c>
      <c r="I12" s="969"/>
      <c r="J12" s="11"/>
      <c r="K12" s="7"/>
    </row>
    <row r="13" spans="1:11">
      <c r="A13" s="5"/>
      <c r="B13" s="970"/>
      <c r="C13" s="970"/>
      <c r="D13" s="971"/>
      <c r="E13" s="971"/>
      <c r="F13" s="971"/>
      <c r="G13" s="971"/>
      <c r="H13" s="971"/>
      <c r="I13" s="971"/>
      <c r="J13" s="3"/>
      <c r="K13" s="7"/>
    </row>
    <row r="14" spans="1:11" ht="18.75">
      <c r="A14" s="5"/>
      <c r="B14" s="20"/>
      <c r="C14" s="3"/>
      <c r="D14" s="12"/>
      <c r="E14" s="12"/>
      <c r="F14" s="12"/>
      <c r="G14" s="972"/>
      <c r="H14" s="972"/>
      <c r="I14" s="972"/>
      <c r="J14" s="972"/>
      <c r="K14" s="7"/>
    </row>
    <row r="15" spans="1:11" ht="18.75">
      <c r="A15" s="5"/>
      <c r="B15" s="3"/>
      <c r="C15" s="3"/>
      <c r="D15" s="12"/>
      <c r="E15" s="12"/>
      <c r="F15" s="12"/>
      <c r="G15" s="972"/>
      <c r="H15" s="972"/>
      <c r="I15" s="972"/>
      <c r="J15" s="972"/>
      <c r="K15" s="7"/>
    </row>
    <row r="16" spans="1:11" ht="18.75">
      <c r="A16" s="5"/>
      <c r="B16" s="3"/>
      <c r="C16" s="360"/>
      <c r="D16" s="360"/>
      <c r="E16" s="360"/>
      <c r="F16" s="360"/>
      <c r="G16" s="973"/>
      <c r="H16" s="973"/>
      <c r="I16" s="973"/>
      <c r="J16" s="973"/>
      <c r="K16" s="7"/>
    </row>
    <row r="17" spans="1:11" ht="18.75">
      <c r="A17" s="5"/>
      <c r="B17" s="3"/>
      <c r="C17" s="13"/>
      <c r="D17" s="3"/>
      <c r="E17" s="3"/>
      <c r="F17" s="3"/>
      <c r="G17" s="972"/>
      <c r="H17" s="972"/>
      <c r="I17" s="972"/>
      <c r="J17" s="972"/>
      <c r="K17" s="7"/>
    </row>
    <row r="18" spans="1:11" ht="29.25" customHeight="1">
      <c r="A18" s="965"/>
      <c r="B18" s="966"/>
      <c r="C18" s="966"/>
      <c r="D18" s="966"/>
      <c r="E18" s="966"/>
      <c r="F18" s="966"/>
      <c r="G18" s="966"/>
      <c r="H18" s="966"/>
      <c r="I18" s="966"/>
      <c r="J18" s="966"/>
      <c r="K18" s="967"/>
    </row>
    <row r="19" spans="1:11" ht="41.25" customHeight="1">
      <c r="A19" s="349"/>
      <c r="B19" s="350"/>
      <c r="C19" s="350"/>
      <c r="D19" s="350"/>
      <c r="E19" s="350"/>
      <c r="F19" s="350"/>
      <c r="G19" s="350"/>
      <c r="H19" s="350"/>
      <c r="I19" s="350"/>
      <c r="J19" s="350"/>
      <c r="K19" s="351"/>
    </row>
    <row r="20" spans="1:11" ht="23.25" thickBot="1">
      <c r="A20" s="14"/>
      <c r="B20" s="15"/>
      <c r="C20" s="15"/>
      <c r="D20" s="15"/>
      <c r="E20" s="15"/>
      <c r="F20" s="15"/>
      <c r="G20" s="15"/>
      <c r="H20" s="997"/>
      <c r="I20" s="997"/>
      <c r="J20" s="998"/>
      <c r="K20" s="16"/>
    </row>
    <row r="21" spans="1:11" ht="24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0.25">
      <c r="A22" s="17"/>
      <c r="B22" s="1"/>
      <c r="C22" s="974"/>
      <c r="D22" s="974"/>
      <c r="E22" s="974"/>
      <c r="F22" s="974"/>
      <c r="G22" s="974"/>
      <c r="H22" s="974"/>
      <c r="I22" s="974"/>
      <c r="J22" s="975"/>
      <c r="K22" s="975"/>
    </row>
  </sheetData>
  <mergeCells count="25">
    <mergeCell ref="C22:I22"/>
    <mergeCell ref="J22:K22"/>
    <mergeCell ref="A1:K5"/>
    <mergeCell ref="A6:K7"/>
    <mergeCell ref="B8:C8"/>
    <mergeCell ref="D8:I8"/>
    <mergeCell ref="B9:C9"/>
    <mergeCell ref="D9:G9"/>
    <mergeCell ref="H9:I9"/>
    <mergeCell ref="B10:B12"/>
    <mergeCell ref="H20:J20"/>
    <mergeCell ref="D10:G10"/>
    <mergeCell ref="H10:I10"/>
    <mergeCell ref="D11:G11"/>
    <mergeCell ref="H11:I11"/>
    <mergeCell ref="D12:G12"/>
    <mergeCell ref="A18:K18"/>
    <mergeCell ref="H12:I12"/>
    <mergeCell ref="B13:C13"/>
    <mergeCell ref="D13:G13"/>
    <mergeCell ref="H13:I13"/>
    <mergeCell ref="G14:J14"/>
    <mergeCell ref="G15:J15"/>
    <mergeCell ref="G16:J16"/>
    <mergeCell ref="G17:J17"/>
  </mergeCells>
  <phoneticPr fontId="15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3"/>
  <sheetViews>
    <sheetView view="pageBreakPreview" zoomScaleNormal="115" zoomScaleSheetLayoutView="100" workbookViewId="0">
      <pane ySplit="4" topLeftCell="A5" activePane="bottomLeft" state="frozen"/>
      <selection sqref="A1:L1"/>
      <selection pane="bottomLeft" activeCell="A10" sqref="A10:XFD10"/>
    </sheetView>
  </sheetViews>
  <sheetFormatPr defaultRowHeight="16.5"/>
  <cols>
    <col min="1" max="9" width="15.75" customWidth="1"/>
    <col min="11" max="11" width="12.125" customWidth="1"/>
    <col min="12" max="14" width="9" customWidth="1"/>
  </cols>
  <sheetData>
    <row r="1" spans="1:11" ht="28.5" customHeight="1">
      <c r="A1" s="930" t="s">
        <v>8</v>
      </c>
      <c r="B1" s="930"/>
      <c r="C1" s="930"/>
      <c r="D1" s="930"/>
      <c r="E1" s="930"/>
      <c r="F1" s="930"/>
      <c r="G1" s="930"/>
      <c r="H1" s="930"/>
      <c r="I1" s="930"/>
    </row>
    <row r="2" spans="1:11" ht="28.5" customHeight="1">
      <c r="A2" s="1019" t="str">
        <f>설계내역서!A6</f>
        <v>2024년 하반기 속초항 신부두안벽(2) 외 9개소 정기안전점검 용역</v>
      </c>
      <c r="B2" s="1019"/>
      <c r="C2" s="1019"/>
      <c r="D2" s="1019"/>
      <c r="E2" s="1019"/>
      <c r="F2" s="1019"/>
      <c r="G2" s="1019"/>
      <c r="H2" s="1019"/>
      <c r="I2" s="1019"/>
    </row>
    <row r="3" spans="1:11" ht="21.75" customHeight="1">
      <c r="A3" s="1014" t="s">
        <v>9</v>
      </c>
      <c r="B3" s="1014" t="s">
        <v>10</v>
      </c>
      <c r="C3" s="1014" t="s">
        <v>11</v>
      </c>
      <c r="D3" s="1014" t="s">
        <v>12</v>
      </c>
      <c r="E3" s="1017" t="s">
        <v>539</v>
      </c>
      <c r="F3" s="1017" t="s">
        <v>540</v>
      </c>
      <c r="G3" s="1017" t="s">
        <v>541</v>
      </c>
      <c r="H3" s="1017" t="s">
        <v>538</v>
      </c>
      <c r="I3" s="1014" t="s">
        <v>15</v>
      </c>
    </row>
    <row r="4" spans="1:11" ht="21.75" customHeight="1">
      <c r="A4" s="1015"/>
      <c r="B4" s="1015"/>
      <c r="C4" s="1015"/>
      <c r="D4" s="1015"/>
      <c r="E4" s="1018"/>
      <c r="F4" s="1018"/>
      <c r="G4" s="1018"/>
      <c r="H4" s="1018"/>
      <c r="I4" s="1015"/>
    </row>
    <row r="5" spans="1:11" ht="23.25" customHeight="1">
      <c r="A5" s="1010"/>
      <c r="B5" s="1010"/>
      <c r="C5" s="570"/>
      <c r="D5" s="571"/>
      <c r="E5" s="572"/>
      <c r="F5" s="572"/>
      <c r="G5" s="572"/>
      <c r="H5" s="573">
        <f>SUM(H6:H10)</f>
        <v>55719084</v>
      </c>
      <c r="I5" s="574"/>
    </row>
    <row r="6" spans="1:11" ht="23.25" customHeight="1">
      <c r="A6" s="1010" t="str">
        <f>내역서!A3</f>
        <v xml:space="preserve">1. 직접인건비  </v>
      </c>
      <c r="B6" s="1010"/>
      <c r="C6" s="570"/>
      <c r="D6" s="571"/>
      <c r="E6" s="572"/>
      <c r="F6" s="575">
        <f>내역서!H3</f>
        <v>18950035</v>
      </c>
      <c r="G6" s="573"/>
      <c r="H6" s="575">
        <f t="shared" ref="H6:H10" si="0">E6+F6+G6</f>
        <v>18950035</v>
      </c>
      <c r="I6" s="574"/>
    </row>
    <row r="7" spans="1:11" ht="23.25" customHeight="1">
      <c r="A7" s="1013" t="str">
        <f>내역서!A7</f>
        <v>2. 제 경 비</v>
      </c>
      <c r="B7" s="1013"/>
      <c r="C7" s="570"/>
      <c r="D7" s="571"/>
      <c r="E7" s="576"/>
      <c r="F7" s="575"/>
      <c r="G7" s="573">
        <f>내역서!L7</f>
        <v>20845038</v>
      </c>
      <c r="H7" s="575">
        <f t="shared" si="0"/>
        <v>20845038</v>
      </c>
      <c r="I7" s="574"/>
    </row>
    <row r="8" spans="1:11" ht="23.25" customHeight="1">
      <c r="A8" s="1016" t="str">
        <f>내역서!A9</f>
        <v>3. 기 술 료</v>
      </c>
      <c r="B8" s="1016"/>
      <c r="C8" s="570"/>
      <c r="D8" s="571"/>
      <c r="E8" s="573"/>
      <c r="F8" s="577"/>
      <c r="G8" s="573">
        <f>내역서!L9</f>
        <v>7959014</v>
      </c>
      <c r="H8" s="575">
        <f t="shared" si="0"/>
        <v>7959014</v>
      </c>
      <c r="I8" s="574"/>
    </row>
    <row r="9" spans="1:11" ht="23.25" customHeight="1">
      <c r="A9" s="1010" t="str">
        <f>내역서!A11</f>
        <v xml:space="preserve">4. 직 접 경 비 </v>
      </c>
      <c r="B9" s="1010"/>
      <c r="C9" s="570"/>
      <c r="D9" s="571"/>
      <c r="E9" s="572"/>
      <c r="F9" s="575">
        <f>내역서!H11</f>
        <v>0</v>
      </c>
      <c r="G9" s="573">
        <f>내역서!L11</f>
        <v>7560997</v>
      </c>
      <c r="H9" s="575">
        <f t="shared" si="0"/>
        <v>7560997</v>
      </c>
      <c r="I9" s="574"/>
    </row>
    <row r="10" spans="1:11" ht="23.25" customHeight="1">
      <c r="A10" s="1013" t="str">
        <f>내역서!A22</f>
        <v>5. 손해배상보험료</v>
      </c>
      <c r="B10" s="1013"/>
      <c r="C10" s="570"/>
      <c r="D10" s="571"/>
      <c r="E10" s="576"/>
      <c r="F10" s="575"/>
      <c r="G10" s="573">
        <f>내역서!L24</f>
        <v>404000</v>
      </c>
      <c r="H10" s="575">
        <f t="shared" si="0"/>
        <v>404000</v>
      </c>
      <c r="I10" s="578"/>
    </row>
    <row r="11" spans="1:11" ht="23.25" customHeight="1">
      <c r="A11" s="1013"/>
      <c r="B11" s="1013"/>
      <c r="C11" s="570"/>
      <c r="D11" s="571"/>
      <c r="E11" s="576"/>
      <c r="F11" s="575"/>
      <c r="G11" s="573"/>
      <c r="H11" s="575"/>
      <c r="I11" s="578"/>
    </row>
    <row r="12" spans="1:11" ht="23.25" customHeight="1">
      <c r="A12" s="1013"/>
      <c r="B12" s="1013"/>
      <c r="C12" s="570"/>
      <c r="D12" s="571"/>
      <c r="E12" s="576"/>
      <c r="F12" s="575"/>
      <c r="G12" s="573"/>
      <c r="H12" s="575"/>
      <c r="I12" s="578"/>
    </row>
    <row r="13" spans="1:11" ht="23.25" customHeight="1">
      <c r="A13" s="1013"/>
      <c r="B13" s="1013"/>
      <c r="C13" s="570"/>
      <c r="D13" s="571"/>
      <c r="E13" s="576"/>
      <c r="F13" s="575"/>
      <c r="G13" s="573"/>
      <c r="H13" s="575"/>
      <c r="I13" s="578"/>
    </row>
    <row r="14" spans="1:11" ht="23.25" hidden="1" customHeight="1">
      <c r="A14" s="1010"/>
      <c r="B14" s="1010"/>
      <c r="C14" s="570"/>
      <c r="D14" s="571"/>
      <c r="E14" s="576"/>
      <c r="F14" s="575"/>
      <c r="G14" s="573"/>
      <c r="H14" s="575"/>
      <c r="I14" s="579"/>
      <c r="K14" s="347"/>
    </row>
    <row r="15" spans="1:11" ht="23.25" hidden="1" customHeight="1">
      <c r="A15" s="1012"/>
      <c r="B15" s="1012"/>
      <c r="C15" s="570"/>
      <c r="D15" s="571"/>
      <c r="E15" s="576"/>
      <c r="F15" s="575"/>
      <c r="G15" s="573"/>
      <c r="H15" s="575"/>
      <c r="I15" s="579"/>
      <c r="K15" s="347"/>
    </row>
    <row r="16" spans="1:11" ht="23.25" hidden="1" customHeight="1">
      <c r="A16" s="580"/>
      <c r="B16" s="581"/>
      <c r="C16" s="570"/>
      <c r="D16" s="571"/>
      <c r="E16" s="576"/>
      <c r="F16" s="575"/>
      <c r="G16" s="573"/>
      <c r="H16" s="575"/>
      <c r="I16" s="579"/>
      <c r="K16" s="347"/>
    </row>
    <row r="17" spans="1:11" ht="23.25" customHeight="1">
      <c r="A17" s="1010"/>
      <c r="B17" s="1010"/>
      <c r="C17" s="582"/>
      <c r="D17" s="574"/>
      <c r="E17" s="572"/>
      <c r="F17" s="575"/>
      <c r="G17" s="573"/>
      <c r="H17" s="583"/>
      <c r="I17" s="579"/>
      <c r="K17" s="347">
        <f>-(H18-ROUNDDOWN(H18,-4))</f>
        <v>0</v>
      </c>
    </row>
    <row r="18" spans="1:11" s="340" customFormat="1" ht="21.75" customHeight="1">
      <c r="A18" s="1009"/>
      <c r="B18" s="1009"/>
      <c r="C18" s="584"/>
      <c r="D18" s="584"/>
      <c r="E18" s="585"/>
      <c r="F18" s="585"/>
      <c r="G18" s="585"/>
      <c r="H18" s="586"/>
      <c r="I18" s="587"/>
    </row>
    <row r="19" spans="1:11" ht="22.5" customHeight="1">
      <c r="A19" s="1009" t="s">
        <v>542</v>
      </c>
      <c r="B19" s="1009"/>
      <c r="C19" s="584"/>
      <c r="D19" s="584"/>
      <c r="E19" s="585"/>
      <c r="F19" s="585"/>
      <c r="G19" s="585"/>
      <c r="H19" s="586">
        <f>내역서!F26</f>
        <v>55719084</v>
      </c>
      <c r="I19" s="588"/>
    </row>
    <row r="20" spans="1:11" ht="22.5" customHeight="1">
      <c r="A20" s="1011"/>
      <c r="B20" s="1011"/>
      <c r="C20" s="589"/>
      <c r="D20" s="589"/>
      <c r="E20" s="589"/>
      <c r="F20" s="589"/>
      <c r="G20" s="589"/>
      <c r="H20" s="586">
        <f>내역서!F27</f>
        <v>55710000</v>
      </c>
      <c r="I20" s="589" t="s">
        <v>545</v>
      </c>
    </row>
    <row r="21" spans="1:11" ht="21.75" customHeight="1">
      <c r="A21" s="1009" t="s">
        <v>543</v>
      </c>
      <c r="B21" s="1009"/>
      <c r="C21" s="587"/>
      <c r="D21" s="587"/>
      <c r="E21" s="587"/>
      <c r="F21" s="587"/>
      <c r="G21" s="587"/>
      <c r="H21" s="586">
        <f>내역서!F28</f>
        <v>5571000</v>
      </c>
      <c r="I21" s="589"/>
    </row>
    <row r="22" spans="1:11" ht="21.75" customHeight="1">
      <c r="A22" s="1009" t="s">
        <v>544</v>
      </c>
      <c r="B22" s="1009"/>
      <c r="C22" s="587"/>
      <c r="D22" s="587"/>
      <c r="E22" s="587"/>
      <c r="F22" s="587"/>
      <c r="G22" s="587"/>
      <c r="H22" s="590">
        <f>내역서!F29</f>
        <v>61281000</v>
      </c>
      <c r="I22" s="589"/>
    </row>
    <row r="23" spans="1:11" ht="20.25">
      <c r="A23" s="21"/>
    </row>
  </sheetData>
  <mergeCells count="28">
    <mergeCell ref="E3:E4"/>
    <mergeCell ref="F3:F4"/>
    <mergeCell ref="G3:G4"/>
    <mergeCell ref="H3:H4"/>
    <mergeCell ref="A1:I1"/>
    <mergeCell ref="A2:I2"/>
    <mergeCell ref="A3:A4"/>
    <mergeCell ref="B3:B4"/>
    <mergeCell ref="C3:C4"/>
    <mergeCell ref="I3:I4"/>
    <mergeCell ref="A7:B7"/>
    <mergeCell ref="D3:D4"/>
    <mergeCell ref="A6:B6"/>
    <mergeCell ref="A5:B5"/>
    <mergeCell ref="A9:B9"/>
    <mergeCell ref="A8:B8"/>
    <mergeCell ref="A10:B10"/>
    <mergeCell ref="A11:B11"/>
    <mergeCell ref="A19:B19"/>
    <mergeCell ref="A12:B12"/>
    <mergeCell ref="A13:B13"/>
    <mergeCell ref="A22:B22"/>
    <mergeCell ref="A14:B14"/>
    <mergeCell ref="A18:B18"/>
    <mergeCell ref="A20:B20"/>
    <mergeCell ref="A17:B17"/>
    <mergeCell ref="A15:B15"/>
    <mergeCell ref="A21:B21"/>
  </mergeCells>
  <phoneticPr fontId="15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F13"/>
  <sheetViews>
    <sheetView view="pageBreakPreview" zoomScale="85" zoomScaleNormal="100" zoomScaleSheetLayoutView="85" workbookViewId="0">
      <selection activeCell="B4" sqref="B4:B13"/>
    </sheetView>
  </sheetViews>
  <sheetFormatPr defaultRowHeight="14.25"/>
  <cols>
    <col min="1" max="1" width="13.25" style="446" customWidth="1"/>
    <col min="2" max="2" width="30.875" style="446" customWidth="1"/>
    <col min="3" max="3" width="14.75" style="446" customWidth="1"/>
    <col min="4" max="4" width="25" style="448" customWidth="1"/>
    <col min="5" max="5" width="28.625" style="448" customWidth="1"/>
    <col min="6" max="6" width="18.75" style="446" bestFit="1" customWidth="1"/>
    <col min="7" max="7" width="11.875" style="446" bestFit="1" customWidth="1"/>
    <col min="8" max="257" width="9" style="446"/>
    <col min="258" max="258" width="23.875" style="446" customWidth="1"/>
    <col min="259" max="259" width="19.625" style="446" customWidth="1"/>
    <col min="260" max="260" width="11.25" style="446" customWidth="1"/>
    <col min="261" max="261" width="17.875" style="446" customWidth="1"/>
    <col min="262" max="262" width="9.375" style="446" customWidth="1"/>
    <col min="263" max="263" width="11.875" style="446" bestFit="1" customWidth="1"/>
    <col min="264" max="513" width="9" style="446"/>
    <col min="514" max="514" width="23.875" style="446" customWidth="1"/>
    <col min="515" max="515" width="19.625" style="446" customWidth="1"/>
    <col min="516" max="516" width="11.25" style="446" customWidth="1"/>
    <col min="517" max="517" width="17.875" style="446" customWidth="1"/>
    <col min="518" max="518" width="9.375" style="446" customWidth="1"/>
    <col min="519" max="519" width="11.875" style="446" bestFit="1" customWidth="1"/>
    <col min="520" max="769" width="9" style="446"/>
    <col min="770" max="770" width="23.875" style="446" customWidth="1"/>
    <col min="771" max="771" width="19.625" style="446" customWidth="1"/>
    <col min="772" max="772" width="11.25" style="446" customWidth="1"/>
    <col min="773" max="773" width="17.875" style="446" customWidth="1"/>
    <col min="774" max="774" width="9.375" style="446" customWidth="1"/>
    <col min="775" max="775" width="11.875" style="446" bestFit="1" customWidth="1"/>
    <col min="776" max="1025" width="9" style="446"/>
    <col min="1026" max="1026" width="23.875" style="446" customWidth="1"/>
    <col min="1027" max="1027" width="19.625" style="446" customWidth="1"/>
    <col min="1028" max="1028" width="11.25" style="446" customWidth="1"/>
    <col min="1029" max="1029" width="17.875" style="446" customWidth="1"/>
    <col min="1030" max="1030" width="9.375" style="446" customWidth="1"/>
    <col min="1031" max="1031" width="11.875" style="446" bestFit="1" customWidth="1"/>
    <col min="1032" max="1281" width="9" style="446"/>
    <col min="1282" max="1282" width="23.875" style="446" customWidth="1"/>
    <col min="1283" max="1283" width="19.625" style="446" customWidth="1"/>
    <col min="1284" max="1284" width="11.25" style="446" customWidth="1"/>
    <col min="1285" max="1285" width="17.875" style="446" customWidth="1"/>
    <col min="1286" max="1286" width="9.375" style="446" customWidth="1"/>
    <col min="1287" max="1287" width="11.875" style="446" bestFit="1" customWidth="1"/>
    <col min="1288" max="1537" width="9" style="446"/>
    <col min="1538" max="1538" width="23.875" style="446" customWidth="1"/>
    <col min="1539" max="1539" width="19.625" style="446" customWidth="1"/>
    <col min="1540" max="1540" width="11.25" style="446" customWidth="1"/>
    <col min="1541" max="1541" width="17.875" style="446" customWidth="1"/>
    <col min="1542" max="1542" width="9.375" style="446" customWidth="1"/>
    <col min="1543" max="1543" width="11.875" style="446" bestFit="1" customWidth="1"/>
    <col min="1544" max="1793" width="9" style="446"/>
    <col min="1794" max="1794" width="23.875" style="446" customWidth="1"/>
    <col min="1795" max="1795" width="19.625" style="446" customWidth="1"/>
    <col min="1796" max="1796" width="11.25" style="446" customWidth="1"/>
    <col min="1797" max="1797" width="17.875" style="446" customWidth="1"/>
    <col min="1798" max="1798" width="9.375" style="446" customWidth="1"/>
    <col min="1799" max="1799" width="11.875" style="446" bestFit="1" customWidth="1"/>
    <col min="1800" max="2049" width="9" style="446"/>
    <col min="2050" max="2050" width="23.875" style="446" customWidth="1"/>
    <col min="2051" max="2051" width="19.625" style="446" customWidth="1"/>
    <col min="2052" max="2052" width="11.25" style="446" customWidth="1"/>
    <col min="2053" max="2053" width="17.875" style="446" customWidth="1"/>
    <col min="2054" max="2054" width="9.375" style="446" customWidth="1"/>
    <col min="2055" max="2055" width="11.875" style="446" bestFit="1" customWidth="1"/>
    <col min="2056" max="2305" width="9" style="446"/>
    <col min="2306" max="2306" width="23.875" style="446" customWidth="1"/>
    <col min="2307" max="2307" width="19.625" style="446" customWidth="1"/>
    <col min="2308" max="2308" width="11.25" style="446" customWidth="1"/>
    <col min="2309" max="2309" width="17.875" style="446" customWidth="1"/>
    <col min="2310" max="2310" width="9.375" style="446" customWidth="1"/>
    <col min="2311" max="2311" width="11.875" style="446" bestFit="1" customWidth="1"/>
    <col min="2312" max="2561" width="9" style="446"/>
    <col min="2562" max="2562" width="23.875" style="446" customWidth="1"/>
    <col min="2563" max="2563" width="19.625" style="446" customWidth="1"/>
    <col min="2564" max="2564" width="11.25" style="446" customWidth="1"/>
    <col min="2565" max="2565" width="17.875" style="446" customWidth="1"/>
    <col min="2566" max="2566" width="9.375" style="446" customWidth="1"/>
    <col min="2567" max="2567" width="11.875" style="446" bestFit="1" customWidth="1"/>
    <col min="2568" max="2817" width="9" style="446"/>
    <col min="2818" max="2818" width="23.875" style="446" customWidth="1"/>
    <col min="2819" max="2819" width="19.625" style="446" customWidth="1"/>
    <col min="2820" max="2820" width="11.25" style="446" customWidth="1"/>
    <col min="2821" max="2821" width="17.875" style="446" customWidth="1"/>
    <col min="2822" max="2822" width="9.375" style="446" customWidth="1"/>
    <col min="2823" max="2823" width="11.875" style="446" bestFit="1" customWidth="1"/>
    <col min="2824" max="3073" width="9" style="446"/>
    <col min="3074" max="3074" width="23.875" style="446" customWidth="1"/>
    <col min="3075" max="3075" width="19.625" style="446" customWidth="1"/>
    <col min="3076" max="3076" width="11.25" style="446" customWidth="1"/>
    <col min="3077" max="3077" width="17.875" style="446" customWidth="1"/>
    <col min="3078" max="3078" width="9.375" style="446" customWidth="1"/>
    <col min="3079" max="3079" width="11.875" style="446" bestFit="1" customWidth="1"/>
    <col min="3080" max="3329" width="9" style="446"/>
    <col min="3330" max="3330" width="23.875" style="446" customWidth="1"/>
    <col min="3331" max="3331" width="19.625" style="446" customWidth="1"/>
    <col min="3332" max="3332" width="11.25" style="446" customWidth="1"/>
    <col min="3333" max="3333" width="17.875" style="446" customWidth="1"/>
    <col min="3334" max="3334" width="9.375" style="446" customWidth="1"/>
    <col min="3335" max="3335" width="11.875" style="446" bestFit="1" customWidth="1"/>
    <col min="3336" max="3585" width="9" style="446"/>
    <col min="3586" max="3586" width="23.875" style="446" customWidth="1"/>
    <col min="3587" max="3587" width="19.625" style="446" customWidth="1"/>
    <col min="3588" max="3588" width="11.25" style="446" customWidth="1"/>
    <col min="3589" max="3589" width="17.875" style="446" customWidth="1"/>
    <col min="3590" max="3590" width="9.375" style="446" customWidth="1"/>
    <col min="3591" max="3591" width="11.875" style="446" bestFit="1" customWidth="1"/>
    <col min="3592" max="3841" width="9" style="446"/>
    <col min="3842" max="3842" width="23.875" style="446" customWidth="1"/>
    <col min="3843" max="3843" width="19.625" style="446" customWidth="1"/>
    <col min="3844" max="3844" width="11.25" style="446" customWidth="1"/>
    <col min="3845" max="3845" width="17.875" style="446" customWidth="1"/>
    <col min="3846" max="3846" width="9.375" style="446" customWidth="1"/>
    <col min="3847" max="3847" width="11.875" style="446" bestFit="1" customWidth="1"/>
    <col min="3848" max="4097" width="9" style="446"/>
    <col min="4098" max="4098" width="23.875" style="446" customWidth="1"/>
    <col min="4099" max="4099" width="19.625" style="446" customWidth="1"/>
    <col min="4100" max="4100" width="11.25" style="446" customWidth="1"/>
    <col min="4101" max="4101" width="17.875" style="446" customWidth="1"/>
    <col min="4102" max="4102" width="9.375" style="446" customWidth="1"/>
    <col min="4103" max="4103" width="11.875" style="446" bestFit="1" customWidth="1"/>
    <col min="4104" max="4353" width="9" style="446"/>
    <col min="4354" max="4354" width="23.875" style="446" customWidth="1"/>
    <col min="4355" max="4355" width="19.625" style="446" customWidth="1"/>
    <col min="4356" max="4356" width="11.25" style="446" customWidth="1"/>
    <col min="4357" max="4357" width="17.875" style="446" customWidth="1"/>
    <col min="4358" max="4358" width="9.375" style="446" customWidth="1"/>
    <col min="4359" max="4359" width="11.875" style="446" bestFit="1" customWidth="1"/>
    <col min="4360" max="4609" width="9" style="446"/>
    <col min="4610" max="4610" width="23.875" style="446" customWidth="1"/>
    <col min="4611" max="4611" width="19.625" style="446" customWidth="1"/>
    <col min="4612" max="4612" width="11.25" style="446" customWidth="1"/>
    <col min="4613" max="4613" width="17.875" style="446" customWidth="1"/>
    <col min="4614" max="4614" width="9.375" style="446" customWidth="1"/>
    <col min="4615" max="4615" width="11.875" style="446" bestFit="1" customWidth="1"/>
    <col min="4616" max="4865" width="9" style="446"/>
    <col min="4866" max="4866" width="23.875" style="446" customWidth="1"/>
    <col min="4867" max="4867" width="19.625" style="446" customWidth="1"/>
    <col min="4868" max="4868" width="11.25" style="446" customWidth="1"/>
    <col min="4869" max="4869" width="17.875" style="446" customWidth="1"/>
    <col min="4870" max="4870" width="9.375" style="446" customWidth="1"/>
    <col min="4871" max="4871" width="11.875" style="446" bestFit="1" customWidth="1"/>
    <col min="4872" max="5121" width="9" style="446"/>
    <col min="5122" max="5122" width="23.875" style="446" customWidth="1"/>
    <col min="5123" max="5123" width="19.625" style="446" customWidth="1"/>
    <col min="5124" max="5124" width="11.25" style="446" customWidth="1"/>
    <col min="5125" max="5125" width="17.875" style="446" customWidth="1"/>
    <col min="5126" max="5126" width="9.375" style="446" customWidth="1"/>
    <col min="5127" max="5127" width="11.875" style="446" bestFit="1" customWidth="1"/>
    <col min="5128" max="5377" width="9" style="446"/>
    <col min="5378" max="5378" width="23.875" style="446" customWidth="1"/>
    <col min="5379" max="5379" width="19.625" style="446" customWidth="1"/>
    <col min="5380" max="5380" width="11.25" style="446" customWidth="1"/>
    <col min="5381" max="5381" width="17.875" style="446" customWidth="1"/>
    <col min="5382" max="5382" width="9.375" style="446" customWidth="1"/>
    <col min="5383" max="5383" width="11.875" style="446" bestFit="1" customWidth="1"/>
    <col min="5384" max="5633" width="9" style="446"/>
    <col min="5634" max="5634" width="23.875" style="446" customWidth="1"/>
    <col min="5635" max="5635" width="19.625" style="446" customWidth="1"/>
    <col min="5636" max="5636" width="11.25" style="446" customWidth="1"/>
    <col min="5637" max="5637" width="17.875" style="446" customWidth="1"/>
    <col min="5638" max="5638" width="9.375" style="446" customWidth="1"/>
    <col min="5639" max="5639" width="11.875" style="446" bestFit="1" customWidth="1"/>
    <col min="5640" max="5889" width="9" style="446"/>
    <col min="5890" max="5890" width="23.875" style="446" customWidth="1"/>
    <col min="5891" max="5891" width="19.625" style="446" customWidth="1"/>
    <col min="5892" max="5892" width="11.25" style="446" customWidth="1"/>
    <col min="5893" max="5893" width="17.875" style="446" customWidth="1"/>
    <col min="5894" max="5894" width="9.375" style="446" customWidth="1"/>
    <col min="5895" max="5895" width="11.875" style="446" bestFit="1" customWidth="1"/>
    <col min="5896" max="6145" width="9" style="446"/>
    <col min="6146" max="6146" width="23.875" style="446" customWidth="1"/>
    <col min="6147" max="6147" width="19.625" style="446" customWidth="1"/>
    <col min="6148" max="6148" width="11.25" style="446" customWidth="1"/>
    <col min="6149" max="6149" width="17.875" style="446" customWidth="1"/>
    <col min="6150" max="6150" width="9.375" style="446" customWidth="1"/>
    <col min="6151" max="6151" width="11.875" style="446" bestFit="1" customWidth="1"/>
    <col min="6152" max="6401" width="9" style="446"/>
    <col min="6402" max="6402" width="23.875" style="446" customWidth="1"/>
    <col min="6403" max="6403" width="19.625" style="446" customWidth="1"/>
    <col min="6404" max="6404" width="11.25" style="446" customWidth="1"/>
    <col min="6405" max="6405" width="17.875" style="446" customWidth="1"/>
    <col min="6406" max="6406" width="9.375" style="446" customWidth="1"/>
    <col min="6407" max="6407" width="11.875" style="446" bestFit="1" customWidth="1"/>
    <col min="6408" max="6657" width="9" style="446"/>
    <col min="6658" max="6658" width="23.875" style="446" customWidth="1"/>
    <col min="6659" max="6659" width="19.625" style="446" customWidth="1"/>
    <col min="6660" max="6660" width="11.25" style="446" customWidth="1"/>
    <col min="6661" max="6661" width="17.875" style="446" customWidth="1"/>
    <col min="6662" max="6662" width="9.375" style="446" customWidth="1"/>
    <col min="6663" max="6663" width="11.875" style="446" bestFit="1" customWidth="1"/>
    <col min="6664" max="6913" width="9" style="446"/>
    <col min="6914" max="6914" width="23.875" style="446" customWidth="1"/>
    <col min="6915" max="6915" width="19.625" style="446" customWidth="1"/>
    <col min="6916" max="6916" width="11.25" style="446" customWidth="1"/>
    <col min="6917" max="6917" width="17.875" style="446" customWidth="1"/>
    <col min="6918" max="6918" width="9.375" style="446" customWidth="1"/>
    <col min="6919" max="6919" width="11.875" style="446" bestFit="1" customWidth="1"/>
    <col min="6920" max="7169" width="9" style="446"/>
    <col min="7170" max="7170" width="23.875" style="446" customWidth="1"/>
    <col min="7171" max="7171" width="19.625" style="446" customWidth="1"/>
    <col min="7172" max="7172" width="11.25" style="446" customWidth="1"/>
    <col min="7173" max="7173" width="17.875" style="446" customWidth="1"/>
    <col min="7174" max="7174" width="9.375" style="446" customWidth="1"/>
    <col min="7175" max="7175" width="11.875" style="446" bestFit="1" customWidth="1"/>
    <col min="7176" max="7425" width="9" style="446"/>
    <col min="7426" max="7426" width="23.875" style="446" customWidth="1"/>
    <col min="7427" max="7427" width="19.625" style="446" customWidth="1"/>
    <col min="7428" max="7428" width="11.25" style="446" customWidth="1"/>
    <col min="7429" max="7429" width="17.875" style="446" customWidth="1"/>
    <col min="7430" max="7430" width="9.375" style="446" customWidth="1"/>
    <col min="7431" max="7431" width="11.875" style="446" bestFit="1" customWidth="1"/>
    <col min="7432" max="7681" width="9" style="446"/>
    <col min="7682" max="7682" width="23.875" style="446" customWidth="1"/>
    <col min="7683" max="7683" width="19.625" style="446" customWidth="1"/>
    <col min="7684" max="7684" width="11.25" style="446" customWidth="1"/>
    <col min="7685" max="7685" width="17.875" style="446" customWidth="1"/>
    <col min="7686" max="7686" width="9.375" style="446" customWidth="1"/>
    <col min="7687" max="7687" width="11.875" style="446" bestFit="1" customWidth="1"/>
    <col min="7688" max="7937" width="9" style="446"/>
    <col min="7938" max="7938" width="23.875" style="446" customWidth="1"/>
    <col min="7939" max="7939" width="19.625" style="446" customWidth="1"/>
    <col min="7940" max="7940" width="11.25" style="446" customWidth="1"/>
    <col min="7941" max="7941" width="17.875" style="446" customWidth="1"/>
    <col min="7942" max="7942" width="9.375" style="446" customWidth="1"/>
    <col min="7943" max="7943" width="11.875" style="446" bestFit="1" customWidth="1"/>
    <col min="7944" max="8193" width="9" style="446"/>
    <col min="8194" max="8194" width="23.875" style="446" customWidth="1"/>
    <col min="8195" max="8195" width="19.625" style="446" customWidth="1"/>
    <col min="8196" max="8196" width="11.25" style="446" customWidth="1"/>
    <col min="8197" max="8197" width="17.875" style="446" customWidth="1"/>
    <col min="8198" max="8198" width="9.375" style="446" customWidth="1"/>
    <col min="8199" max="8199" width="11.875" style="446" bestFit="1" customWidth="1"/>
    <col min="8200" max="8449" width="9" style="446"/>
    <col min="8450" max="8450" width="23.875" style="446" customWidth="1"/>
    <col min="8451" max="8451" width="19.625" style="446" customWidth="1"/>
    <col min="8452" max="8452" width="11.25" style="446" customWidth="1"/>
    <col min="8453" max="8453" width="17.875" style="446" customWidth="1"/>
    <col min="8454" max="8454" width="9.375" style="446" customWidth="1"/>
    <col min="8455" max="8455" width="11.875" style="446" bestFit="1" customWidth="1"/>
    <col min="8456" max="8705" width="9" style="446"/>
    <col min="8706" max="8706" width="23.875" style="446" customWidth="1"/>
    <col min="8707" max="8707" width="19.625" style="446" customWidth="1"/>
    <col min="8708" max="8708" width="11.25" style="446" customWidth="1"/>
    <col min="8709" max="8709" width="17.875" style="446" customWidth="1"/>
    <col min="8710" max="8710" width="9.375" style="446" customWidth="1"/>
    <col min="8711" max="8711" width="11.875" style="446" bestFit="1" customWidth="1"/>
    <col min="8712" max="8961" width="9" style="446"/>
    <col min="8962" max="8962" width="23.875" style="446" customWidth="1"/>
    <col min="8963" max="8963" width="19.625" style="446" customWidth="1"/>
    <col min="8964" max="8964" width="11.25" style="446" customWidth="1"/>
    <col min="8965" max="8965" width="17.875" style="446" customWidth="1"/>
    <col min="8966" max="8966" width="9.375" style="446" customWidth="1"/>
    <col min="8967" max="8967" width="11.875" style="446" bestFit="1" customWidth="1"/>
    <col min="8968" max="9217" width="9" style="446"/>
    <col min="9218" max="9218" width="23.875" style="446" customWidth="1"/>
    <col min="9219" max="9219" width="19.625" style="446" customWidth="1"/>
    <col min="9220" max="9220" width="11.25" style="446" customWidth="1"/>
    <col min="9221" max="9221" width="17.875" style="446" customWidth="1"/>
    <col min="9222" max="9222" width="9.375" style="446" customWidth="1"/>
    <col min="9223" max="9223" width="11.875" style="446" bestFit="1" customWidth="1"/>
    <col min="9224" max="9473" width="9" style="446"/>
    <col min="9474" max="9474" width="23.875" style="446" customWidth="1"/>
    <col min="9475" max="9475" width="19.625" style="446" customWidth="1"/>
    <col min="9476" max="9476" width="11.25" style="446" customWidth="1"/>
    <col min="9477" max="9477" width="17.875" style="446" customWidth="1"/>
    <col min="9478" max="9478" width="9.375" style="446" customWidth="1"/>
    <col min="9479" max="9479" width="11.875" style="446" bestFit="1" customWidth="1"/>
    <col min="9480" max="9729" width="9" style="446"/>
    <col min="9730" max="9730" width="23.875" style="446" customWidth="1"/>
    <col min="9731" max="9731" width="19.625" style="446" customWidth="1"/>
    <col min="9732" max="9732" width="11.25" style="446" customWidth="1"/>
    <col min="9733" max="9733" width="17.875" style="446" customWidth="1"/>
    <col min="9734" max="9734" width="9.375" style="446" customWidth="1"/>
    <col min="9735" max="9735" width="11.875" style="446" bestFit="1" customWidth="1"/>
    <col min="9736" max="9985" width="9" style="446"/>
    <col min="9986" max="9986" width="23.875" style="446" customWidth="1"/>
    <col min="9987" max="9987" width="19.625" style="446" customWidth="1"/>
    <col min="9988" max="9988" width="11.25" style="446" customWidth="1"/>
    <col min="9989" max="9989" width="17.875" style="446" customWidth="1"/>
    <col min="9990" max="9990" width="9.375" style="446" customWidth="1"/>
    <col min="9991" max="9991" width="11.875" style="446" bestFit="1" customWidth="1"/>
    <col min="9992" max="10241" width="9" style="446"/>
    <col min="10242" max="10242" width="23.875" style="446" customWidth="1"/>
    <col min="10243" max="10243" width="19.625" style="446" customWidth="1"/>
    <col min="10244" max="10244" width="11.25" style="446" customWidth="1"/>
    <col min="10245" max="10245" width="17.875" style="446" customWidth="1"/>
    <col min="10246" max="10246" width="9.375" style="446" customWidth="1"/>
    <col min="10247" max="10247" width="11.875" style="446" bestFit="1" customWidth="1"/>
    <col min="10248" max="10497" width="9" style="446"/>
    <col min="10498" max="10498" width="23.875" style="446" customWidth="1"/>
    <col min="10499" max="10499" width="19.625" style="446" customWidth="1"/>
    <col min="10500" max="10500" width="11.25" style="446" customWidth="1"/>
    <col min="10501" max="10501" width="17.875" style="446" customWidth="1"/>
    <col min="10502" max="10502" width="9.375" style="446" customWidth="1"/>
    <col min="10503" max="10503" width="11.875" style="446" bestFit="1" customWidth="1"/>
    <col min="10504" max="10753" width="9" style="446"/>
    <col min="10754" max="10754" width="23.875" style="446" customWidth="1"/>
    <col min="10755" max="10755" width="19.625" style="446" customWidth="1"/>
    <col min="10756" max="10756" width="11.25" style="446" customWidth="1"/>
    <col min="10757" max="10757" width="17.875" style="446" customWidth="1"/>
    <col min="10758" max="10758" width="9.375" style="446" customWidth="1"/>
    <col min="10759" max="10759" width="11.875" style="446" bestFit="1" customWidth="1"/>
    <col min="10760" max="11009" width="9" style="446"/>
    <col min="11010" max="11010" width="23.875" style="446" customWidth="1"/>
    <col min="11011" max="11011" width="19.625" style="446" customWidth="1"/>
    <col min="11012" max="11012" width="11.25" style="446" customWidth="1"/>
    <col min="11013" max="11013" width="17.875" style="446" customWidth="1"/>
    <col min="11014" max="11014" width="9.375" style="446" customWidth="1"/>
    <col min="11015" max="11015" width="11.875" style="446" bestFit="1" customWidth="1"/>
    <col min="11016" max="11265" width="9" style="446"/>
    <col min="11266" max="11266" width="23.875" style="446" customWidth="1"/>
    <col min="11267" max="11267" width="19.625" style="446" customWidth="1"/>
    <col min="11268" max="11268" width="11.25" style="446" customWidth="1"/>
    <col min="11269" max="11269" width="17.875" style="446" customWidth="1"/>
    <col min="11270" max="11270" width="9.375" style="446" customWidth="1"/>
    <col min="11271" max="11271" width="11.875" style="446" bestFit="1" customWidth="1"/>
    <col min="11272" max="11521" width="9" style="446"/>
    <col min="11522" max="11522" width="23.875" style="446" customWidth="1"/>
    <col min="11523" max="11523" width="19.625" style="446" customWidth="1"/>
    <col min="11524" max="11524" width="11.25" style="446" customWidth="1"/>
    <col min="11525" max="11525" width="17.875" style="446" customWidth="1"/>
    <col min="11526" max="11526" width="9.375" style="446" customWidth="1"/>
    <col min="11527" max="11527" width="11.875" style="446" bestFit="1" customWidth="1"/>
    <col min="11528" max="11777" width="9" style="446"/>
    <col min="11778" max="11778" width="23.875" style="446" customWidth="1"/>
    <col min="11779" max="11779" width="19.625" style="446" customWidth="1"/>
    <col min="11780" max="11780" width="11.25" style="446" customWidth="1"/>
    <col min="11781" max="11781" width="17.875" style="446" customWidth="1"/>
    <col min="11782" max="11782" width="9.375" style="446" customWidth="1"/>
    <col min="11783" max="11783" width="11.875" style="446" bestFit="1" customWidth="1"/>
    <col min="11784" max="12033" width="9" style="446"/>
    <col min="12034" max="12034" width="23.875" style="446" customWidth="1"/>
    <col min="12035" max="12035" width="19.625" style="446" customWidth="1"/>
    <col min="12036" max="12036" width="11.25" style="446" customWidth="1"/>
    <col min="12037" max="12037" width="17.875" style="446" customWidth="1"/>
    <col min="12038" max="12038" width="9.375" style="446" customWidth="1"/>
    <col min="12039" max="12039" width="11.875" style="446" bestFit="1" customWidth="1"/>
    <col min="12040" max="12289" width="9" style="446"/>
    <col min="12290" max="12290" width="23.875" style="446" customWidth="1"/>
    <col min="12291" max="12291" width="19.625" style="446" customWidth="1"/>
    <col min="12292" max="12292" width="11.25" style="446" customWidth="1"/>
    <col min="12293" max="12293" width="17.875" style="446" customWidth="1"/>
    <col min="12294" max="12294" width="9.375" style="446" customWidth="1"/>
    <col min="12295" max="12295" width="11.875" style="446" bestFit="1" customWidth="1"/>
    <col min="12296" max="12545" width="9" style="446"/>
    <col min="12546" max="12546" width="23.875" style="446" customWidth="1"/>
    <col min="12547" max="12547" width="19.625" style="446" customWidth="1"/>
    <col min="12548" max="12548" width="11.25" style="446" customWidth="1"/>
    <col min="12549" max="12549" width="17.875" style="446" customWidth="1"/>
    <col min="12550" max="12550" width="9.375" style="446" customWidth="1"/>
    <col min="12551" max="12551" width="11.875" style="446" bestFit="1" customWidth="1"/>
    <col min="12552" max="12801" width="9" style="446"/>
    <col min="12802" max="12802" width="23.875" style="446" customWidth="1"/>
    <col min="12803" max="12803" width="19.625" style="446" customWidth="1"/>
    <col min="12804" max="12804" width="11.25" style="446" customWidth="1"/>
    <col min="12805" max="12805" width="17.875" style="446" customWidth="1"/>
    <col min="12806" max="12806" width="9.375" style="446" customWidth="1"/>
    <col min="12807" max="12807" width="11.875" style="446" bestFit="1" customWidth="1"/>
    <col min="12808" max="13057" width="9" style="446"/>
    <col min="13058" max="13058" width="23.875" style="446" customWidth="1"/>
    <col min="13059" max="13059" width="19.625" style="446" customWidth="1"/>
    <col min="13060" max="13060" width="11.25" style="446" customWidth="1"/>
    <col min="13061" max="13061" width="17.875" style="446" customWidth="1"/>
    <col min="13062" max="13062" width="9.375" style="446" customWidth="1"/>
    <col min="13063" max="13063" width="11.875" style="446" bestFit="1" customWidth="1"/>
    <col min="13064" max="13313" width="9" style="446"/>
    <col min="13314" max="13314" width="23.875" style="446" customWidth="1"/>
    <col min="13315" max="13315" width="19.625" style="446" customWidth="1"/>
    <col min="13316" max="13316" width="11.25" style="446" customWidth="1"/>
    <col min="13317" max="13317" width="17.875" style="446" customWidth="1"/>
    <col min="13318" max="13318" width="9.375" style="446" customWidth="1"/>
    <col min="13319" max="13319" width="11.875" style="446" bestFit="1" customWidth="1"/>
    <col min="13320" max="13569" width="9" style="446"/>
    <col min="13570" max="13570" width="23.875" style="446" customWidth="1"/>
    <col min="13571" max="13571" width="19.625" style="446" customWidth="1"/>
    <col min="13572" max="13572" width="11.25" style="446" customWidth="1"/>
    <col min="13573" max="13573" width="17.875" style="446" customWidth="1"/>
    <col min="13574" max="13574" width="9.375" style="446" customWidth="1"/>
    <col min="13575" max="13575" width="11.875" style="446" bestFit="1" customWidth="1"/>
    <col min="13576" max="13825" width="9" style="446"/>
    <col min="13826" max="13826" width="23.875" style="446" customWidth="1"/>
    <col min="13827" max="13827" width="19.625" style="446" customWidth="1"/>
    <col min="13828" max="13828" width="11.25" style="446" customWidth="1"/>
    <col min="13829" max="13829" width="17.875" style="446" customWidth="1"/>
    <col min="13830" max="13830" width="9.375" style="446" customWidth="1"/>
    <col min="13831" max="13831" width="11.875" style="446" bestFit="1" customWidth="1"/>
    <col min="13832" max="14081" width="9" style="446"/>
    <col min="14082" max="14082" width="23.875" style="446" customWidth="1"/>
    <col min="14083" max="14083" width="19.625" style="446" customWidth="1"/>
    <col min="14084" max="14084" width="11.25" style="446" customWidth="1"/>
    <col min="14085" max="14085" width="17.875" style="446" customWidth="1"/>
    <col min="14086" max="14086" width="9.375" style="446" customWidth="1"/>
    <col min="14087" max="14087" width="11.875" style="446" bestFit="1" customWidth="1"/>
    <col min="14088" max="14337" width="9" style="446"/>
    <col min="14338" max="14338" width="23.875" style="446" customWidth="1"/>
    <col min="14339" max="14339" width="19.625" style="446" customWidth="1"/>
    <col min="14340" max="14340" width="11.25" style="446" customWidth="1"/>
    <col min="14341" max="14341" width="17.875" style="446" customWidth="1"/>
    <col min="14342" max="14342" width="9.375" style="446" customWidth="1"/>
    <col min="14343" max="14343" width="11.875" style="446" bestFit="1" customWidth="1"/>
    <col min="14344" max="14593" width="9" style="446"/>
    <col min="14594" max="14594" width="23.875" style="446" customWidth="1"/>
    <col min="14595" max="14595" width="19.625" style="446" customWidth="1"/>
    <col min="14596" max="14596" width="11.25" style="446" customWidth="1"/>
    <col min="14597" max="14597" width="17.875" style="446" customWidth="1"/>
    <col min="14598" max="14598" width="9.375" style="446" customWidth="1"/>
    <col min="14599" max="14599" width="11.875" style="446" bestFit="1" customWidth="1"/>
    <col min="14600" max="14849" width="9" style="446"/>
    <col min="14850" max="14850" width="23.875" style="446" customWidth="1"/>
    <col min="14851" max="14851" width="19.625" style="446" customWidth="1"/>
    <col min="14852" max="14852" width="11.25" style="446" customWidth="1"/>
    <col min="14853" max="14853" width="17.875" style="446" customWidth="1"/>
    <col min="14854" max="14854" width="9.375" style="446" customWidth="1"/>
    <col min="14855" max="14855" width="11.875" style="446" bestFit="1" customWidth="1"/>
    <col min="14856" max="15105" width="9" style="446"/>
    <col min="15106" max="15106" width="23.875" style="446" customWidth="1"/>
    <col min="15107" max="15107" width="19.625" style="446" customWidth="1"/>
    <col min="15108" max="15108" width="11.25" style="446" customWidth="1"/>
    <col min="15109" max="15109" width="17.875" style="446" customWidth="1"/>
    <col min="15110" max="15110" width="9.375" style="446" customWidth="1"/>
    <col min="15111" max="15111" width="11.875" style="446" bestFit="1" customWidth="1"/>
    <col min="15112" max="15361" width="9" style="446"/>
    <col min="15362" max="15362" width="23.875" style="446" customWidth="1"/>
    <col min="15363" max="15363" width="19.625" style="446" customWidth="1"/>
    <col min="15364" max="15364" width="11.25" style="446" customWidth="1"/>
    <col min="15365" max="15365" width="17.875" style="446" customWidth="1"/>
    <col min="15366" max="15366" width="9.375" style="446" customWidth="1"/>
    <col min="15367" max="15367" width="11.875" style="446" bestFit="1" customWidth="1"/>
    <col min="15368" max="15617" width="9" style="446"/>
    <col min="15618" max="15618" width="23.875" style="446" customWidth="1"/>
    <col min="15619" max="15619" width="19.625" style="446" customWidth="1"/>
    <col min="15620" max="15620" width="11.25" style="446" customWidth="1"/>
    <col min="15621" max="15621" width="17.875" style="446" customWidth="1"/>
    <col min="15622" max="15622" width="9.375" style="446" customWidth="1"/>
    <col min="15623" max="15623" width="11.875" style="446" bestFit="1" customWidth="1"/>
    <col min="15624" max="15873" width="9" style="446"/>
    <col min="15874" max="15874" width="23.875" style="446" customWidth="1"/>
    <col min="15875" max="15875" width="19.625" style="446" customWidth="1"/>
    <col min="15876" max="15876" width="11.25" style="446" customWidth="1"/>
    <col min="15877" max="15877" width="17.875" style="446" customWidth="1"/>
    <col min="15878" max="15878" width="9.375" style="446" customWidth="1"/>
    <col min="15879" max="15879" width="11.875" style="446" bestFit="1" customWidth="1"/>
    <col min="15880" max="16129" width="9" style="446"/>
    <col min="16130" max="16130" width="23.875" style="446" customWidth="1"/>
    <col min="16131" max="16131" width="19.625" style="446" customWidth="1"/>
    <col min="16132" max="16132" width="11.25" style="446" customWidth="1"/>
    <col min="16133" max="16133" width="17.875" style="446" customWidth="1"/>
    <col min="16134" max="16134" width="9.375" style="446" customWidth="1"/>
    <col min="16135" max="16135" width="11.875" style="446" bestFit="1" customWidth="1"/>
    <col min="16136" max="16384" width="9" style="446"/>
  </cols>
  <sheetData>
    <row r="1" spans="1:6" ht="30" customHeight="1">
      <c r="A1" s="1020" t="s">
        <v>532</v>
      </c>
      <c r="B1" s="1020"/>
      <c r="C1" s="1020"/>
      <c r="D1" s="1020"/>
      <c r="E1" s="1020"/>
      <c r="F1" s="1020"/>
    </row>
    <row r="2" spans="1:6" ht="30" customHeight="1">
      <c r="A2" s="1021"/>
      <c r="B2" s="1021"/>
      <c r="C2" s="1021"/>
      <c r="D2" s="1021"/>
      <c r="E2" s="1021"/>
      <c r="F2" s="1021"/>
    </row>
    <row r="3" spans="1:6" s="447" customFormat="1" ht="30" customHeight="1" thickBot="1">
      <c r="A3" s="806" t="s">
        <v>807</v>
      </c>
      <c r="B3" s="806" t="s">
        <v>533</v>
      </c>
      <c r="C3" s="806" t="s">
        <v>534</v>
      </c>
      <c r="D3" s="807" t="s">
        <v>535</v>
      </c>
      <c r="E3" s="807" t="s">
        <v>536</v>
      </c>
      <c r="F3" s="806" t="s">
        <v>531</v>
      </c>
    </row>
    <row r="4" spans="1:6" s="447" customFormat="1" ht="30" customHeight="1" thickTop="1">
      <c r="A4" s="854" t="s">
        <v>957</v>
      </c>
      <c r="B4" s="810" t="s">
        <v>970</v>
      </c>
      <c r="C4" s="813" t="s">
        <v>808</v>
      </c>
      <c r="D4" s="811" t="s">
        <v>95</v>
      </c>
      <c r="E4" s="812" t="s">
        <v>943</v>
      </c>
      <c r="F4" s="812"/>
    </row>
    <row r="5" spans="1:6" ht="30" customHeight="1">
      <c r="A5" s="591" t="s">
        <v>957</v>
      </c>
      <c r="B5" s="591" t="s">
        <v>971</v>
      </c>
      <c r="C5" s="591" t="s">
        <v>808</v>
      </c>
      <c r="D5" s="592" t="s">
        <v>955</v>
      </c>
      <c r="E5" s="592" t="s">
        <v>954</v>
      </c>
      <c r="F5" s="915"/>
    </row>
    <row r="6" spans="1:6" ht="30" customHeight="1">
      <c r="A6" s="591" t="s">
        <v>957</v>
      </c>
      <c r="B6" s="591" t="s">
        <v>972</v>
      </c>
      <c r="C6" s="591" t="s">
        <v>808</v>
      </c>
      <c r="D6" s="592" t="s">
        <v>955</v>
      </c>
      <c r="E6" s="592" t="s">
        <v>954</v>
      </c>
      <c r="F6" s="915"/>
    </row>
    <row r="7" spans="1:6" ht="30" customHeight="1">
      <c r="A7" s="591" t="s">
        <v>957</v>
      </c>
      <c r="B7" s="591" t="s">
        <v>973</v>
      </c>
      <c r="C7" s="591" t="s">
        <v>808</v>
      </c>
      <c r="D7" s="592" t="s">
        <v>955</v>
      </c>
      <c r="E7" s="592" t="s">
        <v>954</v>
      </c>
      <c r="F7" s="915"/>
    </row>
    <row r="8" spans="1:6" ht="30" customHeight="1">
      <c r="A8" s="591" t="s">
        <v>957</v>
      </c>
      <c r="B8" s="591" t="s">
        <v>974</v>
      </c>
      <c r="C8" s="591" t="s">
        <v>808</v>
      </c>
      <c r="D8" s="592" t="s">
        <v>95</v>
      </c>
      <c r="E8" s="592" t="s">
        <v>954</v>
      </c>
      <c r="F8" s="915"/>
    </row>
    <row r="9" spans="1:6" ht="30" customHeight="1">
      <c r="A9" s="591" t="s">
        <v>957</v>
      </c>
      <c r="B9" s="591" t="s">
        <v>975</v>
      </c>
      <c r="C9" s="591" t="s">
        <v>808</v>
      </c>
      <c r="D9" s="592" t="s">
        <v>95</v>
      </c>
      <c r="E9" s="592" t="s">
        <v>954</v>
      </c>
      <c r="F9" s="915"/>
    </row>
    <row r="10" spans="1:6" ht="30" customHeight="1">
      <c r="A10" s="591" t="s">
        <v>957</v>
      </c>
      <c r="B10" s="591" t="s">
        <v>976</v>
      </c>
      <c r="C10" s="591" t="s">
        <v>808</v>
      </c>
      <c r="D10" s="592" t="s">
        <v>95</v>
      </c>
      <c r="E10" s="592" t="s">
        <v>954</v>
      </c>
      <c r="F10" s="915"/>
    </row>
    <row r="11" spans="1:6" ht="30" customHeight="1">
      <c r="A11" s="591" t="s">
        <v>957</v>
      </c>
      <c r="B11" s="591" t="s">
        <v>977</v>
      </c>
      <c r="C11" s="591" t="s">
        <v>808</v>
      </c>
      <c r="D11" s="592" t="s">
        <v>95</v>
      </c>
      <c r="E11" s="592" t="s">
        <v>954</v>
      </c>
      <c r="F11" s="915"/>
    </row>
    <row r="12" spans="1:6" ht="30" customHeight="1">
      <c r="A12" s="591" t="s">
        <v>957</v>
      </c>
      <c r="B12" s="591" t="s">
        <v>978</v>
      </c>
      <c r="C12" s="591" t="s">
        <v>808</v>
      </c>
      <c r="D12" s="592" t="s">
        <v>95</v>
      </c>
      <c r="E12" s="592" t="s">
        <v>954</v>
      </c>
      <c r="F12" s="915"/>
    </row>
    <row r="13" spans="1:6" ht="30" customHeight="1">
      <c r="A13" s="591" t="s">
        <v>957</v>
      </c>
      <c r="B13" s="591" t="s">
        <v>979</v>
      </c>
      <c r="C13" s="591" t="s">
        <v>808</v>
      </c>
      <c r="D13" s="592" t="s">
        <v>956</v>
      </c>
      <c r="E13" s="592" t="s">
        <v>954</v>
      </c>
      <c r="F13" s="915"/>
    </row>
  </sheetData>
  <mergeCells count="1">
    <mergeCell ref="A1:F2"/>
  </mergeCells>
  <phoneticPr fontId="15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4"/>
  <sheetViews>
    <sheetView view="pageBreakPreview" zoomScale="115" zoomScaleNormal="100" zoomScaleSheetLayoutView="115" workbookViewId="0">
      <selection activeCell="H18" sqref="H18"/>
    </sheetView>
  </sheetViews>
  <sheetFormatPr defaultRowHeight="16.5"/>
  <cols>
    <col min="1" max="1" width="1.625" customWidth="1"/>
    <col min="2" max="2" width="13.625" customWidth="1"/>
    <col min="3" max="3" width="17.625" customWidth="1"/>
    <col min="4" max="4" width="7.875" bestFit="1" customWidth="1"/>
    <col min="5" max="5" width="5.25" bestFit="1" customWidth="1"/>
    <col min="6" max="6" width="11.875" bestFit="1" customWidth="1"/>
    <col min="7" max="7" width="9.125" customWidth="1"/>
    <col min="8" max="8" width="10.625" customWidth="1"/>
    <col min="9" max="9" width="13" bestFit="1" customWidth="1"/>
    <col min="10" max="11" width="10.625" customWidth="1"/>
    <col min="12" max="12" width="11.5" customWidth="1"/>
    <col min="13" max="13" width="12.75" bestFit="1" customWidth="1"/>
    <col min="14" max="14" width="6.375" customWidth="1"/>
    <col min="15" max="15" width="11.875" bestFit="1" customWidth="1"/>
    <col min="16" max="17" width="9" customWidth="1"/>
    <col min="18" max="19" width="34.25" customWidth="1"/>
    <col min="20" max="20" width="9" customWidth="1"/>
  </cols>
  <sheetData>
    <row r="1" spans="1:15" ht="27.75" customHeight="1">
      <c r="A1" s="1028" t="s">
        <v>388</v>
      </c>
      <c r="B1" s="1028"/>
      <c r="C1" s="1028"/>
      <c r="D1" s="1028"/>
      <c r="E1" s="1028"/>
      <c r="F1" s="1028"/>
      <c r="G1" s="1028"/>
      <c r="H1" s="1028"/>
      <c r="I1" s="1028"/>
      <c r="J1" s="1028"/>
      <c r="K1" s="1028"/>
      <c r="L1" s="1028"/>
      <c r="M1" s="1028"/>
      <c r="N1" s="1028"/>
    </row>
    <row r="2" spans="1:15" ht="21" customHeight="1">
      <c r="A2" s="1029" t="str">
        <f>총괄내역서!A2&amp;" - 성능평가"</f>
        <v>2024년 하반기 속초항 신부두안벽(2) 외 9개소 정기안전점검 용역 - 성능평가</v>
      </c>
      <c r="B2" s="1029"/>
      <c r="C2" s="1029"/>
      <c r="D2" s="1029"/>
      <c r="E2" s="1029"/>
      <c r="F2" s="1029"/>
      <c r="G2" s="1029"/>
      <c r="H2" s="1029"/>
      <c r="I2" s="1029"/>
      <c r="J2" s="1029"/>
      <c r="K2" s="1029"/>
      <c r="L2" s="1029"/>
      <c r="M2" s="1029"/>
      <c r="N2" s="1029"/>
    </row>
    <row r="3" spans="1:15" ht="20.25" customHeight="1">
      <c r="A3" s="1023" t="s">
        <v>37</v>
      </c>
      <c r="B3" s="1023"/>
      <c r="C3" s="1023" t="s">
        <v>38</v>
      </c>
      <c r="D3" s="1023" t="s">
        <v>39</v>
      </c>
      <c r="E3" s="1023" t="s">
        <v>40</v>
      </c>
      <c r="F3" s="1023" t="s">
        <v>41</v>
      </c>
      <c r="G3" s="1023"/>
      <c r="H3" s="1023" t="s">
        <v>42</v>
      </c>
      <c r="I3" s="1023"/>
      <c r="J3" s="1023" t="s">
        <v>43</v>
      </c>
      <c r="K3" s="1023"/>
      <c r="L3" s="1023" t="s">
        <v>44</v>
      </c>
      <c r="M3" s="1023"/>
      <c r="N3" s="1023" t="s">
        <v>45</v>
      </c>
    </row>
    <row r="4" spans="1:15" ht="20.25" customHeight="1">
      <c r="A4" s="1023"/>
      <c r="B4" s="1023"/>
      <c r="C4" s="1023"/>
      <c r="D4" s="1023"/>
      <c r="E4" s="1023"/>
      <c r="F4" s="68" t="s">
        <v>46</v>
      </c>
      <c r="G4" s="68" t="s">
        <v>47</v>
      </c>
      <c r="H4" s="68" t="s">
        <v>46</v>
      </c>
      <c r="I4" s="68" t="s">
        <v>47</v>
      </c>
      <c r="J4" s="68" t="s">
        <v>46</v>
      </c>
      <c r="K4" s="68" t="s">
        <v>47</v>
      </c>
      <c r="L4" s="68" t="s">
        <v>46</v>
      </c>
      <c r="M4" s="68" t="s">
        <v>47</v>
      </c>
      <c r="N4" s="1023"/>
    </row>
    <row r="5" spans="1:15" ht="47.25" customHeight="1">
      <c r="A5" s="1024" t="s">
        <v>387</v>
      </c>
      <c r="B5" s="1025"/>
      <c r="C5" s="1026"/>
      <c r="D5" s="69"/>
      <c r="E5" s="69"/>
      <c r="F5" s="69"/>
      <c r="G5" s="69"/>
      <c r="H5" s="69"/>
      <c r="I5" s="69"/>
      <c r="J5" s="69"/>
      <c r="K5" s="69"/>
      <c r="L5" s="69"/>
      <c r="M5" s="352"/>
      <c r="N5" s="71"/>
    </row>
    <row r="6" spans="1:15" ht="21.75" customHeight="1">
      <c r="A6" s="1027" t="s">
        <v>48</v>
      </c>
      <c r="B6" s="1027"/>
      <c r="C6" s="71"/>
      <c r="D6" s="69"/>
      <c r="E6" s="69"/>
      <c r="F6" s="69"/>
      <c r="G6" s="69"/>
      <c r="H6" s="69"/>
      <c r="I6" s="70" t="e">
        <f>SUBTOTAL(9,I7:I8)</f>
        <v>#REF!</v>
      </c>
      <c r="J6" s="69"/>
      <c r="K6" s="69"/>
      <c r="L6" s="69"/>
      <c r="M6" s="352" t="e">
        <f>SUBTOTAL(9,M7:M8)</f>
        <v>#REF!</v>
      </c>
      <c r="N6" s="71"/>
    </row>
    <row r="7" spans="1:15" ht="21.75" customHeight="1">
      <c r="A7" s="78"/>
      <c r="B7" s="79" t="s">
        <v>31</v>
      </c>
      <c r="C7" s="72" t="s">
        <v>59</v>
      </c>
      <c r="D7" s="77" t="e">
        <f>항만시설!#REF!</f>
        <v>#REF!</v>
      </c>
      <c r="E7" s="72" t="s">
        <v>65</v>
      </c>
      <c r="F7" s="73"/>
      <c r="G7" s="73"/>
      <c r="H7" s="74" t="e">
        <f>#REF!</f>
        <v>#REF!</v>
      </c>
      <c r="I7" s="75" t="e">
        <f>INT(H7*D7)</f>
        <v>#REF!</v>
      </c>
      <c r="J7" s="73"/>
      <c r="K7" s="73"/>
      <c r="L7" s="343" t="e">
        <f t="shared" ref="L7:M10" si="0">SUM(F7,H7,J7)</f>
        <v>#REF!</v>
      </c>
      <c r="M7" s="343" t="e">
        <f t="shared" si="0"/>
        <v>#REF!</v>
      </c>
      <c r="N7" s="76"/>
    </row>
    <row r="8" spans="1:15" ht="21.75" customHeight="1">
      <c r="A8" s="78"/>
      <c r="B8" s="79" t="s">
        <v>34</v>
      </c>
      <c r="C8" s="72" t="s">
        <v>59</v>
      </c>
      <c r="D8" s="77" t="e">
        <f>항만시설!#REF!</f>
        <v>#REF!</v>
      </c>
      <c r="E8" s="72" t="s">
        <v>65</v>
      </c>
      <c r="F8" s="73"/>
      <c r="G8" s="73"/>
      <c r="H8" s="74" t="e">
        <f>H7</f>
        <v>#REF!</v>
      </c>
      <c r="I8" s="75" t="e">
        <f>INT(H8*D8)</f>
        <v>#REF!</v>
      </c>
      <c r="J8" s="73"/>
      <c r="K8" s="73"/>
      <c r="L8" s="343" t="e">
        <f t="shared" si="0"/>
        <v>#REF!</v>
      </c>
      <c r="M8" s="343" t="e">
        <f t="shared" si="0"/>
        <v>#REF!</v>
      </c>
      <c r="N8" s="76"/>
    </row>
    <row r="9" spans="1:15" ht="21.75" customHeight="1">
      <c r="A9" s="1027" t="s">
        <v>49</v>
      </c>
      <c r="B9" s="1027"/>
      <c r="C9" s="72" t="s">
        <v>64</v>
      </c>
      <c r="D9" s="72">
        <v>110</v>
      </c>
      <c r="E9" s="72" t="s">
        <v>66</v>
      </c>
      <c r="F9" s="73"/>
      <c r="G9" s="73"/>
      <c r="H9" s="73"/>
      <c r="I9" s="73"/>
      <c r="J9" s="74" t="e">
        <f>I6</f>
        <v>#REF!</v>
      </c>
      <c r="K9" s="75" t="e">
        <f>INT(J9*D9%)</f>
        <v>#REF!</v>
      </c>
      <c r="L9" s="343" t="e">
        <f t="shared" si="0"/>
        <v>#REF!</v>
      </c>
      <c r="M9" s="352" t="e">
        <f t="shared" si="0"/>
        <v>#REF!</v>
      </c>
      <c r="N9" s="76"/>
    </row>
    <row r="10" spans="1:15" ht="21.75" customHeight="1">
      <c r="A10" s="1027" t="s">
        <v>50</v>
      </c>
      <c r="B10" s="1027"/>
      <c r="C10" s="72" t="s">
        <v>67</v>
      </c>
      <c r="D10" s="361">
        <v>20</v>
      </c>
      <c r="E10" s="72" t="s">
        <v>66</v>
      </c>
      <c r="F10" s="73"/>
      <c r="G10" s="73"/>
      <c r="H10" s="73"/>
      <c r="I10" s="73"/>
      <c r="J10" s="74" t="e">
        <f>M9+M6</f>
        <v>#REF!</v>
      </c>
      <c r="K10" s="343" t="e">
        <f>J10*D10%</f>
        <v>#REF!</v>
      </c>
      <c r="L10" s="343" t="e">
        <f t="shared" si="0"/>
        <v>#REF!</v>
      </c>
      <c r="M10" s="352" t="e">
        <f t="shared" si="0"/>
        <v>#REF!</v>
      </c>
      <c r="N10" s="76"/>
    </row>
    <row r="11" spans="1:15" ht="21.75" customHeight="1">
      <c r="A11" s="1027" t="s">
        <v>51</v>
      </c>
      <c r="B11" s="1027"/>
      <c r="C11" s="68"/>
      <c r="D11" s="72"/>
      <c r="E11" s="72"/>
      <c r="F11" s="69"/>
      <c r="G11" s="69"/>
      <c r="H11" s="69"/>
      <c r="I11" s="70" t="e">
        <f>SUBTOTAL(9,I12:I19)</f>
        <v>#REF!</v>
      </c>
      <c r="J11" s="70"/>
      <c r="K11" s="70" t="e">
        <f>SUBTOTAL(9,K12:K19)</f>
        <v>#REF!</v>
      </c>
      <c r="L11" s="69"/>
      <c r="M11" s="352" t="e">
        <f>SUBTOTAL(9,M12:M19)</f>
        <v>#REF!</v>
      </c>
      <c r="N11" s="71"/>
    </row>
    <row r="12" spans="1:15" ht="26.25" customHeight="1">
      <c r="A12" s="78"/>
      <c r="B12" s="353" t="s">
        <v>375</v>
      </c>
      <c r="C12" s="1022" t="s">
        <v>60</v>
      </c>
      <c r="D12" s="77" t="e">
        <f>D7</f>
        <v>#REF!</v>
      </c>
      <c r="E12" s="72" t="s">
        <v>65</v>
      </c>
      <c r="F12" s="73"/>
      <c r="G12" s="73"/>
      <c r="H12" s="73"/>
      <c r="I12" s="73"/>
      <c r="J12" s="343">
        <f>'제경비,기술료,직접경비'!L10+'제경비,기술료,직접경비'!L12</f>
        <v>50000</v>
      </c>
      <c r="K12" s="75" t="e">
        <f>INT(J12*D12)</f>
        <v>#REF!</v>
      </c>
      <c r="L12" s="343">
        <f t="shared" ref="L12:M15" si="1">SUM(F12,H12,J12)</f>
        <v>50000</v>
      </c>
      <c r="M12" s="343" t="e">
        <f t="shared" si="1"/>
        <v>#REF!</v>
      </c>
      <c r="N12" s="76"/>
      <c r="O12" s="359"/>
    </row>
    <row r="13" spans="1:15" ht="21.75" customHeight="1">
      <c r="A13" s="78"/>
      <c r="B13" s="79" t="s">
        <v>52</v>
      </c>
      <c r="C13" s="1022"/>
      <c r="D13" s="77" t="e">
        <f>INT(D12/2)</f>
        <v>#REF!</v>
      </c>
      <c r="E13" s="72" t="s">
        <v>65</v>
      </c>
      <c r="F13" s="73"/>
      <c r="G13" s="73"/>
      <c r="H13" s="73"/>
      <c r="I13" s="73"/>
      <c r="J13" s="343">
        <f>'제경비,기술료,직접경비'!L11</f>
        <v>70000</v>
      </c>
      <c r="K13" s="75" t="e">
        <f>INT(J13*D13)</f>
        <v>#REF!</v>
      </c>
      <c r="L13" s="343">
        <f t="shared" si="1"/>
        <v>70000</v>
      </c>
      <c r="M13" s="343" t="e">
        <f t="shared" si="1"/>
        <v>#REF!</v>
      </c>
      <c r="N13" s="76"/>
      <c r="O13" s="359"/>
    </row>
    <row r="14" spans="1:15" ht="21.75" customHeight="1">
      <c r="A14" s="78"/>
      <c r="B14" s="79" t="s">
        <v>53</v>
      </c>
      <c r="C14" s="1022"/>
      <c r="D14" s="77">
        <v>8</v>
      </c>
      <c r="E14" s="72" t="s">
        <v>65</v>
      </c>
      <c r="F14" s="73"/>
      <c r="G14" s="73"/>
      <c r="H14" s="73"/>
      <c r="I14" s="73"/>
      <c r="J14" s="343">
        <f>'제경비,기술료,직접경비'!L6</f>
        <v>55200</v>
      </c>
      <c r="K14" s="75">
        <f>INT(J14*D14)</f>
        <v>441600</v>
      </c>
      <c r="L14" s="343">
        <f t="shared" si="1"/>
        <v>55200</v>
      </c>
      <c r="M14" s="343">
        <f t="shared" si="1"/>
        <v>441600</v>
      </c>
      <c r="N14" s="76"/>
      <c r="O14" s="359"/>
    </row>
    <row r="15" spans="1:15" ht="21.75" customHeight="1">
      <c r="A15" s="78"/>
      <c r="B15" s="79" t="s">
        <v>54</v>
      </c>
      <c r="C15" s="72" t="s">
        <v>61</v>
      </c>
      <c r="D15" s="72" t="e">
        <f>CEILING(D7/4,1)</f>
        <v>#REF!</v>
      </c>
      <c r="E15" s="72" t="s">
        <v>68</v>
      </c>
      <c r="F15" s="73"/>
      <c r="G15" s="73"/>
      <c r="H15" s="73"/>
      <c r="I15" s="73"/>
      <c r="J15" s="343">
        <f>'제경비,기술료,직접경비'!G19</f>
        <v>38617</v>
      </c>
      <c r="K15" s="75" t="e">
        <f>INT(J15*D15)</f>
        <v>#REF!</v>
      </c>
      <c r="L15" s="343">
        <f t="shared" si="1"/>
        <v>38617</v>
      </c>
      <c r="M15" s="343" t="e">
        <f t="shared" si="1"/>
        <v>#REF!</v>
      </c>
      <c r="N15" s="76"/>
      <c r="O15" s="359"/>
    </row>
    <row r="16" spans="1:15" ht="21.75" customHeight="1">
      <c r="A16" s="78"/>
      <c r="B16" s="80" t="s">
        <v>55</v>
      </c>
      <c r="C16" s="72" t="s">
        <v>62</v>
      </c>
      <c r="D16" s="72" t="e">
        <f>INT(D7*0.4)</f>
        <v>#REF!</v>
      </c>
      <c r="E16" s="72" t="s">
        <v>65</v>
      </c>
      <c r="F16" s="73"/>
      <c r="G16" s="73"/>
      <c r="H16" s="74" t="e">
        <f>#REF!</f>
        <v>#REF!</v>
      </c>
      <c r="I16" s="343" t="e">
        <f>INT(H16*D16)</f>
        <v>#REF!</v>
      </c>
      <c r="J16" s="73"/>
      <c r="K16" s="75"/>
      <c r="L16" s="343" t="e">
        <f>SUM(F16,H16,J16)</f>
        <v>#REF!</v>
      </c>
      <c r="M16" s="343" t="e">
        <f>SUM(G16,I16,K16)</f>
        <v>#REF!</v>
      </c>
      <c r="N16" s="76"/>
      <c r="O16" s="359"/>
    </row>
    <row r="17" spans="1:21" ht="21.75" customHeight="1">
      <c r="A17" s="78"/>
      <c r="B17" s="79" t="s">
        <v>56</v>
      </c>
      <c r="C17" s="72" t="s">
        <v>63</v>
      </c>
      <c r="D17" s="72">
        <f>'제경비,기술료,직접경비'!D23</f>
        <v>10</v>
      </c>
      <c r="E17" s="72" t="s">
        <v>66</v>
      </c>
      <c r="F17" s="73"/>
      <c r="G17" s="73"/>
      <c r="H17" s="73"/>
      <c r="I17" s="73"/>
      <c r="J17" s="74" t="e">
        <f>M7</f>
        <v>#REF!</v>
      </c>
      <c r="K17" s="343" t="e">
        <f>INT(J17*D17%)</f>
        <v>#REF!</v>
      </c>
      <c r="L17" s="343" t="e">
        <f t="shared" ref="L17:M19" si="2">SUM(F17,H17,J17)</f>
        <v>#REF!</v>
      </c>
      <c r="M17" s="343" t="e">
        <f t="shared" si="2"/>
        <v>#REF!</v>
      </c>
      <c r="N17" s="76"/>
      <c r="O17" s="359"/>
    </row>
    <row r="18" spans="1:21" ht="21.75" customHeight="1">
      <c r="A18" s="78"/>
      <c r="B18" s="80" t="s">
        <v>57</v>
      </c>
      <c r="C18" s="72" t="s">
        <v>64</v>
      </c>
      <c r="D18" s="72">
        <v>5</v>
      </c>
      <c r="E18" s="72" t="s">
        <v>66</v>
      </c>
      <c r="F18" s="73"/>
      <c r="G18" s="73"/>
      <c r="H18" s="73"/>
      <c r="I18" s="73"/>
      <c r="J18" s="74" t="e">
        <f>M6</f>
        <v>#REF!</v>
      </c>
      <c r="K18" s="343" t="e">
        <f>INT(J18*D18%)</f>
        <v>#REF!</v>
      </c>
      <c r="L18" s="343" t="e">
        <f t="shared" si="2"/>
        <v>#REF!</v>
      </c>
      <c r="M18" s="343" t="e">
        <f t="shared" si="2"/>
        <v>#REF!</v>
      </c>
      <c r="N18" s="76"/>
      <c r="O18" s="359"/>
    </row>
    <row r="19" spans="1:21" ht="21.75" customHeight="1">
      <c r="A19" s="78"/>
      <c r="B19" s="79" t="s">
        <v>58</v>
      </c>
      <c r="C19" s="68"/>
      <c r="D19" s="72">
        <v>1</v>
      </c>
      <c r="E19" s="72" t="s">
        <v>69</v>
      </c>
      <c r="F19" s="73"/>
      <c r="G19" s="73"/>
      <c r="H19" s="73"/>
      <c r="I19" s="73"/>
      <c r="J19" s="343" t="e">
        <f>인쇄비!#REF!</f>
        <v>#REF!</v>
      </c>
      <c r="K19" s="343" t="e">
        <f>INT(J19*D19)</f>
        <v>#REF!</v>
      </c>
      <c r="L19" s="343" t="e">
        <f t="shared" si="2"/>
        <v>#REF!</v>
      </c>
      <c r="M19" s="343" t="e">
        <f t="shared" si="2"/>
        <v>#REF!</v>
      </c>
      <c r="N19" s="76"/>
      <c r="O19" s="359"/>
    </row>
    <row r="20" spans="1:21">
      <c r="D20" s="28"/>
      <c r="E20" s="28"/>
      <c r="P20" s="27"/>
      <c r="Q20" s="363"/>
      <c r="R20" s="363"/>
      <c r="S20" s="364"/>
      <c r="T20" s="363"/>
      <c r="U20" s="58"/>
    </row>
    <row r="21" spans="1:21">
      <c r="C21" s="356"/>
      <c r="D21" s="58"/>
      <c r="E21" s="58"/>
      <c r="F21" s="359"/>
      <c r="H21" s="359"/>
      <c r="I21" s="359"/>
      <c r="P21" s="27"/>
      <c r="Q21" s="363"/>
      <c r="R21" s="363"/>
      <c r="S21" s="364"/>
      <c r="T21" s="363"/>
      <c r="U21" s="364"/>
    </row>
    <row r="22" spans="1:21">
      <c r="C22" s="356"/>
      <c r="D22" s="58"/>
      <c r="E22" s="58"/>
      <c r="F22" s="359"/>
      <c r="H22" s="359"/>
      <c r="I22" s="359"/>
      <c r="P22" s="67"/>
      <c r="Q22" s="363"/>
      <c r="R22" s="363"/>
      <c r="S22" s="364"/>
      <c r="T22" s="363"/>
      <c r="U22" s="364"/>
    </row>
    <row r="23" spans="1:21">
      <c r="C23" s="356"/>
      <c r="D23" s="58"/>
      <c r="E23" s="58"/>
      <c r="F23" s="359"/>
      <c r="H23" s="359"/>
      <c r="I23" s="359"/>
      <c r="P23" s="27"/>
      <c r="Q23" s="363"/>
      <c r="R23" s="363"/>
      <c r="S23" s="364"/>
      <c r="T23" s="363"/>
      <c r="U23" s="364"/>
    </row>
    <row r="24" spans="1:21">
      <c r="C24" s="357"/>
      <c r="D24" s="58"/>
      <c r="E24" s="58"/>
      <c r="F24" s="359"/>
      <c r="I24" s="359"/>
      <c r="P24" s="27"/>
      <c r="Q24" s="363"/>
      <c r="R24" s="363"/>
      <c r="S24" s="364"/>
      <c r="T24" s="363"/>
      <c r="U24" s="364"/>
    </row>
    <row r="25" spans="1:21">
      <c r="C25" s="358"/>
      <c r="D25" s="58"/>
      <c r="E25" s="58"/>
      <c r="F25" s="359"/>
      <c r="I25" s="359"/>
      <c r="P25" s="27"/>
      <c r="Q25" s="363"/>
      <c r="R25" s="363"/>
      <c r="S25" s="364"/>
      <c r="T25" s="363"/>
      <c r="U25" s="364"/>
    </row>
    <row r="26" spans="1:21">
      <c r="C26" s="359"/>
      <c r="D26" s="58"/>
      <c r="E26" s="58"/>
      <c r="F26" s="359"/>
      <c r="H26" s="359"/>
      <c r="I26" s="359"/>
      <c r="P26" s="27"/>
      <c r="Q26" s="363"/>
      <c r="R26" s="363"/>
      <c r="S26" s="364"/>
      <c r="T26" s="363"/>
      <c r="U26" s="364"/>
    </row>
    <row r="27" spans="1:21">
      <c r="C27" s="58"/>
      <c r="D27" s="58"/>
      <c r="E27" s="58"/>
      <c r="I27" s="359"/>
      <c r="P27" s="27"/>
      <c r="Q27" s="363"/>
      <c r="R27" s="363"/>
      <c r="S27" s="364"/>
      <c r="T27" s="363"/>
      <c r="U27" s="364"/>
    </row>
    <row r="28" spans="1:21">
      <c r="P28" s="27"/>
      <c r="Q28" s="363"/>
      <c r="R28" s="363"/>
      <c r="S28" s="364"/>
      <c r="T28" s="363"/>
      <c r="U28" s="364"/>
    </row>
    <row r="29" spans="1:21">
      <c r="P29" s="27"/>
      <c r="Q29" s="363"/>
      <c r="R29" s="363"/>
      <c r="S29" s="364"/>
      <c r="T29" s="363"/>
      <c r="U29" s="364"/>
    </row>
    <row r="30" spans="1:21">
      <c r="P30" s="27"/>
      <c r="Q30" s="363"/>
      <c r="R30" s="363"/>
      <c r="S30" s="364"/>
      <c r="T30" s="363"/>
      <c r="U30" s="364"/>
    </row>
    <row r="31" spans="1:21">
      <c r="P31" s="26"/>
      <c r="Q31" s="363"/>
      <c r="R31" s="363"/>
      <c r="S31" s="364"/>
      <c r="T31" s="363"/>
      <c r="U31" s="364"/>
    </row>
    <row r="32" spans="1:21">
      <c r="P32" s="26"/>
      <c r="Q32" s="363"/>
      <c r="R32" s="363"/>
      <c r="S32" s="364"/>
      <c r="T32" s="363"/>
      <c r="U32" s="364"/>
    </row>
    <row r="33" spans="16:21">
      <c r="P33" s="26"/>
      <c r="Q33" s="363"/>
      <c r="R33" s="363"/>
      <c r="S33" s="364"/>
      <c r="T33" s="363"/>
      <c r="U33" s="364"/>
    </row>
    <row r="34" spans="16:21">
      <c r="Q34" s="58"/>
      <c r="R34" s="58"/>
      <c r="S34" s="58"/>
      <c r="T34" s="58"/>
      <c r="U34" s="58"/>
    </row>
  </sheetData>
  <mergeCells count="17">
    <mergeCell ref="A1:N1"/>
    <mergeCell ref="A2:N2"/>
    <mergeCell ref="A3:B4"/>
    <mergeCell ref="C3:C4"/>
    <mergeCell ref="D3:D4"/>
    <mergeCell ref="E3:E4"/>
    <mergeCell ref="F3:G3"/>
    <mergeCell ref="H3:I3"/>
    <mergeCell ref="J3:K3"/>
    <mergeCell ref="L3:M3"/>
    <mergeCell ref="C12:C14"/>
    <mergeCell ref="N3:N4"/>
    <mergeCell ref="A5:C5"/>
    <mergeCell ref="A6:B6"/>
    <mergeCell ref="A9:B9"/>
    <mergeCell ref="A10:B10"/>
    <mergeCell ref="A11:B11"/>
  </mergeCells>
  <phoneticPr fontId="152" type="noConversion"/>
  <pageMargins left="0.7" right="0.7" top="0.75" bottom="0.75" header="0.3" footer="0.3"/>
  <pageSetup paperSize="9" scale="86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55"/>
  <sheetViews>
    <sheetView view="pageBreakPreview" zoomScaleNormal="100" zoomScaleSheetLayoutView="100" workbookViewId="0">
      <pane ySplit="2" topLeftCell="A3" activePane="bottomLeft" state="frozen"/>
      <selection activeCell="F12" sqref="F12"/>
      <selection pane="bottomLeft" activeCell="K20" sqref="K20"/>
    </sheetView>
  </sheetViews>
  <sheetFormatPr defaultRowHeight="19.5" customHeight="1"/>
  <cols>
    <col min="1" max="1" width="15.625" style="426" customWidth="1"/>
    <col min="2" max="2" width="17" style="426" customWidth="1"/>
    <col min="3" max="3" width="7.875" style="427" customWidth="1"/>
    <col min="4" max="4" width="5.75" style="427" customWidth="1"/>
    <col min="5" max="6" width="11.75" style="428" customWidth="1"/>
    <col min="7" max="7" width="10.75" style="428" customWidth="1"/>
    <col min="8" max="8" width="11.625" style="428" customWidth="1"/>
    <col min="9" max="9" width="9.25" style="428" customWidth="1"/>
    <col min="10" max="10" width="9.625" style="428" customWidth="1"/>
    <col min="11" max="11" width="11.25" style="428" customWidth="1"/>
    <col min="12" max="12" width="11.75" style="428" customWidth="1"/>
    <col min="13" max="13" width="8.125" style="426" customWidth="1"/>
    <col min="14" max="14" width="16.875" style="426" customWidth="1"/>
    <col min="15" max="15" width="15.375" style="426" bestFit="1" customWidth="1"/>
    <col min="16" max="256" width="9" style="426"/>
    <col min="257" max="257" width="13.625" style="426" customWidth="1"/>
    <col min="258" max="258" width="16.5" style="426" customWidth="1"/>
    <col min="259" max="259" width="7.875" style="426" customWidth="1"/>
    <col min="260" max="260" width="5.75" style="426" customWidth="1"/>
    <col min="261" max="262" width="11.75" style="426" customWidth="1"/>
    <col min="263" max="263" width="10.75" style="426" customWidth="1"/>
    <col min="264" max="264" width="11.625" style="426" customWidth="1"/>
    <col min="265" max="265" width="9.25" style="426" customWidth="1"/>
    <col min="266" max="266" width="9.625" style="426" customWidth="1"/>
    <col min="267" max="267" width="11.25" style="426" customWidth="1"/>
    <col min="268" max="268" width="11.75" style="426" customWidth="1"/>
    <col min="269" max="269" width="8.125" style="426" customWidth="1"/>
    <col min="270" max="270" width="16.875" style="426" customWidth="1"/>
    <col min="271" max="271" width="15.375" style="426" bestFit="1" customWidth="1"/>
    <col min="272" max="512" width="9" style="426"/>
    <col min="513" max="513" width="13.625" style="426" customWidth="1"/>
    <col min="514" max="514" width="16.5" style="426" customWidth="1"/>
    <col min="515" max="515" width="7.875" style="426" customWidth="1"/>
    <col min="516" max="516" width="5.75" style="426" customWidth="1"/>
    <col min="517" max="518" width="11.75" style="426" customWidth="1"/>
    <col min="519" max="519" width="10.75" style="426" customWidth="1"/>
    <col min="520" max="520" width="11.625" style="426" customWidth="1"/>
    <col min="521" max="521" width="9.25" style="426" customWidth="1"/>
    <col min="522" max="522" width="9.625" style="426" customWidth="1"/>
    <col min="523" max="523" width="11.25" style="426" customWidth="1"/>
    <col min="524" max="524" width="11.75" style="426" customWidth="1"/>
    <col min="525" max="525" width="8.125" style="426" customWidth="1"/>
    <col min="526" max="526" width="16.875" style="426" customWidth="1"/>
    <col min="527" max="527" width="15.375" style="426" bestFit="1" customWidth="1"/>
    <col min="528" max="768" width="9" style="426"/>
    <col min="769" max="769" width="13.625" style="426" customWidth="1"/>
    <col min="770" max="770" width="16.5" style="426" customWidth="1"/>
    <col min="771" max="771" width="7.875" style="426" customWidth="1"/>
    <col min="772" max="772" width="5.75" style="426" customWidth="1"/>
    <col min="773" max="774" width="11.75" style="426" customWidth="1"/>
    <col min="775" max="775" width="10.75" style="426" customWidth="1"/>
    <col min="776" max="776" width="11.625" style="426" customWidth="1"/>
    <col min="777" max="777" width="9.25" style="426" customWidth="1"/>
    <col min="778" max="778" width="9.625" style="426" customWidth="1"/>
    <col min="779" max="779" width="11.25" style="426" customWidth="1"/>
    <col min="780" max="780" width="11.75" style="426" customWidth="1"/>
    <col min="781" max="781" width="8.125" style="426" customWidth="1"/>
    <col min="782" max="782" width="16.875" style="426" customWidth="1"/>
    <col min="783" max="783" width="15.375" style="426" bestFit="1" customWidth="1"/>
    <col min="784" max="1024" width="9" style="426"/>
    <col min="1025" max="1025" width="13.625" style="426" customWidth="1"/>
    <col min="1026" max="1026" width="16.5" style="426" customWidth="1"/>
    <col min="1027" max="1027" width="7.875" style="426" customWidth="1"/>
    <col min="1028" max="1028" width="5.75" style="426" customWidth="1"/>
    <col min="1029" max="1030" width="11.75" style="426" customWidth="1"/>
    <col min="1031" max="1031" width="10.75" style="426" customWidth="1"/>
    <col min="1032" max="1032" width="11.625" style="426" customWidth="1"/>
    <col min="1033" max="1033" width="9.25" style="426" customWidth="1"/>
    <col min="1034" max="1034" width="9.625" style="426" customWidth="1"/>
    <col min="1035" max="1035" width="11.25" style="426" customWidth="1"/>
    <col min="1036" max="1036" width="11.75" style="426" customWidth="1"/>
    <col min="1037" max="1037" width="8.125" style="426" customWidth="1"/>
    <col min="1038" max="1038" width="16.875" style="426" customWidth="1"/>
    <col min="1039" max="1039" width="15.375" style="426" bestFit="1" customWidth="1"/>
    <col min="1040" max="1280" width="9" style="426"/>
    <col min="1281" max="1281" width="13.625" style="426" customWidth="1"/>
    <col min="1282" max="1282" width="16.5" style="426" customWidth="1"/>
    <col min="1283" max="1283" width="7.875" style="426" customWidth="1"/>
    <col min="1284" max="1284" width="5.75" style="426" customWidth="1"/>
    <col min="1285" max="1286" width="11.75" style="426" customWidth="1"/>
    <col min="1287" max="1287" width="10.75" style="426" customWidth="1"/>
    <col min="1288" max="1288" width="11.625" style="426" customWidth="1"/>
    <col min="1289" max="1289" width="9.25" style="426" customWidth="1"/>
    <col min="1290" max="1290" width="9.625" style="426" customWidth="1"/>
    <col min="1291" max="1291" width="11.25" style="426" customWidth="1"/>
    <col min="1292" max="1292" width="11.75" style="426" customWidth="1"/>
    <col min="1293" max="1293" width="8.125" style="426" customWidth="1"/>
    <col min="1294" max="1294" width="16.875" style="426" customWidth="1"/>
    <col min="1295" max="1295" width="15.375" style="426" bestFit="1" customWidth="1"/>
    <col min="1296" max="1536" width="9" style="426"/>
    <col min="1537" max="1537" width="13.625" style="426" customWidth="1"/>
    <col min="1538" max="1538" width="16.5" style="426" customWidth="1"/>
    <col min="1539" max="1539" width="7.875" style="426" customWidth="1"/>
    <col min="1540" max="1540" width="5.75" style="426" customWidth="1"/>
    <col min="1541" max="1542" width="11.75" style="426" customWidth="1"/>
    <col min="1543" max="1543" width="10.75" style="426" customWidth="1"/>
    <col min="1544" max="1544" width="11.625" style="426" customWidth="1"/>
    <col min="1545" max="1545" width="9.25" style="426" customWidth="1"/>
    <col min="1546" max="1546" width="9.625" style="426" customWidth="1"/>
    <col min="1547" max="1547" width="11.25" style="426" customWidth="1"/>
    <col min="1548" max="1548" width="11.75" style="426" customWidth="1"/>
    <col min="1549" max="1549" width="8.125" style="426" customWidth="1"/>
    <col min="1550" max="1550" width="16.875" style="426" customWidth="1"/>
    <col min="1551" max="1551" width="15.375" style="426" bestFit="1" customWidth="1"/>
    <col min="1552" max="1792" width="9" style="426"/>
    <col min="1793" max="1793" width="13.625" style="426" customWidth="1"/>
    <col min="1794" max="1794" width="16.5" style="426" customWidth="1"/>
    <col min="1795" max="1795" width="7.875" style="426" customWidth="1"/>
    <col min="1796" max="1796" width="5.75" style="426" customWidth="1"/>
    <col min="1797" max="1798" width="11.75" style="426" customWidth="1"/>
    <col min="1799" max="1799" width="10.75" style="426" customWidth="1"/>
    <col min="1800" max="1800" width="11.625" style="426" customWidth="1"/>
    <col min="1801" max="1801" width="9.25" style="426" customWidth="1"/>
    <col min="1802" max="1802" width="9.625" style="426" customWidth="1"/>
    <col min="1803" max="1803" width="11.25" style="426" customWidth="1"/>
    <col min="1804" max="1804" width="11.75" style="426" customWidth="1"/>
    <col min="1805" max="1805" width="8.125" style="426" customWidth="1"/>
    <col min="1806" max="1806" width="16.875" style="426" customWidth="1"/>
    <col min="1807" max="1807" width="15.375" style="426" bestFit="1" customWidth="1"/>
    <col min="1808" max="2048" width="9" style="426"/>
    <col min="2049" max="2049" width="13.625" style="426" customWidth="1"/>
    <col min="2050" max="2050" width="16.5" style="426" customWidth="1"/>
    <col min="2051" max="2051" width="7.875" style="426" customWidth="1"/>
    <col min="2052" max="2052" width="5.75" style="426" customWidth="1"/>
    <col min="2053" max="2054" width="11.75" style="426" customWidth="1"/>
    <col min="2055" max="2055" width="10.75" style="426" customWidth="1"/>
    <col min="2056" max="2056" width="11.625" style="426" customWidth="1"/>
    <col min="2057" max="2057" width="9.25" style="426" customWidth="1"/>
    <col min="2058" max="2058" width="9.625" style="426" customWidth="1"/>
    <col min="2059" max="2059" width="11.25" style="426" customWidth="1"/>
    <col min="2060" max="2060" width="11.75" style="426" customWidth="1"/>
    <col min="2061" max="2061" width="8.125" style="426" customWidth="1"/>
    <col min="2062" max="2062" width="16.875" style="426" customWidth="1"/>
    <col min="2063" max="2063" width="15.375" style="426" bestFit="1" customWidth="1"/>
    <col min="2064" max="2304" width="9" style="426"/>
    <col min="2305" max="2305" width="13.625" style="426" customWidth="1"/>
    <col min="2306" max="2306" width="16.5" style="426" customWidth="1"/>
    <col min="2307" max="2307" width="7.875" style="426" customWidth="1"/>
    <col min="2308" max="2308" width="5.75" style="426" customWidth="1"/>
    <col min="2309" max="2310" width="11.75" style="426" customWidth="1"/>
    <col min="2311" max="2311" width="10.75" style="426" customWidth="1"/>
    <col min="2312" max="2312" width="11.625" style="426" customWidth="1"/>
    <col min="2313" max="2313" width="9.25" style="426" customWidth="1"/>
    <col min="2314" max="2314" width="9.625" style="426" customWidth="1"/>
    <col min="2315" max="2315" width="11.25" style="426" customWidth="1"/>
    <col min="2316" max="2316" width="11.75" style="426" customWidth="1"/>
    <col min="2317" max="2317" width="8.125" style="426" customWidth="1"/>
    <col min="2318" max="2318" width="16.875" style="426" customWidth="1"/>
    <col min="2319" max="2319" width="15.375" style="426" bestFit="1" customWidth="1"/>
    <col min="2320" max="2560" width="9" style="426"/>
    <col min="2561" max="2561" width="13.625" style="426" customWidth="1"/>
    <col min="2562" max="2562" width="16.5" style="426" customWidth="1"/>
    <col min="2563" max="2563" width="7.875" style="426" customWidth="1"/>
    <col min="2564" max="2564" width="5.75" style="426" customWidth="1"/>
    <col min="2565" max="2566" width="11.75" style="426" customWidth="1"/>
    <col min="2567" max="2567" width="10.75" style="426" customWidth="1"/>
    <col min="2568" max="2568" width="11.625" style="426" customWidth="1"/>
    <col min="2569" max="2569" width="9.25" style="426" customWidth="1"/>
    <col min="2570" max="2570" width="9.625" style="426" customWidth="1"/>
    <col min="2571" max="2571" width="11.25" style="426" customWidth="1"/>
    <col min="2572" max="2572" width="11.75" style="426" customWidth="1"/>
    <col min="2573" max="2573" width="8.125" style="426" customWidth="1"/>
    <col min="2574" max="2574" width="16.875" style="426" customWidth="1"/>
    <col min="2575" max="2575" width="15.375" style="426" bestFit="1" customWidth="1"/>
    <col min="2576" max="2816" width="9" style="426"/>
    <col min="2817" max="2817" width="13.625" style="426" customWidth="1"/>
    <col min="2818" max="2818" width="16.5" style="426" customWidth="1"/>
    <col min="2819" max="2819" width="7.875" style="426" customWidth="1"/>
    <col min="2820" max="2820" width="5.75" style="426" customWidth="1"/>
    <col min="2821" max="2822" width="11.75" style="426" customWidth="1"/>
    <col min="2823" max="2823" width="10.75" style="426" customWidth="1"/>
    <col min="2824" max="2824" width="11.625" style="426" customWidth="1"/>
    <col min="2825" max="2825" width="9.25" style="426" customWidth="1"/>
    <col min="2826" max="2826" width="9.625" style="426" customWidth="1"/>
    <col min="2827" max="2827" width="11.25" style="426" customWidth="1"/>
    <col min="2828" max="2828" width="11.75" style="426" customWidth="1"/>
    <col min="2829" max="2829" width="8.125" style="426" customWidth="1"/>
    <col min="2830" max="2830" width="16.875" style="426" customWidth="1"/>
    <col min="2831" max="2831" width="15.375" style="426" bestFit="1" customWidth="1"/>
    <col min="2832" max="3072" width="9" style="426"/>
    <col min="3073" max="3073" width="13.625" style="426" customWidth="1"/>
    <col min="3074" max="3074" width="16.5" style="426" customWidth="1"/>
    <col min="3075" max="3075" width="7.875" style="426" customWidth="1"/>
    <col min="3076" max="3076" width="5.75" style="426" customWidth="1"/>
    <col min="3077" max="3078" width="11.75" style="426" customWidth="1"/>
    <col min="3079" max="3079" width="10.75" style="426" customWidth="1"/>
    <col min="3080" max="3080" width="11.625" style="426" customWidth="1"/>
    <col min="3081" max="3081" width="9.25" style="426" customWidth="1"/>
    <col min="3082" max="3082" width="9.625" style="426" customWidth="1"/>
    <col min="3083" max="3083" width="11.25" style="426" customWidth="1"/>
    <col min="3084" max="3084" width="11.75" style="426" customWidth="1"/>
    <col min="3085" max="3085" width="8.125" style="426" customWidth="1"/>
    <col min="3086" max="3086" width="16.875" style="426" customWidth="1"/>
    <col min="3087" max="3087" width="15.375" style="426" bestFit="1" customWidth="1"/>
    <col min="3088" max="3328" width="9" style="426"/>
    <col min="3329" max="3329" width="13.625" style="426" customWidth="1"/>
    <col min="3330" max="3330" width="16.5" style="426" customWidth="1"/>
    <col min="3331" max="3331" width="7.875" style="426" customWidth="1"/>
    <col min="3332" max="3332" width="5.75" style="426" customWidth="1"/>
    <col min="3333" max="3334" width="11.75" style="426" customWidth="1"/>
    <col min="3335" max="3335" width="10.75" style="426" customWidth="1"/>
    <col min="3336" max="3336" width="11.625" style="426" customWidth="1"/>
    <col min="3337" max="3337" width="9.25" style="426" customWidth="1"/>
    <col min="3338" max="3338" width="9.625" style="426" customWidth="1"/>
    <col min="3339" max="3339" width="11.25" style="426" customWidth="1"/>
    <col min="3340" max="3340" width="11.75" style="426" customWidth="1"/>
    <col min="3341" max="3341" width="8.125" style="426" customWidth="1"/>
    <col min="3342" max="3342" width="16.875" style="426" customWidth="1"/>
    <col min="3343" max="3343" width="15.375" style="426" bestFit="1" customWidth="1"/>
    <col min="3344" max="3584" width="9" style="426"/>
    <col min="3585" max="3585" width="13.625" style="426" customWidth="1"/>
    <col min="3586" max="3586" width="16.5" style="426" customWidth="1"/>
    <col min="3587" max="3587" width="7.875" style="426" customWidth="1"/>
    <col min="3588" max="3588" width="5.75" style="426" customWidth="1"/>
    <col min="3589" max="3590" width="11.75" style="426" customWidth="1"/>
    <col min="3591" max="3591" width="10.75" style="426" customWidth="1"/>
    <col min="3592" max="3592" width="11.625" style="426" customWidth="1"/>
    <col min="3593" max="3593" width="9.25" style="426" customWidth="1"/>
    <col min="3594" max="3594" width="9.625" style="426" customWidth="1"/>
    <col min="3595" max="3595" width="11.25" style="426" customWidth="1"/>
    <col min="3596" max="3596" width="11.75" style="426" customWidth="1"/>
    <col min="3597" max="3597" width="8.125" style="426" customWidth="1"/>
    <col min="3598" max="3598" width="16.875" style="426" customWidth="1"/>
    <col min="3599" max="3599" width="15.375" style="426" bestFit="1" customWidth="1"/>
    <col min="3600" max="3840" width="9" style="426"/>
    <col min="3841" max="3841" width="13.625" style="426" customWidth="1"/>
    <col min="3842" max="3842" width="16.5" style="426" customWidth="1"/>
    <col min="3843" max="3843" width="7.875" style="426" customWidth="1"/>
    <col min="3844" max="3844" width="5.75" style="426" customWidth="1"/>
    <col min="3845" max="3846" width="11.75" style="426" customWidth="1"/>
    <col min="3847" max="3847" width="10.75" style="426" customWidth="1"/>
    <col min="3848" max="3848" width="11.625" style="426" customWidth="1"/>
    <col min="3849" max="3849" width="9.25" style="426" customWidth="1"/>
    <col min="3850" max="3850" width="9.625" style="426" customWidth="1"/>
    <col min="3851" max="3851" width="11.25" style="426" customWidth="1"/>
    <col min="3852" max="3852" width="11.75" style="426" customWidth="1"/>
    <col min="3853" max="3853" width="8.125" style="426" customWidth="1"/>
    <col min="3854" max="3854" width="16.875" style="426" customWidth="1"/>
    <col min="3855" max="3855" width="15.375" style="426" bestFit="1" customWidth="1"/>
    <col min="3856" max="4096" width="9" style="426"/>
    <col min="4097" max="4097" width="13.625" style="426" customWidth="1"/>
    <col min="4098" max="4098" width="16.5" style="426" customWidth="1"/>
    <col min="4099" max="4099" width="7.875" style="426" customWidth="1"/>
    <col min="4100" max="4100" width="5.75" style="426" customWidth="1"/>
    <col min="4101" max="4102" width="11.75" style="426" customWidth="1"/>
    <col min="4103" max="4103" width="10.75" style="426" customWidth="1"/>
    <col min="4104" max="4104" width="11.625" style="426" customWidth="1"/>
    <col min="4105" max="4105" width="9.25" style="426" customWidth="1"/>
    <col min="4106" max="4106" width="9.625" style="426" customWidth="1"/>
    <col min="4107" max="4107" width="11.25" style="426" customWidth="1"/>
    <col min="4108" max="4108" width="11.75" style="426" customWidth="1"/>
    <col min="4109" max="4109" width="8.125" style="426" customWidth="1"/>
    <col min="4110" max="4110" width="16.875" style="426" customWidth="1"/>
    <col min="4111" max="4111" width="15.375" style="426" bestFit="1" customWidth="1"/>
    <col min="4112" max="4352" width="9" style="426"/>
    <col min="4353" max="4353" width="13.625" style="426" customWidth="1"/>
    <col min="4354" max="4354" width="16.5" style="426" customWidth="1"/>
    <col min="4355" max="4355" width="7.875" style="426" customWidth="1"/>
    <col min="4356" max="4356" width="5.75" style="426" customWidth="1"/>
    <col min="4357" max="4358" width="11.75" style="426" customWidth="1"/>
    <col min="4359" max="4359" width="10.75" style="426" customWidth="1"/>
    <col min="4360" max="4360" width="11.625" style="426" customWidth="1"/>
    <col min="4361" max="4361" width="9.25" style="426" customWidth="1"/>
    <col min="4362" max="4362" width="9.625" style="426" customWidth="1"/>
    <col min="4363" max="4363" width="11.25" style="426" customWidth="1"/>
    <col min="4364" max="4364" width="11.75" style="426" customWidth="1"/>
    <col min="4365" max="4365" width="8.125" style="426" customWidth="1"/>
    <col min="4366" max="4366" width="16.875" style="426" customWidth="1"/>
    <col min="4367" max="4367" width="15.375" style="426" bestFit="1" customWidth="1"/>
    <col min="4368" max="4608" width="9" style="426"/>
    <col min="4609" max="4609" width="13.625" style="426" customWidth="1"/>
    <col min="4610" max="4610" width="16.5" style="426" customWidth="1"/>
    <col min="4611" max="4611" width="7.875" style="426" customWidth="1"/>
    <col min="4612" max="4612" width="5.75" style="426" customWidth="1"/>
    <col min="4613" max="4614" width="11.75" style="426" customWidth="1"/>
    <col min="4615" max="4615" width="10.75" style="426" customWidth="1"/>
    <col min="4616" max="4616" width="11.625" style="426" customWidth="1"/>
    <col min="4617" max="4617" width="9.25" style="426" customWidth="1"/>
    <col min="4618" max="4618" width="9.625" style="426" customWidth="1"/>
    <col min="4619" max="4619" width="11.25" style="426" customWidth="1"/>
    <col min="4620" max="4620" width="11.75" style="426" customWidth="1"/>
    <col min="4621" max="4621" width="8.125" style="426" customWidth="1"/>
    <col min="4622" max="4622" width="16.875" style="426" customWidth="1"/>
    <col min="4623" max="4623" width="15.375" style="426" bestFit="1" customWidth="1"/>
    <col min="4624" max="4864" width="9" style="426"/>
    <col min="4865" max="4865" width="13.625" style="426" customWidth="1"/>
    <col min="4866" max="4866" width="16.5" style="426" customWidth="1"/>
    <col min="4867" max="4867" width="7.875" style="426" customWidth="1"/>
    <col min="4868" max="4868" width="5.75" style="426" customWidth="1"/>
    <col min="4869" max="4870" width="11.75" style="426" customWidth="1"/>
    <col min="4871" max="4871" width="10.75" style="426" customWidth="1"/>
    <col min="4872" max="4872" width="11.625" style="426" customWidth="1"/>
    <col min="4873" max="4873" width="9.25" style="426" customWidth="1"/>
    <col min="4874" max="4874" width="9.625" style="426" customWidth="1"/>
    <col min="4875" max="4875" width="11.25" style="426" customWidth="1"/>
    <col min="4876" max="4876" width="11.75" style="426" customWidth="1"/>
    <col min="4877" max="4877" width="8.125" style="426" customWidth="1"/>
    <col min="4878" max="4878" width="16.875" style="426" customWidth="1"/>
    <col min="4879" max="4879" width="15.375" style="426" bestFit="1" customWidth="1"/>
    <col min="4880" max="5120" width="9" style="426"/>
    <col min="5121" max="5121" width="13.625" style="426" customWidth="1"/>
    <col min="5122" max="5122" width="16.5" style="426" customWidth="1"/>
    <col min="5123" max="5123" width="7.875" style="426" customWidth="1"/>
    <col min="5124" max="5124" width="5.75" style="426" customWidth="1"/>
    <col min="5125" max="5126" width="11.75" style="426" customWidth="1"/>
    <col min="5127" max="5127" width="10.75" style="426" customWidth="1"/>
    <col min="5128" max="5128" width="11.625" style="426" customWidth="1"/>
    <col min="5129" max="5129" width="9.25" style="426" customWidth="1"/>
    <col min="5130" max="5130" width="9.625" style="426" customWidth="1"/>
    <col min="5131" max="5131" width="11.25" style="426" customWidth="1"/>
    <col min="5132" max="5132" width="11.75" style="426" customWidth="1"/>
    <col min="5133" max="5133" width="8.125" style="426" customWidth="1"/>
    <col min="5134" max="5134" width="16.875" style="426" customWidth="1"/>
    <col min="5135" max="5135" width="15.375" style="426" bestFit="1" customWidth="1"/>
    <col min="5136" max="5376" width="9" style="426"/>
    <col min="5377" max="5377" width="13.625" style="426" customWidth="1"/>
    <col min="5378" max="5378" width="16.5" style="426" customWidth="1"/>
    <col min="5379" max="5379" width="7.875" style="426" customWidth="1"/>
    <col min="5380" max="5380" width="5.75" style="426" customWidth="1"/>
    <col min="5381" max="5382" width="11.75" style="426" customWidth="1"/>
    <col min="5383" max="5383" width="10.75" style="426" customWidth="1"/>
    <col min="5384" max="5384" width="11.625" style="426" customWidth="1"/>
    <col min="5385" max="5385" width="9.25" style="426" customWidth="1"/>
    <col min="5386" max="5386" width="9.625" style="426" customWidth="1"/>
    <col min="5387" max="5387" width="11.25" style="426" customWidth="1"/>
    <col min="5388" max="5388" width="11.75" style="426" customWidth="1"/>
    <col min="5389" max="5389" width="8.125" style="426" customWidth="1"/>
    <col min="5390" max="5390" width="16.875" style="426" customWidth="1"/>
    <col min="5391" max="5391" width="15.375" style="426" bestFit="1" customWidth="1"/>
    <col min="5392" max="5632" width="9" style="426"/>
    <col min="5633" max="5633" width="13.625" style="426" customWidth="1"/>
    <col min="5634" max="5634" width="16.5" style="426" customWidth="1"/>
    <col min="5635" max="5635" width="7.875" style="426" customWidth="1"/>
    <col min="5636" max="5636" width="5.75" style="426" customWidth="1"/>
    <col min="5637" max="5638" width="11.75" style="426" customWidth="1"/>
    <col min="5639" max="5639" width="10.75" style="426" customWidth="1"/>
    <col min="5640" max="5640" width="11.625" style="426" customWidth="1"/>
    <col min="5641" max="5641" width="9.25" style="426" customWidth="1"/>
    <col min="5642" max="5642" width="9.625" style="426" customWidth="1"/>
    <col min="5643" max="5643" width="11.25" style="426" customWidth="1"/>
    <col min="5644" max="5644" width="11.75" style="426" customWidth="1"/>
    <col min="5645" max="5645" width="8.125" style="426" customWidth="1"/>
    <col min="5646" max="5646" width="16.875" style="426" customWidth="1"/>
    <col min="5647" max="5647" width="15.375" style="426" bestFit="1" customWidth="1"/>
    <col min="5648" max="5888" width="9" style="426"/>
    <col min="5889" max="5889" width="13.625" style="426" customWidth="1"/>
    <col min="5890" max="5890" width="16.5" style="426" customWidth="1"/>
    <col min="5891" max="5891" width="7.875" style="426" customWidth="1"/>
    <col min="5892" max="5892" width="5.75" style="426" customWidth="1"/>
    <col min="5893" max="5894" width="11.75" style="426" customWidth="1"/>
    <col min="5895" max="5895" width="10.75" style="426" customWidth="1"/>
    <col min="5896" max="5896" width="11.625" style="426" customWidth="1"/>
    <col min="5897" max="5897" width="9.25" style="426" customWidth="1"/>
    <col min="5898" max="5898" width="9.625" style="426" customWidth="1"/>
    <col min="5899" max="5899" width="11.25" style="426" customWidth="1"/>
    <col min="5900" max="5900" width="11.75" style="426" customWidth="1"/>
    <col min="5901" max="5901" width="8.125" style="426" customWidth="1"/>
    <col min="5902" max="5902" width="16.875" style="426" customWidth="1"/>
    <col min="5903" max="5903" width="15.375" style="426" bestFit="1" customWidth="1"/>
    <col min="5904" max="6144" width="9" style="426"/>
    <col min="6145" max="6145" width="13.625" style="426" customWidth="1"/>
    <col min="6146" max="6146" width="16.5" style="426" customWidth="1"/>
    <col min="6147" max="6147" width="7.875" style="426" customWidth="1"/>
    <col min="6148" max="6148" width="5.75" style="426" customWidth="1"/>
    <col min="6149" max="6150" width="11.75" style="426" customWidth="1"/>
    <col min="6151" max="6151" width="10.75" style="426" customWidth="1"/>
    <col min="6152" max="6152" width="11.625" style="426" customWidth="1"/>
    <col min="6153" max="6153" width="9.25" style="426" customWidth="1"/>
    <col min="6154" max="6154" width="9.625" style="426" customWidth="1"/>
    <col min="6155" max="6155" width="11.25" style="426" customWidth="1"/>
    <col min="6156" max="6156" width="11.75" style="426" customWidth="1"/>
    <col min="6157" max="6157" width="8.125" style="426" customWidth="1"/>
    <col min="6158" max="6158" width="16.875" style="426" customWidth="1"/>
    <col min="6159" max="6159" width="15.375" style="426" bestFit="1" customWidth="1"/>
    <col min="6160" max="6400" width="9" style="426"/>
    <col min="6401" max="6401" width="13.625" style="426" customWidth="1"/>
    <col min="6402" max="6402" width="16.5" style="426" customWidth="1"/>
    <col min="6403" max="6403" width="7.875" style="426" customWidth="1"/>
    <col min="6404" max="6404" width="5.75" style="426" customWidth="1"/>
    <col min="6405" max="6406" width="11.75" style="426" customWidth="1"/>
    <col min="6407" max="6407" width="10.75" style="426" customWidth="1"/>
    <col min="6408" max="6408" width="11.625" style="426" customWidth="1"/>
    <col min="6409" max="6409" width="9.25" style="426" customWidth="1"/>
    <col min="6410" max="6410" width="9.625" style="426" customWidth="1"/>
    <col min="6411" max="6411" width="11.25" style="426" customWidth="1"/>
    <col min="6412" max="6412" width="11.75" style="426" customWidth="1"/>
    <col min="6413" max="6413" width="8.125" style="426" customWidth="1"/>
    <col min="6414" max="6414" width="16.875" style="426" customWidth="1"/>
    <col min="6415" max="6415" width="15.375" style="426" bestFit="1" customWidth="1"/>
    <col min="6416" max="6656" width="9" style="426"/>
    <col min="6657" max="6657" width="13.625" style="426" customWidth="1"/>
    <col min="6658" max="6658" width="16.5" style="426" customWidth="1"/>
    <col min="6659" max="6659" width="7.875" style="426" customWidth="1"/>
    <col min="6660" max="6660" width="5.75" style="426" customWidth="1"/>
    <col min="6661" max="6662" width="11.75" style="426" customWidth="1"/>
    <col min="6663" max="6663" width="10.75" style="426" customWidth="1"/>
    <col min="6664" max="6664" width="11.625" style="426" customWidth="1"/>
    <col min="6665" max="6665" width="9.25" style="426" customWidth="1"/>
    <col min="6666" max="6666" width="9.625" style="426" customWidth="1"/>
    <col min="6667" max="6667" width="11.25" style="426" customWidth="1"/>
    <col min="6668" max="6668" width="11.75" style="426" customWidth="1"/>
    <col min="6669" max="6669" width="8.125" style="426" customWidth="1"/>
    <col min="6670" max="6670" width="16.875" style="426" customWidth="1"/>
    <col min="6671" max="6671" width="15.375" style="426" bestFit="1" customWidth="1"/>
    <col min="6672" max="6912" width="9" style="426"/>
    <col min="6913" max="6913" width="13.625" style="426" customWidth="1"/>
    <col min="6914" max="6914" width="16.5" style="426" customWidth="1"/>
    <col min="6915" max="6915" width="7.875" style="426" customWidth="1"/>
    <col min="6916" max="6916" width="5.75" style="426" customWidth="1"/>
    <col min="6917" max="6918" width="11.75" style="426" customWidth="1"/>
    <col min="6919" max="6919" width="10.75" style="426" customWidth="1"/>
    <col min="6920" max="6920" width="11.625" style="426" customWidth="1"/>
    <col min="6921" max="6921" width="9.25" style="426" customWidth="1"/>
    <col min="6922" max="6922" width="9.625" style="426" customWidth="1"/>
    <col min="6923" max="6923" width="11.25" style="426" customWidth="1"/>
    <col min="6924" max="6924" width="11.75" style="426" customWidth="1"/>
    <col min="6925" max="6925" width="8.125" style="426" customWidth="1"/>
    <col min="6926" max="6926" width="16.875" style="426" customWidth="1"/>
    <col min="6927" max="6927" width="15.375" style="426" bestFit="1" customWidth="1"/>
    <col min="6928" max="7168" width="9" style="426"/>
    <col min="7169" max="7169" width="13.625" style="426" customWidth="1"/>
    <col min="7170" max="7170" width="16.5" style="426" customWidth="1"/>
    <col min="7171" max="7171" width="7.875" style="426" customWidth="1"/>
    <col min="7172" max="7172" width="5.75" style="426" customWidth="1"/>
    <col min="7173" max="7174" width="11.75" style="426" customWidth="1"/>
    <col min="7175" max="7175" width="10.75" style="426" customWidth="1"/>
    <col min="7176" max="7176" width="11.625" style="426" customWidth="1"/>
    <col min="7177" max="7177" width="9.25" style="426" customWidth="1"/>
    <col min="7178" max="7178" width="9.625" style="426" customWidth="1"/>
    <col min="7179" max="7179" width="11.25" style="426" customWidth="1"/>
    <col min="7180" max="7180" width="11.75" style="426" customWidth="1"/>
    <col min="7181" max="7181" width="8.125" style="426" customWidth="1"/>
    <col min="7182" max="7182" width="16.875" style="426" customWidth="1"/>
    <col min="7183" max="7183" width="15.375" style="426" bestFit="1" customWidth="1"/>
    <col min="7184" max="7424" width="9" style="426"/>
    <col min="7425" max="7425" width="13.625" style="426" customWidth="1"/>
    <col min="7426" max="7426" width="16.5" style="426" customWidth="1"/>
    <col min="7427" max="7427" width="7.875" style="426" customWidth="1"/>
    <col min="7428" max="7428" width="5.75" style="426" customWidth="1"/>
    <col min="7429" max="7430" width="11.75" style="426" customWidth="1"/>
    <col min="7431" max="7431" width="10.75" style="426" customWidth="1"/>
    <col min="7432" max="7432" width="11.625" style="426" customWidth="1"/>
    <col min="7433" max="7433" width="9.25" style="426" customWidth="1"/>
    <col min="7434" max="7434" width="9.625" style="426" customWidth="1"/>
    <col min="7435" max="7435" width="11.25" style="426" customWidth="1"/>
    <col min="7436" max="7436" width="11.75" style="426" customWidth="1"/>
    <col min="7437" max="7437" width="8.125" style="426" customWidth="1"/>
    <col min="7438" max="7438" width="16.875" style="426" customWidth="1"/>
    <col min="7439" max="7439" width="15.375" style="426" bestFit="1" customWidth="1"/>
    <col min="7440" max="7680" width="9" style="426"/>
    <col min="7681" max="7681" width="13.625" style="426" customWidth="1"/>
    <col min="7682" max="7682" width="16.5" style="426" customWidth="1"/>
    <col min="7683" max="7683" width="7.875" style="426" customWidth="1"/>
    <col min="7684" max="7684" width="5.75" style="426" customWidth="1"/>
    <col min="7685" max="7686" width="11.75" style="426" customWidth="1"/>
    <col min="7687" max="7687" width="10.75" style="426" customWidth="1"/>
    <col min="7688" max="7688" width="11.625" style="426" customWidth="1"/>
    <col min="7689" max="7689" width="9.25" style="426" customWidth="1"/>
    <col min="7690" max="7690" width="9.625" style="426" customWidth="1"/>
    <col min="7691" max="7691" width="11.25" style="426" customWidth="1"/>
    <col min="7692" max="7692" width="11.75" style="426" customWidth="1"/>
    <col min="7693" max="7693" width="8.125" style="426" customWidth="1"/>
    <col min="7694" max="7694" width="16.875" style="426" customWidth="1"/>
    <col min="7695" max="7695" width="15.375" style="426" bestFit="1" customWidth="1"/>
    <col min="7696" max="7936" width="9" style="426"/>
    <col min="7937" max="7937" width="13.625" style="426" customWidth="1"/>
    <col min="7938" max="7938" width="16.5" style="426" customWidth="1"/>
    <col min="7939" max="7939" width="7.875" style="426" customWidth="1"/>
    <col min="7940" max="7940" width="5.75" style="426" customWidth="1"/>
    <col min="7941" max="7942" width="11.75" style="426" customWidth="1"/>
    <col min="7943" max="7943" width="10.75" style="426" customWidth="1"/>
    <col min="7944" max="7944" width="11.625" style="426" customWidth="1"/>
    <col min="7945" max="7945" width="9.25" style="426" customWidth="1"/>
    <col min="7946" max="7946" width="9.625" style="426" customWidth="1"/>
    <col min="7947" max="7947" width="11.25" style="426" customWidth="1"/>
    <col min="7948" max="7948" width="11.75" style="426" customWidth="1"/>
    <col min="7949" max="7949" width="8.125" style="426" customWidth="1"/>
    <col min="7950" max="7950" width="16.875" style="426" customWidth="1"/>
    <col min="7951" max="7951" width="15.375" style="426" bestFit="1" customWidth="1"/>
    <col min="7952" max="8192" width="9" style="426"/>
    <col min="8193" max="8193" width="13.625" style="426" customWidth="1"/>
    <col min="8194" max="8194" width="16.5" style="426" customWidth="1"/>
    <col min="8195" max="8195" width="7.875" style="426" customWidth="1"/>
    <col min="8196" max="8196" width="5.75" style="426" customWidth="1"/>
    <col min="8197" max="8198" width="11.75" style="426" customWidth="1"/>
    <col min="8199" max="8199" width="10.75" style="426" customWidth="1"/>
    <col min="8200" max="8200" width="11.625" style="426" customWidth="1"/>
    <col min="8201" max="8201" width="9.25" style="426" customWidth="1"/>
    <col min="8202" max="8202" width="9.625" style="426" customWidth="1"/>
    <col min="8203" max="8203" width="11.25" style="426" customWidth="1"/>
    <col min="8204" max="8204" width="11.75" style="426" customWidth="1"/>
    <col min="8205" max="8205" width="8.125" style="426" customWidth="1"/>
    <col min="8206" max="8206" width="16.875" style="426" customWidth="1"/>
    <col min="8207" max="8207" width="15.375" style="426" bestFit="1" customWidth="1"/>
    <col min="8208" max="8448" width="9" style="426"/>
    <col min="8449" max="8449" width="13.625" style="426" customWidth="1"/>
    <col min="8450" max="8450" width="16.5" style="426" customWidth="1"/>
    <col min="8451" max="8451" width="7.875" style="426" customWidth="1"/>
    <col min="8452" max="8452" width="5.75" style="426" customWidth="1"/>
    <col min="8453" max="8454" width="11.75" style="426" customWidth="1"/>
    <col min="8455" max="8455" width="10.75" style="426" customWidth="1"/>
    <col min="8456" max="8456" width="11.625" style="426" customWidth="1"/>
    <col min="8457" max="8457" width="9.25" style="426" customWidth="1"/>
    <col min="8458" max="8458" width="9.625" style="426" customWidth="1"/>
    <col min="8459" max="8459" width="11.25" style="426" customWidth="1"/>
    <col min="8460" max="8460" width="11.75" style="426" customWidth="1"/>
    <col min="8461" max="8461" width="8.125" style="426" customWidth="1"/>
    <col min="8462" max="8462" width="16.875" style="426" customWidth="1"/>
    <col min="8463" max="8463" width="15.375" style="426" bestFit="1" customWidth="1"/>
    <col min="8464" max="8704" width="9" style="426"/>
    <col min="8705" max="8705" width="13.625" style="426" customWidth="1"/>
    <col min="8706" max="8706" width="16.5" style="426" customWidth="1"/>
    <col min="8707" max="8707" width="7.875" style="426" customWidth="1"/>
    <col min="8708" max="8708" width="5.75" style="426" customWidth="1"/>
    <col min="8709" max="8710" width="11.75" style="426" customWidth="1"/>
    <col min="8711" max="8711" width="10.75" style="426" customWidth="1"/>
    <col min="8712" max="8712" width="11.625" style="426" customWidth="1"/>
    <col min="8713" max="8713" width="9.25" style="426" customWidth="1"/>
    <col min="8714" max="8714" width="9.625" style="426" customWidth="1"/>
    <col min="8715" max="8715" width="11.25" style="426" customWidth="1"/>
    <col min="8716" max="8716" width="11.75" style="426" customWidth="1"/>
    <col min="8717" max="8717" width="8.125" style="426" customWidth="1"/>
    <col min="8718" max="8718" width="16.875" style="426" customWidth="1"/>
    <col min="8719" max="8719" width="15.375" style="426" bestFit="1" customWidth="1"/>
    <col min="8720" max="8960" width="9" style="426"/>
    <col min="8961" max="8961" width="13.625" style="426" customWidth="1"/>
    <col min="8962" max="8962" width="16.5" style="426" customWidth="1"/>
    <col min="8963" max="8963" width="7.875" style="426" customWidth="1"/>
    <col min="8964" max="8964" width="5.75" style="426" customWidth="1"/>
    <col min="8965" max="8966" width="11.75" style="426" customWidth="1"/>
    <col min="8967" max="8967" width="10.75" style="426" customWidth="1"/>
    <col min="8968" max="8968" width="11.625" style="426" customWidth="1"/>
    <col min="8969" max="8969" width="9.25" style="426" customWidth="1"/>
    <col min="8970" max="8970" width="9.625" style="426" customWidth="1"/>
    <col min="8971" max="8971" width="11.25" style="426" customWidth="1"/>
    <col min="8972" max="8972" width="11.75" style="426" customWidth="1"/>
    <col min="8973" max="8973" width="8.125" style="426" customWidth="1"/>
    <col min="8974" max="8974" width="16.875" style="426" customWidth="1"/>
    <col min="8975" max="8975" width="15.375" style="426" bestFit="1" customWidth="1"/>
    <col min="8976" max="9216" width="9" style="426"/>
    <col min="9217" max="9217" width="13.625" style="426" customWidth="1"/>
    <col min="9218" max="9218" width="16.5" style="426" customWidth="1"/>
    <col min="9219" max="9219" width="7.875" style="426" customWidth="1"/>
    <col min="9220" max="9220" width="5.75" style="426" customWidth="1"/>
    <col min="9221" max="9222" width="11.75" style="426" customWidth="1"/>
    <col min="9223" max="9223" width="10.75" style="426" customWidth="1"/>
    <col min="9224" max="9224" width="11.625" style="426" customWidth="1"/>
    <col min="9225" max="9225" width="9.25" style="426" customWidth="1"/>
    <col min="9226" max="9226" width="9.625" style="426" customWidth="1"/>
    <col min="9227" max="9227" width="11.25" style="426" customWidth="1"/>
    <col min="9228" max="9228" width="11.75" style="426" customWidth="1"/>
    <col min="9229" max="9229" width="8.125" style="426" customWidth="1"/>
    <col min="9230" max="9230" width="16.875" style="426" customWidth="1"/>
    <col min="9231" max="9231" width="15.375" style="426" bestFit="1" customWidth="1"/>
    <col min="9232" max="9472" width="9" style="426"/>
    <col min="9473" max="9473" width="13.625" style="426" customWidth="1"/>
    <col min="9474" max="9474" width="16.5" style="426" customWidth="1"/>
    <col min="9475" max="9475" width="7.875" style="426" customWidth="1"/>
    <col min="9476" max="9476" width="5.75" style="426" customWidth="1"/>
    <col min="9477" max="9478" width="11.75" style="426" customWidth="1"/>
    <col min="9479" max="9479" width="10.75" style="426" customWidth="1"/>
    <col min="9480" max="9480" width="11.625" style="426" customWidth="1"/>
    <col min="9481" max="9481" width="9.25" style="426" customWidth="1"/>
    <col min="9482" max="9482" width="9.625" style="426" customWidth="1"/>
    <col min="9483" max="9483" width="11.25" style="426" customWidth="1"/>
    <col min="9484" max="9484" width="11.75" style="426" customWidth="1"/>
    <col min="9485" max="9485" width="8.125" style="426" customWidth="1"/>
    <col min="9486" max="9486" width="16.875" style="426" customWidth="1"/>
    <col min="9487" max="9487" width="15.375" style="426" bestFit="1" customWidth="1"/>
    <col min="9488" max="9728" width="9" style="426"/>
    <col min="9729" max="9729" width="13.625" style="426" customWidth="1"/>
    <col min="9730" max="9730" width="16.5" style="426" customWidth="1"/>
    <col min="9731" max="9731" width="7.875" style="426" customWidth="1"/>
    <col min="9732" max="9732" width="5.75" style="426" customWidth="1"/>
    <col min="9733" max="9734" width="11.75" style="426" customWidth="1"/>
    <col min="9735" max="9735" width="10.75" style="426" customWidth="1"/>
    <col min="9736" max="9736" width="11.625" style="426" customWidth="1"/>
    <col min="9737" max="9737" width="9.25" style="426" customWidth="1"/>
    <col min="9738" max="9738" width="9.625" style="426" customWidth="1"/>
    <col min="9739" max="9739" width="11.25" style="426" customWidth="1"/>
    <col min="9740" max="9740" width="11.75" style="426" customWidth="1"/>
    <col min="9741" max="9741" width="8.125" style="426" customWidth="1"/>
    <col min="9742" max="9742" width="16.875" style="426" customWidth="1"/>
    <col min="9743" max="9743" width="15.375" style="426" bestFit="1" customWidth="1"/>
    <col min="9744" max="9984" width="9" style="426"/>
    <col min="9985" max="9985" width="13.625" style="426" customWidth="1"/>
    <col min="9986" max="9986" width="16.5" style="426" customWidth="1"/>
    <col min="9987" max="9987" width="7.875" style="426" customWidth="1"/>
    <col min="9988" max="9988" width="5.75" style="426" customWidth="1"/>
    <col min="9989" max="9990" width="11.75" style="426" customWidth="1"/>
    <col min="9991" max="9991" width="10.75" style="426" customWidth="1"/>
    <col min="9992" max="9992" width="11.625" style="426" customWidth="1"/>
    <col min="9993" max="9993" width="9.25" style="426" customWidth="1"/>
    <col min="9994" max="9994" width="9.625" style="426" customWidth="1"/>
    <col min="9995" max="9995" width="11.25" style="426" customWidth="1"/>
    <col min="9996" max="9996" width="11.75" style="426" customWidth="1"/>
    <col min="9997" max="9997" width="8.125" style="426" customWidth="1"/>
    <col min="9998" max="9998" width="16.875" style="426" customWidth="1"/>
    <col min="9999" max="9999" width="15.375" style="426" bestFit="1" customWidth="1"/>
    <col min="10000" max="10240" width="9" style="426"/>
    <col min="10241" max="10241" width="13.625" style="426" customWidth="1"/>
    <col min="10242" max="10242" width="16.5" style="426" customWidth="1"/>
    <col min="10243" max="10243" width="7.875" style="426" customWidth="1"/>
    <col min="10244" max="10244" width="5.75" style="426" customWidth="1"/>
    <col min="10245" max="10246" width="11.75" style="426" customWidth="1"/>
    <col min="10247" max="10247" width="10.75" style="426" customWidth="1"/>
    <col min="10248" max="10248" width="11.625" style="426" customWidth="1"/>
    <col min="10249" max="10249" width="9.25" style="426" customWidth="1"/>
    <col min="10250" max="10250" width="9.625" style="426" customWidth="1"/>
    <col min="10251" max="10251" width="11.25" style="426" customWidth="1"/>
    <col min="10252" max="10252" width="11.75" style="426" customWidth="1"/>
    <col min="10253" max="10253" width="8.125" style="426" customWidth="1"/>
    <col min="10254" max="10254" width="16.875" style="426" customWidth="1"/>
    <col min="10255" max="10255" width="15.375" style="426" bestFit="1" customWidth="1"/>
    <col min="10256" max="10496" width="9" style="426"/>
    <col min="10497" max="10497" width="13.625" style="426" customWidth="1"/>
    <col min="10498" max="10498" width="16.5" style="426" customWidth="1"/>
    <col min="10499" max="10499" width="7.875" style="426" customWidth="1"/>
    <col min="10500" max="10500" width="5.75" style="426" customWidth="1"/>
    <col min="10501" max="10502" width="11.75" style="426" customWidth="1"/>
    <col min="10503" max="10503" width="10.75" style="426" customWidth="1"/>
    <col min="10504" max="10504" width="11.625" style="426" customWidth="1"/>
    <col min="10505" max="10505" width="9.25" style="426" customWidth="1"/>
    <col min="10506" max="10506" width="9.625" style="426" customWidth="1"/>
    <col min="10507" max="10507" width="11.25" style="426" customWidth="1"/>
    <col min="10508" max="10508" width="11.75" style="426" customWidth="1"/>
    <col min="10509" max="10509" width="8.125" style="426" customWidth="1"/>
    <col min="10510" max="10510" width="16.875" style="426" customWidth="1"/>
    <col min="10511" max="10511" width="15.375" style="426" bestFit="1" customWidth="1"/>
    <col min="10512" max="10752" width="9" style="426"/>
    <col min="10753" max="10753" width="13.625" style="426" customWidth="1"/>
    <col min="10754" max="10754" width="16.5" style="426" customWidth="1"/>
    <col min="10755" max="10755" width="7.875" style="426" customWidth="1"/>
    <col min="10756" max="10756" width="5.75" style="426" customWidth="1"/>
    <col min="10757" max="10758" width="11.75" style="426" customWidth="1"/>
    <col min="10759" max="10759" width="10.75" style="426" customWidth="1"/>
    <col min="10760" max="10760" width="11.625" style="426" customWidth="1"/>
    <col min="10761" max="10761" width="9.25" style="426" customWidth="1"/>
    <col min="10762" max="10762" width="9.625" style="426" customWidth="1"/>
    <col min="10763" max="10763" width="11.25" style="426" customWidth="1"/>
    <col min="10764" max="10764" width="11.75" style="426" customWidth="1"/>
    <col min="10765" max="10765" width="8.125" style="426" customWidth="1"/>
    <col min="10766" max="10766" width="16.875" style="426" customWidth="1"/>
    <col min="10767" max="10767" width="15.375" style="426" bestFit="1" customWidth="1"/>
    <col min="10768" max="11008" width="9" style="426"/>
    <col min="11009" max="11009" width="13.625" style="426" customWidth="1"/>
    <col min="11010" max="11010" width="16.5" style="426" customWidth="1"/>
    <col min="11011" max="11011" width="7.875" style="426" customWidth="1"/>
    <col min="11012" max="11012" width="5.75" style="426" customWidth="1"/>
    <col min="11013" max="11014" width="11.75" style="426" customWidth="1"/>
    <col min="11015" max="11015" width="10.75" style="426" customWidth="1"/>
    <col min="11016" max="11016" width="11.625" style="426" customWidth="1"/>
    <col min="11017" max="11017" width="9.25" style="426" customWidth="1"/>
    <col min="11018" max="11018" width="9.625" style="426" customWidth="1"/>
    <col min="11019" max="11019" width="11.25" style="426" customWidth="1"/>
    <col min="11020" max="11020" width="11.75" style="426" customWidth="1"/>
    <col min="11021" max="11021" width="8.125" style="426" customWidth="1"/>
    <col min="11022" max="11022" width="16.875" style="426" customWidth="1"/>
    <col min="11023" max="11023" width="15.375" style="426" bestFit="1" customWidth="1"/>
    <col min="11024" max="11264" width="9" style="426"/>
    <col min="11265" max="11265" width="13.625" style="426" customWidth="1"/>
    <col min="11266" max="11266" width="16.5" style="426" customWidth="1"/>
    <col min="11267" max="11267" width="7.875" style="426" customWidth="1"/>
    <col min="11268" max="11268" width="5.75" style="426" customWidth="1"/>
    <col min="11269" max="11270" width="11.75" style="426" customWidth="1"/>
    <col min="11271" max="11271" width="10.75" style="426" customWidth="1"/>
    <col min="11272" max="11272" width="11.625" style="426" customWidth="1"/>
    <col min="11273" max="11273" width="9.25" style="426" customWidth="1"/>
    <col min="11274" max="11274" width="9.625" style="426" customWidth="1"/>
    <col min="11275" max="11275" width="11.25" style="426" customWidth="1"/>
    <col min="11276" max="11276" width="11.75" style="426" customWidth="1"/>
    <col min="11277" max="11277" width="8.125" style="426" customWidth="1"/>
    <col min="11278" max="11278" width="16.875" style="426" customWidth="1"/>
    <col min="11279" max="11279" width="15.375" style="426" bestFit="1" customWidth="1"/>
    <col min="11280" max="11520" width="9" style="426"/>
    <col min="11521" max="11521" width="13.625" style="426" customWidth="1"/>
    <col min="11522" max="11522" width="16.5" style="426" customWidth="1"/>
    <col min="11523" max="11523" width="7.875" style="426" customWidth="1"/>
    <col min="11524" max="11524" width="5.75" style="426" customWidth="1"/>
    <col min="11525" max="11526" width="11.75" style="426" customWidth="1"/>
    <col min="11527" max="11527" width="10.75" style="426" customWidth="1"/>
    <col min="11528" max="11528" width="11.625" style="426" customWidth="1"/>
    <col min="11529" max="11529" width="9.25" style="426" customWidth="1"/>
    <col min="11530" max="11530" width="9.625" style="426" customWidth="1"/>
    <col min="11531" max="11531" width="11.25" style="426" customWidth="1"/>
    <col min="11532" max="11532" width="11.75" style="426" customWidth="1"/>
    <col min="11533" max="11533" width="8.125" style="426" customWidth="1"/>
    <col min="11534" max="11534" width="16.875" style="426" customWidth="1"/>
    <col min="11535" max="11535" width="15.375" style="426" bestFit="1" customWidth="1"/>
    <col min="11536" max="11776" width="9" style="426"/>
    <col min="11777" max="11777" width="13.625" style="426" customWidth="1"/>
    <col min="11778" max="11778" width="16.5" style="426" customWidth="1"/>
    <col min="11779" max="11779" width="7.875" style="426" customWidth="1"/>
    <col min="11780" max="11780" width="5.75" style="426" customWidth="1"/>
    <col min="11781" max="11782" width="11.75" style="426" customWidth="1"/>
    <col min="11783" max="11783" width="10.75" style="426" customWidth="1"/>
    <col min="11784" max="11784" width="11.625" style="426" customWidth="1"/>
    <col min="11785" max="11785" width="9.25" style="426" customWidth="1"/>
    <col min="11786" max="11786" width="9.625" style="426" customWidth="1"/>
    <col min="11787" max="11787" width="11.25" style="426" customWidth="1"/>
    <col min="11788" max="11788" width="11.75" style="426" customWidth="1"/>
    <col min="11789" max="11789" width="8.125" style="426" customWidth="1"/>
    <col min="11790" max="11790" width="16.875" style="426" customWidth="1"/>
    <col min="11791" max="11791" width="15.375" style="426" bestFit="1" customWidth="1"/>
    <col min="11792" max="12032" width="9" style="426"/>
    <col min="12033" max="12033" width="13.625" style="426" customWidth="1"/>
    <col min="12034" max="12034" width="16.5" style="426" customWidth="1"/>
    <col min="12035" max="12035" width="7.875" style="426" customWidth="1"/>
    <col min="12036" max="12036" width="5.75" style="426" customWidth="1"/>
    <col min="12037" max="12038" width="11.75" style="426" customWidth="1"/>
    <col min="12039" max="12039" width="10.75" style="426" customWidth="1"/>
    <col min="12040" max="12040" width="11.625" style="426" customWidth="1"/>
    <col min="12041" max="12041" width="9.25" style="426" customWidth="1"/>
    <col min="12042" max="12042" width="9.625" style="426" customWidth="1"/>
    <col min="12043" max="12043" width="11.25" style="426" customWidth="1"/>
    <col min="12044" max="12044" width="11.75" style="426" customWidth="1"/>
    <col min="12045" max="12045" width="8.125" style="426" customWidth="1"/>
    <col min="12046" max="12046" width="16.875" style="426" customWidth="1"/>
    <col min="12047" max="12047" width="15.375" style="426" bestFit="1" customWidth="1"/>
    <col min="12048" max="12288" width="9" style="426"/>
    <col min="12289" max="12289" width="13.625" style="426" customWidth="1"/>
    <col min="12290" max="12290" width="16.5" style="426" customWidth="1"/>
    <col min="12291" max="12291" width="7.875" style="426" customWidth="1"/>
    <col min="12292" max="12292" width="5.75" style="426" customWidth="1"/>
    <col min="12293" max="12294" width="11.75" style="426" customWidth="1"/>
    <col min="12295" max="12295" width="10.75" style="426" customWidth="1"/>
    <col min="12296" max="12296" width="11.625" style="426" customWidth="1"/>
    <col min="12297" max="12297" width="9.25" style="426" customWidth="1"/>
    <col min="12298" max="12298" width="9.625" style="426" customWidth="1"/>
    <col min="12299" max="12299" width="11.25" style="426" customWidth="1"/>
    <col min="12300" max="12300" width="11.75" style="426" customWidth="1"/>
    <col min="12301" max="12301" width="8.125" style="426" customWidth="1"/>
    <col min="12302" max="12302" width="16.875" style="426" customWidth="1"/>
    <col min="12303" max="12303" width="15.375" style="426" bestFit="1" customWidth="1"/>
    <col min="12304" max="12544" width="9" style="426"/>
    <col min="12545" max="12545" width="13.625" style="426" customWidth="1"/>
    <col min="12546" max="12546" width="16.5" style="426" customWidth="1"/>
    <col min="12547" max="12547" width="7.875" style="426" customWidth="1"/>
    <col min="12548" max="12548" width="5.75" style="426" customWidth="1"/>
    <col min="12549" max="12550" width="11.75" style="426" customWidth="1"/>
    <col min="12551" max="12551" width="10.75" style="426" customWidth="1"/>
    <col min="12552" max="12552" width="11.625" style="426" customWidth="1"/>
    <col min="12553" max="12553" width="9.25" style="426" customWidth="1"/>
    <col min="12554" max="12554" width="9.625" style="426" customWidth="1"/>
    <col min="12555" max="12555" width="11.25" style="426" customWidth="1"/>
    <col min="12556" max="12556" width="11.75" style="426" customWidth="1"/>
    <col min="12557" max="12557" width="8.125" style="426" customWidth="1"/>
    <col min="12558" max="12558" width="16.875" style="426" customWidth="1"/>
    <col min="12559" max="12559" width="15.375" style="426" bestFit="1" customWidth="1"/>
    <col min="12560" max="12800" width="9" style="426"/>
    <col min="12801" max="12801" width="13.625" style="426" customWidth="1"/>
    <col min="12802" max="12802" width="16.5" style="426" customWidth="1"/>
    <col min="12803" max="12803" width="7.875" style="426" customWidth="1"/>
    <col min="12804" max="12804" width="5.75" style="426" customWidth="1"/>
    <col min="12805" max="12806" width="11.75" style="426" customWidth="1"/>
    <col min="12807" max="12807" width="10.75" style="426" customWidth="1"/>
    <col min="12808" max="12808" width="11.625" style="426" customWidth="1"/>
    <col min="12809" max="12809" width="9.25" style="426" customWidth="1"/>
    <col min="12810" max="12810" width="9.625" style="426" customWidth="1"/>
    <col min="12811" max="12811" width="11.25" style="426" customWidth="1"/>
    <col min="12812" max="12812" width="11.75" style="426" customWidth="1"/>
    <col min="12813" max="12813" width="8.125" style="426" customWidth="1"/>
    <col min="12814" max="12814" width="16.875" style="426" customWidth="1"/>
    <col min="12815" max="12815" width="15.375" style="426" bestFit="1" customWidth="1"/>
    <col min="12816" max="13056" width="9" style="426"/>
    <col min="13057" max="13057" width="13.625" style="426" customWidth="1"/>
    <col min="13058" max="13058" width="16.5" style="426" customWidth="1"/>
    <col min="13059" max="13059" width="7.875" style="426" customWidth="1"/>
    <col min="13060" max="13060" width="5.75" style="426" customWidth="1"/>
    <col min="13061" max="13062" width="11.75" style="426" customWidth="1"/>
    <col min="13063" max="13063" width="10.75" style="426" customWidth="1"/>
    <col min="13064" max="13064" width="11.625" style="426" customWidth="1"/>
    <col min="13065" max="13065" width="9.25" style="426" customWidth="1"/>
    <col min="13066" max="13066" width="9.625" style="426" customWidth="1"/>
    <col min="13067" max="13067" width="11.25" style="426" customWidth="1"/>
    <col min="13068" max="13068" width="11.75" style="426" customWidth="1"/>
    <col min="13069" max="13069" width="8.125" style="426" customWidth="1"/>
    <col min="13070" max="13070" width="16.875" style="426" customWidth="1"/>
    <col min="13071" max="13071" width="15.375" style="426" bestFit="1" customWidth="1"/>
    <col min="13072" max="13312" width="9" style="426"/>
    <col min="13313" max="13313" width="13.625" style="426" customWidth="1"/>
    <col min="13314" max="13314" width="16.5" style="426" customWidth="1"/>
    <col min="13315" max="13315" width="7.875" style="426" customWidth="1"/>
    <col min="13316" max="13316" width="5.75" style="426" customWidth="1"/>
    <col min="13317" max="13318" width="11.75" style="426" customWidth="1"/>
    <col min="13319" max="13319" width="10.75" style="426" customWidth="1"/>
    <col min="13320" max="13320" width="11.625" style="426" customWidth="1"/>
    <col min="13321" max="13321" width="9.25" style="426" customWidth="1"/>
    <col min="13322" max="13322" width="9.625" style="426" customWidth="1"/>
    <col min="13323" max="13323" width="11.25" style="426" customWidth="1"/>
    <col min="13324" max="13324" width="11.75" style="426" customWidth="1"/>
    <col min="13325" max="13325" width="8.125" style="426" customWidth="1"/>
    <col min="13326" max="13326" width="16.875" style="426" customWidth="1"/>
    <col min="13327" max="13327" width="15.375" style="426" bestFit="1" customWidth="1"/>
    <col min="13328" max="13568" width="9" style="426"/>
    <col min="13569" max="13569" width="13.625" style="426" customWidth="1"/>
    <col min="13570" max="13570" width="16.5" style="426" customWidth="1"/>
    <col min="13571" max="13571" width="7.875" style="426" customWidth="1"/>
    <col min="13572" max="13572" width="5.75" style="426" customWidth="1"/>
    <col min="13573" max="13574" width="11.75" style="426" customWidth="1"/>
    <col min="13575" max="13575" width="10.75" style="426" customWidth="1"/>
    <col min="13576" max="13576" width="11.625" style="426" customWidth="1"/>
    <col min="13577" max="13577" width="9.25" style="426" customWidth="1"/>
    <col min="13578" max="13578" width="9.625" style="426" customWidth="1"/>
    <col min="13579" max="13579" width="11.25" style="426" customWidth="1"/>
    <col min="13580" max="13580" width="11.75" style="426" customWidth="1"/>
    <col min="13581" max="13581" width="8.125" style="426" customWidth="1"/>
    <col min="13582" max="13582" width="16.875" style="426" customWidth="1"/>
    <col min="13583" max="13583" width="15.375" style="426" bestFit="1" customWidth="1"/>
    <col min="13584" max="13824" width="9" style="426"/>
    <col min="13825" max="13825" width="13.625" style="426" customWidth="1"/>
    <col min="13826" max="13826" width="16.5" style="426" customWidth="1"/>
    <col min="13827" max="13827" width="7.875" style="426" customWidth="1"/>
    <col min="13828" max="13828" width="5.75" style="426" customWidth="1"/>
    <col min="13829" max="13830" width="11.75" style="426" customWidth="1"/>
    <col min="13831" max="13831" width="10.75" style="426" customWidth="1"/>
    <col min="13832" max="13832" width="11.625" style="426" customWidth="1"/>
    <col min="13833" max="13833" width="9.25" style="426" customWidth="1"/>
    <col min="13834" max="13834" width="9.625" style="426" customWidth="1"/>
    <col min="13835" max="13835" width="11.25" style="426" customWidth="1"/>
    <col min="13836" max="13836" width="11.75" style="426" customWidth="1"/>
    <col min="13837" max="13837" width="8.125" style="426" customWidth="1"/>
    <col min="13838" max="13838" width="16.875" style="426" customWidth="1"/>
    <col min="13839" max="13839" width="15.375" style="426" bestFit="1" customWidth="1"/>
    <col min="13840" max="14080" width="9" style="426"/>
    <col min="14081" max="14081" width="13.625" style="426" customWidth="1"/>
    <col min="14082" max="14082" width="16.5" style="426" customWidth="1"/>
    <col min="14083" max="14083" width="7.875" style="426" customWidth="1"/>
    <col min="14084" max="14084" width="5.75" style="426" customWidth="1"/>
    <col min="14085" max="14086" width="11.75" style="426" customWidth="1"/>
    <col min="14087" max="14087" width="10.75" style="426" customWidth="1"/>
    <col min="14088" max="14088" width="11.625" style="426" customWidth="1"/>
    <col min="14089" max="14089" width="9.25" style="426" customWidth="1"/>
    <col min="14090" max="14090" width="9.625" style="426" customWidth="1"/>
    <col min="14091" max="14091" width="11.25" style="426" customWidth="1"/>
    <col min="14092" max="14092" width="11.75" style="426" customWidth="1"/>
    <col min="14093" max="14093" width="8.125" style="426" customWidth="1"/>
    <col min="14094" max="14094" width="16.875" style="426" customWidth="1"/>
    <col min="14095" max="14095" width="15.375" style="426" bestFit="1" customWidth="1"/>
    <col min="14096" max="14336" width="9" style="426"/>
    <col min="14337" max="14337" width="13.625" style="426" customWidth="1"/>
    <col min="14338" max="14338" width="16.5" style="426" customWidth="1"/>
    <col min="14339" max="14339" width="7.875" style="426" customWidth="1"/>
    <col min="14340" max="14340" width="5.75" style="426" customWidth="1"/>
    <col min="14341" max="14342" width="11.75" style="426" customWidth="1"/>
    <col min="14343" max="14343" width="10.75" style="426" customWidth="1"/>
    <col min="14344" max="14344" width="11.625" style="426" customWidth="1"/>
    <col min="14345" max="14345" width="9.25" style="426" customWidth="1"/>
    <col min="14346" max="14346" width="9.625" style="426" customWidth="1"/>
    <col min="14347" max="14347" width="11.25" style="426" customWidth="1"/>
    <col min="14348" max="14348" width="11.75" style="426" customWidth="1"/>
    <col min="14349" max="14349" width="8.125" style="426" customWidth="1"/>
    <col min="14350" max="14350" width="16.875" style="426" customWidth="1"/>
    <col min="14351" max="14351" width="15.375" style="426" bestFit="1" customWidth="1"/>
    <col min="14352" max="14592" width="9" style="426"/>
    <col min="14593" max="14593" width="13.625" style="426" customWidth="1"/>
    <col min="14594" max="14594" width="16.5" style="426" customWidth="1"/>
    <col min="14595" max="14595" width="7.875" style="426" customWidth="1"/>
    <col min="14596" max="14596" width="5.75" style="426" customWidth="1"/>
    <col min="14597" max="14598" width="11.75" style="426" customWidth="1"/>
    <col min="14599" max="14599" width="10.75" style="426" customWidth="1"/>
    <col min="14600" max="14600" width="11.625" style="426" customWidth="1"/>
    <col min="14601" max="14601" width="9.25" style="426" customWidth="1"/>
    <col min="14602" max="14602" width="9.625" style="426" customWidth="1"/>
    <col min="14603" max="14603" width="11.25" style="426" customWidth="1"/>
    <col min="14604" max="14604" width="11.75" style="426" customWidth="1"/>
    <col min="14605" max="14605" width="8.125" style="426" customWidth="1"/>
    <col min="14606" max="14606" width="16.875" style="426" customWidth="1"/>
    <col min="14607" max="14607" width="15.375" style="426" bestFit="1" customWidth="1"/>
    <col min="14608" max="14848" width="9" style="426"/>
    <col min="14849" max="14849" width="13.625" style="426" customWidth="1"/>
    <col min="14850" max="14850" width="16.5" style="426" customWidth="1"/>
    <col min="14851" max="14851" width="7.875" style="426" customWidth="1"/>
    <col min="14852" max="14852" width="5.75" style="426" customWidth="1"/>
    <col min="14853" max="14854" width="11.75" style="426" customWidth="1"/>
    <col min="14855" max="14855" width="10.75" style="426" customWidth="1"/>
    <col min="14856" max="14856" width="11.625" style="426" customWidth="1"/>
    <col min="14857" max="14857" width="9.25" style="426" customWidth="1"/>
    <col min="14858" max="14858" width="9.625" style="426" customWidth="1"/>
    <col min="14859" max="14859" width="11.25" style="426" customWidth="1"/>
    <col min="14860" max="14860" width="11.75" style="426" customWidth="1"/>
    <col min="14861" max="14861" width="8.125" style="426" customWidth="1"/>
    <col min="14862" max="14862" width="16.875" style="426" customWidth="1"/>
    <col min="14863" max="14863" width="15.375" style="426" bestFit="1" customWidth="1"/>
    <col min="14864" max="15104" width="9" style="426"/>
    <col min="15105" max="15105" width="13.625" style="426" customWidth="1"/>
    <col min="15106" max="15106" width="16.5" style="426" customWidth="1"/>
    <col min="15107" max="15107" width="7.875" style="426" customWidth="1"/>
    <col min="15108" max="15108" width="5.75" style="426" customWidth="1"/>
    <col min="15109" max="15110" width="11.75" style="426" customWidth="1"/>
    <col min="15111" max="15111" width="10.75" style="426" customWidth="1"/>
    <col min="15112" max="15112" width="11.625" style="426" customWidth="1"/>
    <col min="15113" max="15113" width="9.25" style="426" customWidth="1"/>
    <col min="15114" max="15114" width="9.625" style="426" customWidth="1"/>
    <col min="15115" max="15115" width="11.25" style="426" customWidth="1"/>
    <col min="15116" max="15116" width="11.75" style="426" customWidth="1"/>
    <col min="15117" max="15117" width="8.125" style="426" customWidth="1"/>
    <col min="15118" max="15118" width="16.875" style="426" customWidth="1"/>
    <col min="15119" max="15119" width="15.375" style="426" bestFit="1" customWidth="1"/>
    <col min="15120" max="15360" width="9" style="426"/>
    <col min="15361" max="15361" width="13.625" style="426" customWidth="1"/>
    <col min="15362" max="15362" width="16.5" style="426" customWidth="1"/>
    <col min="15363" max="15363" width="7.875" style="426" customWidth="1"/>
    <col min="15364" max="15364" width="5.75" style="426" customWidth="1"/>
    <col min="15365" max="15366" width="11.75" style="426" customWidth="1"/>
    <col min="15367" max="15367" width="10.75" style="426" customWidth="1"/>
    <col min="15368" max="15368" width="11.625" style="426" customWidth="1"/>
    <col min="15369" max="15369" width="9.25" style="426" customWidth="1"/>
    <col min="15370" max="15370" width="9.625" style="426" customWidth="1"/>
    <col min="15371" max="15371" width="11.25" style="426" customWidth="1"/>
    <col min="15372" max="15372" width="11.75" style="426" customWidth="1"/>
    <col min="15373" max="15373" width="8.125" style="426" customWidth="1"/>
    <col min="15374" max="15374" width="16.875" style="426" customWidth="1"/>
    <col min="15375" max="15375" width="15.375" style="426" bestFit="1" customWidth="1"/>
    <col min="15376" max="15616" width="9" style="426"/>
    <col min="15617" max="15617" width="13.625" style="426" customWidth="1"/>
    <col min="15618" max="15618" width="16.5" style="426" customWidth="1"/>
    <col min="15619" max="15619" width="7.875" style="426" customWidth="1"/>
    <col min="15620" max="15620" width="5.75" style="426" customWidth="1"/>
    <col min="15621" max="15622" width="11.75" style="426" customWidth="1"/>
    <col min="15623" max="15623" width="10.75" style="426" customWidth="1"/>
    <col min="15624" max="15624" width="11.625" style="426" customWidth="1"/>
    <col min="15625" max="15625" width="9.25" style="426" customWidth="1"/>
    <col min="15626" max="15626" width="9.625" style="426" customWidth="1"/>
    <col min="15627" max="15627" width="11.25" style="426" customWidth="1"/>
    <col min="15628" max="15628" width="11.75" style="426" customWidth="1"/>
    <col min="15629" max="15629" width="8.125" style="426" customWidth="1"/>
    <col min="15630" max="15630" width="16.875" style="426" customWidth="1"/>
    <col min="15631" max="15631" width="15.375" style="426" bestFit="1" customWidth="1"/>
    <col min="15632" max="15872" width="9" style="426"/>
    <col min="15873" max="15873" width="13.625" style="426" customWidth="1"/>
    <col min="15874" max="15874" width="16.5" style="426" customWidth="1"/>
    <col min="15875" max="15875" width="7.875" style="426" customWidth="1"/>
    <col min="15876" max="15876" width="5.75" style="426" customWidth="1"/>
    <col min="15877" max="15878" width="11.75" style="426" customWidth="1"/>
    <col min="15879" max="15879" width="10.75" style="426" customWidth="1"/>
    <col min="15880" max="15880" width="11.625" style="426" customWidth="1"/>
    <col min="15881" max="15881" width="9.25" style="426" customWidth="1"/>
    <col min="15882" max="15882" width="9.625" style="426" customWidth="1"/>
    <col min="15883" max="15883" width="11.25" style="426" customWidth="1"/>
    <col min="15884" max="15884" width="11.75" style="426" customWidth="1"/>
    <col min="15885" max="15885" width="8.125" style="426" customWidth="1"/>
    <col min="15886" max="15886" width="16.875" style="426" customWidth="1"/>
    <col min="15887" max="15887" width="15.375" style="426" bestFit="1" customWidth="1"/>
    <col min="15888" max="16128" width="9" style="426"/>
    <col min="16129" max="16129" width="13.625" style="426" customWidth="1"/>
    <col min="16130" max="16130" width="16.5" style="426" customWidth="1"/>
    <col min="16131" max="16131" width="7.875" style="426" customWidth="1"/>
    <col min="16132" max="16132" width="5.75" style="426" customWidth="1"/>
    <col min="16133" max="16134" width="11.75" style="426" customWidth="1"/>
    <col min="16135" max="16135" width="10.75" style="426" customWidth="1"/>
    <col min="16136" max="16136" width="11.625" style="426" customWidth="1"/>
    <col min="16137" max="16137" width="9.25" style="426" customWidth="1"/>
    <col min="16138" max="16138" width="9.625" style="426" customWidth="1"/>
    <col min="16139" max="16139" width="11.25" style="426" customWidth="1"/>
    <col min="16140" max="16140" width="11.75" style="426" customWidth="1"/>
    <col min="16141" max="16141" width="8.125" style="426" customWidth="1"/>
    <col min="16142" max="16142" width="16.875" style="426" customWidth="1"/>
    <col min="16143" max="16143" width="15.375" style="426" bestFit="1" customWidth="1"/>
    <col min="16144" max="16384" width="9" style="426"/>
  </cols>
  <sheetData>
    <row r="1" spans="1:14" s="420" customFormat="1" ht="19.5" customHeight="1">
      <c r="A1" s="1035" t="s">
        <v>816</v>
      </c>
      <c r="B1" s="1035" t="s">
        <v>416</v>
      </c>
      <c r="C1" s="1035" t="s">
        <v>417</v>
      </c>
      <c r="D1" s="1035" t="s">
        <v>418</v>
      </c>
      <c r="E1" s="1037" t="s">
        <v>419</v>
      </c>
      <c r="F1" s="1038"/>
      <c r="G1" s="418" t="s">
        <v>420</v>
      </c>
      <c r="H1" s="419"/>
      <c r="I1" s="418" t="s">
        <v>421</v>
      </c>
      <c r="J1" s="418"/>
      <c r="K1" s="1037" t="s">
        <v>422</v>
      </c>
      <c r="L1" s="1038"/>
      <c r="M1" s="1035" t="s">
        <v>423</v>
      </c>
    </row>
    <row r="2" spans="1:14" s="420" customFormat="1" ht="19.5" customHeight="1">
      <c r="A2" s="1036"/>
      <c r="B2" s="1036"/>
      <c r="C2" s="1036"/>
      <c r="D2" s="1036"/>
      <c r="E2" s="421" t="s">
        <v>424</v>
      </c>
      <c r="F2" s="422" t="s">
        <v>425</v>
      </c>
      <c r="G2" s="421" t="s">
        <v>424</v>
      </c>
      <c r="H2" s="423" t="s">
        <v>425</v>
      </c>
      <c r="I2" s="421" t="s">
        <v>426</v>
      </c>
      <c r="J2" s="422" t="s">
        <v>425</v>
      </c>
      <c r="K2" s="421" t="s">
        <v>424</v>
      </c>
      <c r="L2" s="422" t="s">
        <v>425</v>
      </c>
      <c r="M2" s="1036"/>
    </row>
    <row r="3" spans="1:14" s="420" customFormat="1" ht="18.95" customHeight="1">
      <c r="A3" s="594" t="s">
        <v>427</v>
      </c>
      <c r="B3" s="595"/>
      <c r="C3" s="596"/>
      <c r="D3" s="596"/>
      <c r="E3" s="597"/>
      <c r="F3" s="597">
        <f t="shared" ref="F3:F5" si="0">SUM(H3)</f>
        <v>18950035</v>
      </c>
      <c r="G3" s="597"/>
      <c r="H3" s="597">
        <f>SUM(H4:H5)</f>
        <v>18950035</v>
      </c>
      <c r="I3" s="598"/>
      <c r="J3" s="598"/>
      <c r="K3" s="597"/>
      <c r="L3" s="597"/>
      <c r="M3" s="599"/>
    </row>
    <row r="4" spans="1:14" s="420" customFormat="1" ht="18.95" customHeight="1">
      <c r="A4" s="600" t="s">
        <v>428</v>
      </c>
      <c r="B4" s="601" t="s">
        <v>429</v>
      </c>
      <c r="C4" s="602">
        <f>SUM(항만시설!AH25:AH34)</f>
        <v>49.6</v>
      </c>
      <c r="D4" s="603" t="s">
        <v>430</v>
      </c>
      <c r="E4" s="604">
        <f t="shared" ref="E4:E5" si="1">SUM(G4)</f>
        <v>293799</v>
      </c>
      <c r="F4" s="604">
        <f t="shared" si="0"/>
        <v>14572430</v>
      </c>
      <c r="G4" s="604">
        <f>노임단가!F5</f>
        <v>293799</v>
      </c>
      <c r="H4" s="604">
        <f t="shared" ref="H4:H5" si="2">INT(C4*G4)</f>
        <v>14572430</v>
      </c>
      <c r="I4" s="605"/>
      <c r="J4" s="605"/>
      <c r="K4" s="604"/>
      <c r="L4" s="604"/>
      <c r="M4" s="1030" t="s">
        <v>953</v>
      </c>
      <c r="N4" s="424"/>
    </row>
    <row r="5" spans="1:14" s="420" customFormat="1" ht="18.95" customHeight="1">
      <c r="A5" s="600" t="s">
        <v>431</v>
      </c>
      <c r="B5" s="607" t="s">
        <v>432</v>
      </c>
      <c r="C5" s="602">
        <f>SUM(항만시설!AI25:AI34)</f>
        <v>14.9</v>
      </c>
      <c r="D5" s="603" t="s">
        <v>430</v>
      </c>
      <c r="E5" s="604">
        <f t="shared" si="1"/>
        <v>293799</v>
      </c>
      <c r="F5" s="604">
        <f t="shared" si="0"/>
        <v>4377605</v>
      </c>
      <c r="G5" s="604">
        <f>노임단가!F5</f>
        <v>293799</v>
      </c>
      <c r="H5" s="604">
        <f t="shared" si="2"/>
        <v>4377605</v>
      </c>
      <c r="I5" s="605"/>
      <c r="J5" s="605"/>
      <c r="K5" s="604"/>
      <c r="L5" s="604"/>
      <c r="M5" s="1031"/>
      <c r="N5" s="424"/>
    </row>
    <row r="6" spans="1:14" s="420" customFormat="1" ht="18.95" customHeight="1">
      <c r="A6" s="600"/>
      <c r="B6" s="607"/>
      <c r="C6" s="602"/>
      <c r="D6" s="603"/>
      <c r="E6" s="604"/>
      <c r="F6" s="604"/>
      <c r="G6" s="604"/>
      <c r="H6" s="604"/>
      <c r="I6" s="605"/>
      <c r="J6" s="605"/>
      <c r="K6" s="604"/>
      <c r="L6" s="604"/>
      <c r="M6" s="606"/>
      <c r="N6" s="424"/>
    </row>
    <row r="7" spans="1:14" s="420" customFormat="1" ht="18.95" customHeight="1">
      <c r="A7" s="594" t="s">
        <v>433</v>
      </c>
      <c r="B7" s="616" t="s">
        <v>823</v>
      </c>
      <c r="C7" s="617">
        <v>110</v>
      </c>
      <c r="D7" s="614" t="s">
        <v>434</v>
      </c>
      <c r="E7" s="604">
        <f>SUM(K7)</f>
        <v>18950035</v>
      </c>
      <c r="F7" s="597">
        <f>SUM(L7)</f>
        <v>20845038</v>
      </c>
      <c r="G7" s="597"/>
      <c r="H7" s="597"/>
      <c r="I7" s="598"/>
      <c r="J7" s="598"/>
      <c r="K7" s="604">
        <f>F3</f>
        <v>18950035</v>
      </c>
      <c r="L7" s="597">
        <f>INT(K7*C7%)</f>
        <v>20845038</v>
      </c>
      <c r="M7" s="606"/>
      <c r="N7" s="424"/>
    </row>
    <row r="8" spans="1:14" s="420" customFormat="1" ht="18.95" customHeight="1">
      <c r="A8" s="594"/>
      <c r="B8" s="616"/>
      <c r="C8" s="603"/>
      <c r="D8" s="614"/>
      <c r="E8" s="597"/>
      <c r="F8" s="597"/>
      <c r="G8" s="597"/>
      <c r="H8" s="597"/>
      <c r="I8" s="598"/>
      <c r="J8" s="598"/>
      <c r="K8" s="597"/>
      <c r="L8" s="597"/>
      <c r="M8" s="606"/>
      <c r="N8" s="425"/>
    </row>
    <row r="9" spans="1:14" s="420" customFormat="1" ht="18.95" customHeight="1">
      <c r="A9" s="594" t="s">
        <v>435</v>
      </c>
      <c r="B9" s="616" t="s">
        <v>824</v>
      </c>
      <c r="C9" s="617">
        <v>20</v>
      </c>
      <c r="D9" s="614" t="s">
        <v>436</v>
      </c>
      <c r="E9" s="604">
        <f>SUM(K9)</f>
        <v>39795073</v>
      </c>
      <c r="F9" s="597">
        <f>SUM(L9)</f>
        <v>7959014</v>
      </c>
      <c r="G9" s="597"/>
      <c r="H9" s="597"/>
      <c r="I9" s="598"/>
      <c r="J9" s="598"/>
      <c r="K9" s="604">
        <f>F7+F3</f>
        <v>39795073</v>
      </c>
      <c r="L9" s="597">
        <f>INT(K9*C9%)</f>
        <v>7959014</v>
      </c>
      <c r="M9" s="606"/>
    </row>
    <row r="10" spans="1:14" s="420" customFormat="1" ht="18.95" customHeight="1">
      <c r="A10" s="594"/>
      <c r="B10" s="608"/>
      <c r="C10" s="596"/>
      <c r="D10" s="609"/>
      <c r="E10" s="597"/>
      <c r="F10" s="597"/>
      <c r="G10" s="597"/>
      <c r="H10" s="597"/>
      <c r="I10" s="598"/>
      <c r="J10" s="598"/>
      <c r="K10" s="597"/>
      <c r="L10" s="597"/>
      <c r="M10" s="606"/>
    </row>
    <row r="11" spans="1:14" s="420" customFormat="1" ht="18.95" customHeight="1">
      <c r="A11" s="594" t="s">
        <v>437</v>
      </c>
      <c r="B11" s="610"/>
      <c r="C11" s="596"/>
      <c r="D11" s="596"/>
      <c r="E11" s="597"/>
      <c r="F11" s="597">
        <f>SUM(F12+F16+F17+F18+F19+F20)</f>
        <v>7560997</v>
      </c>
      <c r="G11" s="597"/>
      <c r="H11" s="597">
        <f>SUM(H12+H16+H17+H18+H19+H20)</f>
        <v>0</v>
      </c>
      <c r="I11" s="598"/>
      <c r="J11" s="597"/>
      <c r="K11" s="597"/>
      <c r="L11" s="597">
        <f>SUM(L12+L16+L17+L18+L19+L20)</f>
        <v>7560997</v>
      </c>
      <c r="M11" s="599"/>
    </row>
    <row r="12" spans="1:14" s="420" customFormat="1" ht="18.95" customHeight="1">
      <c r="A12" s="611" t="s">
        <v>438</v>
      </c>
      <c r="B12" s="612"/>
      <c r="C12" s="603"/>
      <c r="D12" s="603"/>
      <c r="E12" s="604"/>
      <c r="F12" s="604">
        <f>SUM(L12)</f>
        <v>5454800</v>
      </c>
      <c r="G12" s="604"/>
      <c r="H12" s="604"/>
      <c r="I12" s="605"/>
      <c r="J12" s="605"/>
      <c r="K12" s="604"/>
      <c r="L12" s="604">
        <f>SUM(L13:L15)</f>
        <v>5454800</v>
      </c>
      <c r="M12" s="599"/>
      <c r="N12" s="425"/>
    </row>
    <row r="13" spans="1:14" s="911" customFormat="1" ht="18.95" customHeight="1">
      <c r="A13" s="905" t="s">
        <v>933</v>
      </c>
      <c r="B13" s="1032" t="s">
        <v>822</v>
      </c>
      <c r="C13" s="619">
        <f>INT((C4)/2)</f>
        <v>24</v>
      </c>
      <c r="D13" s="906" t="s">
        <v>934</v>
      </c>
      <c r="E13" s="907">
        <f>SUM(K13)</f>
        <v>55200</v>
      </c>
      <c r="F13" s="907">
        <f>SUM(L13)</f>
        <v>1324800</v>
      </c>
      <c r="G13" s="907"/>
      <c r="H13" s="907"/>
      <c r="I13" s="908"/>
      <c r="J13" s="908"/>
      <c r="K13" s="907">
        <f>'제경비,기술료,직접경비'!L6</f>
        <v>55200</v>
      </c>
      <c r="L13" s="907">
        <f>INT(C13*K13)</f>
        <v>1324800</v>
      </c>
      <c r="M13" s="909"/>
      <c r="N13" s="910"/>
    </row>
    <row r="14" spans="1:14" s="420" customFormat="1" ht="18.95" customHeight="1">
      <c r="A14" s="613" t="s">
        <v>821</v>
      </c>
      <c r="B14" s="1033"/>
      <c r="C14" s="615">
        <f>INT((C4))</f>
        <v>49</v>
      </c>
      <c r="D14" s="614" t="s">
        <v>439</v>
      </c>
      <c r="E14" s="604">
        <f>SUM(K14)</f>
        <v>50000</v>
      </c>
      <c r="F14" s="604">
        <f>SUM(L14)</f>
        <v>2450000</v>
      </c>
      <c r="G14" s="604"/>
      <c r="H14" s="604"/>
      <c r="I14" s="605"/>
      <c r="J14" s="605"/>
      <c r="K14" s="604">
        <f>'제경비,기술료,직접경비'!L10+'제경비,기술료,직접경비'!L12</f>
        <v>50000</v>
      </c>
      <c r="L14" s="604">
        <f>INT(C14*K14)</f>
        <v>2450000</v>
      </c>
      <c r="M14" s="599"/>
      <c r="N14" s="425"/>
    </row>
    <row r="15" spans="1:14" s="420" customFormat="1" ht="18.95" customHeight="1">
      <c r="A15" s="613" t="s">
        <v>440</v>
      </c>
      <c r="B15" s="1034"/>
      <c r="C15" s="615">
        <f>INT((C4)/2)</f>
        <v>24</v>
      </c>
      <c r="D15" s="614" t="s">
        <v>441</v>
      </c>
      <c r="E15" s="604">
        <f>SUM(K15)</f>
        <v>70000</v>
      </c>
      <c r="F15" s="604">
        <f>SUM(L15)</f>
        <v>1680000</v>
      </c>
      <c r="G15" s="604"/>
      <c r="H15" s="604"/>
      <c r="I15" s="605"/>
      <c r="J15" s="605"/>
      <c r="K15" s="604">
        <f>'제경비,기술료,직접경비'!L11</f>
        <v>70000</v>
      </c>
      <c r="L15" s="604">
        <f>INT(C15*K15)</f>
        <v>1680000</v>
      </c>
      <c r="M15" s="599"/>
      <c r="N15" s="425"/>
    </row>
    <row r="16" spans="1:14" s="420" customFormat="1" ht="18.95" customHeight="1">
      <c r="A16" s="611" t="s">
        <v>442</v>
      </c>
      <c r="B16" s="616" t="s">
        <v>820</v>
      </c>
      <c r="C16" s="615">
        <f>INT((C4)/4)</f>
        <v>12</v>
      </c>
      <c r="D16" s="614" t="s">
        <v>443</v>
      </c>
      <c r="E16" s="604">
        <f>SUM(K16)</f>
        <v>38617</v>
      </c>
      <c r="F16" s="604">
        <f>SUM(L16)</f>
        <v>463404</v>
      </c>
      <c r="G16" s="604"/>
      <c r="H16" s="604"/>
      <c r="I16" s="605"/>
      <c r="J16" s="605"/>
      <c r="K16" s="604">
        <f>차량운행비!K46</f>
        <v>38617</v>
      </c>
      <c r="L16" s="604">
        <f>INT(C16*K16)</f>
        <v>463404</v>
      </c>
      <c r="M16" s="599"/>
      <c r="N16" s="424"/>
    </row>
    <row r="17" spans="1:14" s="911" customFormat="1" ht="18.95" customHeight="1">
      <c r="A17" s="916" t="s">
        <v>944</v>
      </c>
      <c r="B17" s="917" t="s">
        <v>945</v>
      </c>
      <c r="C17" s="619"/>
      <c r="D17" s="906" t="s">
        <v>946</v>
      </c>
      <c r="E17" s="907">
        <f>SUM(G17)</f>
        <v>0</v>
      </c>
      <c r="F17" s="907">
        <f>SUM(H17)</f>
        <v>0</v>
      </c>
      <c r="G17" s="907">
        <v>0</v>
      </c>
      <c r="H17" s="907">
        <f>INT(C17*G17)</f>
        <v>0</v>
      </c>
      <c r="I17" s="908"/>
      <c r="J17" s="908"/>
      <c r="K17" s="907"/>
      <c r="L17" s="907"/>
      <c r="M17" s="909"/>
      <c r="N17" s="918"/>
    </row>
    <row r="18" spans="1:14" s="911" customFormat="1" ht="18.95" customHeight="1">
      <c r="A18" s="916" t="s">
        <v>947</v>
      </c>
      <c r="B18" s="917" t="s">
        <v>948</v>
      </c>
      <c r="C18" s="617">
        <v>10</v>
      </c>
      <c r="D18" s="906" t="s">
        <v>444</v>
      </c>
      <c r="E18" s="907">
        <f t="shared" ref="E18:F20" si="3">SUM(K18)</f>
        <v>14572430</v>
      </c>
      <c r="F18" s="907">
        <f t="shared" si="3"/>
        <v>1457243</v>
      </c>
      <c r="G18" s="907"/>
      <c r="H18" s="907"/>
      <c r="I18" s="908"/>
      <c r="J18" s="908"/>
      <c r="K18" s="907">
        <f>F4</f>
        <v>14572430</v>
      </c>
      <c r="L18" s="907">
        <f>INT(C18%*K18)</f>
        <v>1457243</v>
      </c>
      <c r="M18" s="909"/>
      <c r="N18" s="918"/>
    </row>
    <row r="19" spans="1:14" s="911" customFormat="1" ht="18.95" customHeight="1">
      <c r="A19" s="916" t="s">
        <v>949</v>
      </c>
      <c r="B19" s="917" t="s">
        <v>950</v>
      </c>
      <c r="C19" s="919"/>
      <c r="D19" s="906" t="s">
        <v>445</v>
      </c>
      <c r="E19" s="907">
        <f t="shared" si="3"/>
        <v>0</v>
      </c>
      <c r="F19" s="907">
        <f t="shared" si="3"/>
        <v>0</v>
      </c>
      <c r="G19" s="907"/>
      <c r="H19" s="907"/>
      <c r="I19" s="908"/>
      <c r="J19" s="908"/>
      <c r="K19" s="907">
        <v>0</v>
      </c>
      <c r="L19" s="920">
        <f>TRUNC(C19%*K19)</f>
        <v>0</v>
      </c>
      <c r="M19" s="909"/>
      <c r="N19" s="918"/>
    </row>
    <row r="20" spans="1:14" s="911" customFormat="1" ht="18.95" customHeight="1">
      <c r="A20" s="916" t="s">
        <v>951</v>
      </c>
      <c r="B20" s="921"/>
      <c r="C20" s="617">
        <v>1</v>
      </c>
      <c r="D20" s="922" t="s">
        <v>560</v>
      </c>
      <c r="E20" s="907">
        <f t="shared" si="3"/>
        <v>185550</v>
      </c>
      <c r="F20" s="907">
        <f t="shared" si="3"/>
        <v>185550</v>
      </c>
      <c r="G20" s="907"/>
      <c r="H20" s="907"/>
      <c r="I20" s="907"/>
      <c r="J20" s="907"/>
      <c r="K20" s="907">
        <f>인쇄비!J42</f>
        <v>185550</v>
      </c>
      <c r="L20" s="907">
        <f>INT(C20*K20)</f>
        <v>185550</v>
      </c>
      <c r="M20" s="923"/>
      <c r="N20" s="918"/>
    </row>
    <row r="21" spans="1:14" s="420" customFormat="1" ht="18.95" customHeight="1">
      <c r="A21" s="600"/>
      <c r="B21" s="610"/>
      <c r="C21" s="619"/>
      <c r="D21" s="603"/>
      <c r="E21" s="604"/>
      <c r="F21" s="604"/>
      <c r="G21" s="604"/>
      <c r="H21" s="604"/>
      <c r="I21" s="605"/>
      <c r="J21" s="604"/>
      <c r="K21" s="604"/>
      <c r="L21" s="604"/>
      <c r="M21" s="618"/>
      <c r="N21" s="425"/>
    </row>
    <row r="22" spans="1:14" ht="17.25" customHeight="1">
      <c r="A22" s="620" t="s">
        <v>952</v>
      </c>
      <c r="B22" s="612" t="s">
        <v>825</v>
      </c>
      <c r="C22" s="621">
        <v>0.56899999999999995</v>
      </c>
      <c r="D22" s="614" t="s">
        <v>446</v>
      </c>
      <c r="E22" s="604">
        <f>SUM(K22)</f>
        <v>55315084</v>
      </c>
      <c r="F22" s="597">
        <f>SUM(L22)</f>
        <v>315000</v>
      </c>
      <c r="G22" s="604"/>
      <c r="H22" s="597"/>
      <c r="I22" s="604"/>
      <c r="J22" s="604"/>
      <c r="K22" s="604">
        <f>F3+F7+F9+F11</f>
        <v>55315084</v>
      </c>
      <c r="L22" s="597">
        <f>ROUND(K22*C22%,-3)</f>
        <v>315000</v>
      </c>
      <c r="M22" s="599" t="s">
        <v>817</v>
      </c>
    </row>
    <row r="23" spans="1:14" ht="17.25" customHeight="1">
      <c r="A23" s="620"/>
      <c r="B23" s="612" t="s">
        <v>826</v>
      </c>
      <c r="C23" s="621">
        <v>0.16</v>
      </c>
      <c r="D23" s="614" t="s">
        <v>695</v>
      </c>
      <c r="E23" s="604">
        <f>K23</f>
        <v>55315084</v>
      </c>
      <c r="F23" s="597">
        <f>L23</f>
        <v>89000</v>
      </c>
      <c r="G23" s="604"/>
      <c r="H23" s="597"/>
      <c r="I23" s="604"/>
      <c r="J23" s="604"/>
      <c r="K23" s="604">
        <f>F3+F7+F9+F11</f>
        <v>55315084</v>
      </c>
      <c r="L23" s="597">
        <f>ROUND(K23*C23%,-3)</f>
        <v>89000</v>
      </c>
      <c r="M23" s="599" t="s">
        <v>818</v>
      </c>
    </row>
    <row r="24" spans="1:14" ht="17.25" customHeight="1">
      <c r="A24" s="620"/>
      <c r="B24" s="809" t="s">
        <v>819</v>
      </c>
      <c r="C24" s="621"/>
      <c r="D24" s="614"/>
      <c r="E24" s="604"/>
      <c r="F24" s="597">
        <f>F22+F23</f>
        <v>404000</v>
      </c>
      <c r="G24" s="597"/>
      <c r="H24" s="597"/>
      <c r="I24" s="597"/>
      <c r="J24" s="597"/>
      <c r="K24" s="597"/>
      <c r="L24" s="597">
        <f>L22+L23</f>
        <v>404000</v>
      </c>
      <c r="M24" s="599"/>
    </row>
    <row r="25" spans="1:14" ht="17.25" customHeight="1">
      <c r="A25" s="620"/>
      <c r="B25" s="612"/>
      <c r="C25" s="621"/>
      <c r="D25" s="614"/>
      <c r="E25" s="597"/>
      <c r="F25" s="597"/>
      <c r="G25" s="604"/>
      <c r="H25" s="597"/>
      <c r="I25" s="604"/>
      <c r="J25" s="604"/>
      <c r="K25" s="604"/>
      <c r="L25" s="604"/>
      <c r="M25" s="599"/>
    </row>
    <row r="26" spans="1:14" ht="17.25" customHeight="1">
      <c r="A26" s="609" t="s">
        <v>447</v>
      </c>
      <c r="B26" s="612"/>
      <c r="C26" s="603"/>
      <c r="D26" s="614"/>
      <c r="E26" s="598"/>
      <c r="F26" s="597">
        <f>SUM(F3+F7+F9+F11+F24)</f>
        <v>55719084</v>
      </c>
      <c r="G26" s="604"/>
      <c r="H26" s="597">
        <f>SUM(H3+H7+H9+H11+H24)</f>
        <v>18950035</v>
      </c>
      <c r="I26" s="604"/>
      <c r="J26" s="597"/>
      <c r="K26" s="597" t="s">
        <v>448</v>
      </c>
      <c r="L26" s="597">
        <f>SUM(L3+L7+L9+L11+L24)</f>
        <v>36769049</v>
      </c>
      <c r="M26" s="622"/>
    </row>
    <row r="27" spans="1:14" ht="17.25" customHeight="1">
      <c r="A27" s="609"/>
      <c r="B27" s="612"/>
      <c r="C27" s="603"/>
      <c r="D27" s="614"/>
      <c r="E27" s="598"/>
      <c r="F27" s="597">
        <f>ROUNDDOWN(F26,-4)</f>
        <v>55710000</v>
      </c>
      <c r="G27" s="604"/>
      <c r="H27" s="597"/>
      <c r="I27" s="604"/>
      <c r="J27" s="597"/>
      <c r="K27" s="597"/>
      <c r="L27" s="597"/>
      <c r="M27" s="623" t="s">
        <v>537</v>
      </c>
    </row>
    <row r="28" spans="1:14" ht="17.25" customHeight="1">
      <c r="A28" s="609" t="s">
        <v>449</v>
      </c>
      <c r="B28" s="624"/>
      <c r="C28" s="596">
        <v>10</v>
      </c>
      <c r="D28" s="609" t="s">
        <v>445</v>
      </c>
      <c r="E28" s="598"/>
      <c r="F28" s="597">
        <f>INT(F27*0.1)</f>
        <v>5571000</v>
      </c>
      <c r="G28" s="597"/>
      <c r="H28" s="597"/>
      <c r="I28" s="598"/>
      <c r="J28" s="597"/>
      <c r="K28" s="597"/>
      <c r="L28" s="597"/>
      <c r="M28" s="606"/>
    </row>
    <row r="29" spans="1:14" ht="17.25" customHeight="1">
      <c r="A29" s="609" t="s">
        <v>450</v>
      </c>
      <c r="B29" s="610"/>
      <c r="C29" s="596"/>
      <c r="D29" s="609"/>
      <c r="E29" s="598"/>
      <c r="F29" s="597">
        <f>SUM(F27:F28)</f>
        <v>61281000</v>
      </c>
      <c r="G29" s="597"/>
      <c r="H29" s="597"/>
      <c r="I29" s="598"/>
      <c r="J29" s="597"/>
      <c r="K29" s="597"/>
      <c r="L29" s="597"/>
      <c r="M29" s="599"/>
    </row>
    <row r="30" spans="1:14" ht="17.25" customHeight="1"/>
    <row r="31" spans="1:14" ht="17.25" customHeight="1"/>
    <row r="32" spans="1:14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</sheetData>
  <mergeCells count="9">
    <mergeCell ref="M4:M5"/>
    <mergeCell ref="B13:B15"/>
    <mergeCell ref="A1:A2"/>
    <mergeCell ref="M1:M2"/>
    <mergeCell ref="B1:B2"/>
    <mergeCell ref="C1:C2"/>
    <mergeCell ref="D1:D2"/>
    <mergeCell ref="E1:F1"/>
    <mergeCell ref="K1:L1"/>
  </mergeCells>
  <phoneticPr fontId="152" type="noConversion"/>
  <printOptions horizontalCentered="1" gridLinesSet="0"/>
  <pageMargins left="0.78740157480314965" right="0.39370078740157483" top="0.74803149606299213" bottom="0.47244094488188981" header="0.59055118110236227" footer="0.35433070866141736"/>
  <pageSetup paperSize="9" scale="8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view="pageBreakPreview" zoomScaleNormal="100" zoomScaleSheetLayoutView="100" workbookViewId="0">
      <selection activeCell="J12" sqref="J12"/>
    </sheetView>
  </sheetViews>
  <sheetFormatPr defaultRowHeight="22.5" customHeight="1"/>
  <cols>
    <col min="1" max="1" width="2.875" style="148" customWidth="1"/>
    <col min="2" max="2" width="4.25" style="148" customWidth="1"/>
    <col min="3" max="3" width="12.375" style="148" customWidth="1"/>
    <col min="4" max="4" width="3.25" style="148" customWidth="1"/>
    <col min="5" max="5" width="3" style="148" customWidth="1"/>
    <col min="6" max="6" width="4.125" style="148" customWidth="1"/>
    <col min="7" max="11" width="9" style="148"/>
    <col min="12" max="12" width="12.25" style="148" customWidth="1"/>
    <col min="13" max="13" width="12.25" style="341" customWidth="1"/>
    <col min="14" max="14" width="49.375" style="148" customWidth="1"/>
    <col min="15" max="15" width="65.875" style="148" customWidth="1"/>
    <col min="16" max="16" width="9" style="148" customWidth="1"/>
    <col min="17" max="17" width="10.125" style="148" customWidth="1"/>
    <col min="18" max="19" width="9" style="148" customWidth="1"/>
    <col min="20" max="20" width="16" style="148" customWidth="1"/>
    <col min="21" max="22" width="9" style="148" customWidth="1"/>
    <col min="23" max="23" width="16" style="148" customWidth="1"/>
    <col min="24" max="45" width="9" style="148" customWidth="1"/>
    <col min="46" max="16384" width="9" style="148"/>
  </cols>
  <sheetData>
    <row r="1" spans="1:16" ht="22.5" customHeight="1">
      <c r="A1" s="344" t="s">
        <v>914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</row>
    <row r="2" spans="1:16" ht="22.5" customHeight="1">
      <c r="A2" s="149" t="s">
        <v>183</v>
      </c>
      <c r="B2" s="150">
        <v>110</v>
      </c>
      <c r="C2" s="344" t="s">
        <v>184</v>
      </c>
      <c r="D2" s="344"/>
      <c r="E2" s="344"/>
      <c r="F2" s="344"/>
      <c r="G2" s="344"/>
      <c r="H2" s="344"/>
      <c r="I2" s="344"/>
      <c r="J2" s="344"/>
      <c r="K2" s="344"/>
    </row>
    <row r="3" spans="1:16" ht="22.5" customHeight="1">
      <c r="A3" s="344"/>
      <c r="B3" s="344"/>
      <c r="C3" s="344"/>
      <c r="D3" s="344"/>
      <c r="E3" s="344"/>
      <c r="F3" s="344"/>
      <c r="G3" s="344"/>
      <c r="H3" s="344"/>
      <c r="I3" s="344"/>
      <c r="J3" s="344"/>
      <c r="K3" s="344"/>
    </row>
    <row r="4" spans="1:16" ht="22.5" customHeight="1">
      <c r="A4" s="344" t="s">
        <v>915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</row>
    <row r="5" spans="1:16" ht="22.5" customHeight="1">
      <c r="A5" s="149" t="s">
        <v>183</v>
      </c>
      <c r="B5" s="150">
        <v>20</v>
      </c>
      <c r="C5" s="344" t="s">
        <v>184</v>
      </c>
      <c r="D5" s="344"/>
      <c r="E5" s="344"/>
      <c r="F5" s="344"/>
      <c r="G5" s="344"/>
      <c r="H5" s="344"/>
      <c r="I5" s="344"/>
      <c r="J5" s="344"/>
      <c r="K5" s="344"/>
    </row>
    <row r="6" spans="1:16" ht="22.5" customHeight="1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5">
        <f>27600*2</f>
        <v>55200</v>
      </c>
      <c r="M6" s="354" t="s">
        <v>790</v>
      </c>
      <c r="N6" s="344"/>
      <c r="O6" s="344"/>
    </row>
    <row r="7" spans="1:16" ht="22.5" customHeight="1">
      <c r="A7" s="344" t="s">
        <v>916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</row>
    <row r="8" spans="1:16" ht="22.5" customHeight="1">
      <c r="A8" s="344"/>
      <c r="B8" s="344" t="s">
        <v>810</v>
      </c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152" t="s">
        <v>187</v>
      </c>
      <c r="O8" s="152" t="s">
        <v>191</v>
      </c>
      <c r="P8"/>
    </row>
    <row r="9" spans="1:16" ht="22.5" customHeight="1">
      <c r="A9" s="344"/>
      <c r="B9" s="344" t="s">
        <v>811</v>
      </c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344"/>
      <c r="N9" s="153" t="s">
        <v>188</v>
      </c>
      <c r="O9" s="153" t="s">
        <v>192</v>
      </c>
      <c r="P9"/>
    </row>
    <row r="10" spans="1:16" ht="22.5" customHeight="1">
      <c r="A10" s="344"/>
      <c r="B10" s="344" t="s">
        <v>376</v>
      </c>
      <c r="C10" s="344"/>
      <c r="D10" s="344"/>
      <c r="E10" s="344"/>
      <c r="F10" s="344"/>
      <c r="G10" s="344"/>
      <c r="H10" s="344"/>
      <c r="I10" s="344"/>
      <c r="J10" s="344"/>
      <c r="K10" s="344"/>
      <c r="L10" s="345">
        <v>25000</v>
      </c>
      <c r="M10" s="344" t="s">
        <v>372</v>
      </c>
      <c r="N10" s="153" t="s">
        <v>189</v>
      </c>
      <c r="O10" s="153" t="s">
        <v>193</v>
      </c>
      <c r="P10"/>
    </row>
    <row r="11" spans="1:16" ht="22.5" customHeight="1">
      <c r="A11" s="344"/>
      <c r="B11" s="344"/>
      <c r="C11" s="151" t="s">
        <v>185</v>
      </c>
      <c r="D11" s="344"/>
      <c r="E11" s="344"/>
      <c r="F11" s="344"/>
      <c r="G11" s="344"/>
      <c r="H11" s="344"/>
      <c r="I11" s="344"/>
      <c r="J11" s="344"/>
      <c r="K11" s="344"/>
      <c r="L11" s="345">
        <v>70000</v>
      </c>
      <c r="M11" s="344" t="s">
        <v>791</v>
      </c>
      <c r="N11" s="153" t="s">
        <v>792</v>
      </c>
      <c r="O11" s="153" t="s">
        <v>194</v>
      </c>
      <c r="P11"/>
    </row>
    <row r="12" spans="1:16" ht="22.5" customHeight="1">
      <c r="A12" s="344"/>
      <c r="B12" s="344"/>
      <c r="C12" s="151" t="s">
        <v>780</v>
      </c>
      <c r="D12" s="344"/>
      <c r="E12" s="344"/>
      <c r="F12" s="344"/>
      <c r="G12" s="344"/>
      <c r="H12" s="344"/>
      <c r="I12" s="344"/>
      <c r="J12" s="344"/>
      <c r="K12" s="344"/>
      <c r="L12" s="345">
        <v>25000</v>
      </c>
      <c r="M12" s="344" t="s">
        <v>373</v>
      </c>
      <c r="N12" s="153" t="s">
        <v>190</v>
      </c>
      <c r="O12" s="153" t="s">
        <v>195</v>
      </c>
      <c r="P12"/>
    </row>
    <row r="13" spans="1:16" ht="22.5" customHeight="1">
      <c r="A13" s="344"/>
      <c r="B13" s="344"/>
      <c r="C13" s="151" t="s">
        <v>917</v>
      </c>
      <c r="D13" s="344"/>
      <c r="E13" s="344"/>
      <c r="F13" s="344"/>
      <c r="G13" s="344"/>
      <c r="H13" s="344"/>
      <c r="I13" s="344"/>
      <c r="J13" s="344"/>
      <c r="K13" s="344"/>
      <c r="L13" s="345"/>
      <c r="M13" s="344"/>
      <c r="N13" s="152" t="s">
        <v>793</v>
      </c>
      <c r="O13"/>
      <c r="P13" s="153"/>
    </row>
    <row r="14" spans="1:16" ht="22.5" customHeight="1">
      <c r="A14" s="344"/>
      <c r="B14" s="344"/>
      <c r="C14" s="151" t="s">
        <v>409</v>
      </c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N14" s="152" t="s">
        <v>794</v>
      </c>
      <c r="O14" s="153" t="s">
        <v>196</v>
      </c>
      <c r="P14"/>
    </row>
    <row r="15" spans="1:16" s="344" customFormat="1" ht="22.5" customHeight="1">
      <c r="C15" s="151" t="s">
        <v>935</v>
      </c>
      <c r="N15" s="152"/>
      <c r="O15" s="153"/>
      <c r="P15"/>
    </row>
    <row r="16" spans="1:16" s="344" customFormat="1" ht="22.5" customHeight="1">
      <c r="C16" s="151" t="s">
        <v>781</v>
      </c>
      <c r="N16" s="152"/>
      <c r="O16" s="153"/>
      <c r="P16"/>
    </row>
    <row r="17" spans="1:16" ht="22.5" customHeight="1">
      <c r="A17" s="344"/>
      <c r="B17" s="344"/>
      <c r="C17" s="151" t="s">
        <v>782</v>
      </c>
      <c r="D17" s="344"/>
      <c r="E17" s="344"/>
      <c r="F17" s="344"/>
      <c r="G17" s="344"/>
      <c r="H17" s="317"/>
      <c r="I17" s="344"/>
      <c r="J17" s="344"/>
      <c r="K17" s="344"/>
      <c r="L17" s="344"/>
      <c r="M17" s="344"/>
      <c r="N17" s="344"/>
      <c r="O17" s="153" t="s">
        <v>197</v>
      </c>
      <c r="P17"/>
    </row>
    <row r="18" spans="1:16" ht="22.5" customHeight="1">
      <c r="A18" s="344"/>
      <c r="B18" s="344" t="s">
        <v>783</v>
      </c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153" t="s">
        <v>198</v>
      </c>
      <c r="P18"/>
    </row>
    <row r="19" spans="1:16" ht="22.5" customHeight="1">
      <c r="A19" s="344"/>
      <c r="B19" s="344"/>
      <c r="C19" s="151" t="s">
        <v>370</v>
      </c>
      <c r="D19" s="344"/>
      <c r="E19" s="344"/>
      <c r="F19" s="344"/>
      <c r="G19" s="318">
        <f>차량운행비!K46</f>
        <v>38617</v>
      </c>
      <c r="H19" s="344"/>
      <c r="I19" s="344"/>
      <c r="J19" s="344"/>
      <c r="K19" s="344"/>
      <c r="L19" s="344"/>
      <c r="M19" s="344"/>
      <c r="N19" s="344"/>
      <c r="O19" s="344"/>
    </row>
    <row r="20" spans="1:16" ht="22.5" customHeight="1">
      <c r="A20" s="344"/>
      <c r="B20" s="344"/>
      <c r="C20" s="151" t="s">
        <v>812</v>
      </c>
      <c r="D20" s="344"/>
      <c r="E20" s="344"/>
      <c r="F20" s="344"/>
      <c r="G20" s="318"/>
      <c r="H20" s="344"/>
      <c r="I20" s="344"/>
      <c r="J20" s="344"/>
      <c r="K20" s="344"/>
      <c r="L20" s="344"/>
      <c r="M20" s="344"/>
      <c r="N20" s="152" t="s">
        <v>199</v>
      </c>
      <c r="O20" s="152" t="s">
        <v>202</v>
      </c>
    </row>
    <row r="21" spans="1:16" ht="22.5" customHeight="1">
      <c r="A21" s="344"/>
      <c r="B21" s="344" t="s">
        <v>784</v>
      </c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153" t="s">
        <v>200</v>
      </c>
      <c r="O21" s="153" t="s">
        <v>203</v>
      </c>
    </row>
    <row r="22" spans="1:16" ht="24.75" customHeight="1">
      <c r="A22" s="344"/>
      <c r="B22" s="344" t="s">
        <v>785</v>
      </c>
      <c r="C22" s="344"/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153" t="s">
        <v>795</v>
      </c>
      <c r="O22" s="153" t="s">
        <v>204</v>
      </c>
    </row>
    <row r="23" spans="1:16" ht="22.5" customHeight="1">
      <c r="A23" s="344"/>
      <c r="B23" s="344" t="s">
        <v>186</v>
      </c>
      <c r="C23" s="344"/>
      <c r="D23" s="150">
        <v>10</v>
      </c>
      <c r="E23" s="344" t="s">
        <v>66</v>
      </c>
      <c r="F23" s="344"/>
      <c r="G23" s="344"/>
      <c r="H23" s="344"/>
      <c r="I23" s="344"/>
      <c r="J23" s="344"/>
      <c r="K23" s="344"/>
      <c r="L23" s="344"/>
      <c r="M23" s="344"/>
      <c r="N23" s="153" t="s">
        <v>201</v>
      </c>
      <c r="O23" s="344"/>
    </row>
    <row r="24" spans="1:16" s="344" customFormat="1" ht="22.5" customHeight="1">
      <c r="B24" s="344" t="s">
        <v>786</v>
      </c>
      <c r="N24" s="153"/>
    </row>
    <row r="25" spans="1:16" ht="22.5" customHeight="1">
      <c r="A25" s="344"/>
      <c r="B25" s="344" t="s">
        <v>787</v>
      </c>
      <c r="C25" s="344"/>
      <c r="D25" s="150">
        <v>5</v>
      </c>
      <c r="E25" s="344" t="s">
        <v>66</v>
      </c>
      <c r="F25" s="344" t="s">
        <v>378</v>
      </c>
      <c r="G25" s="344"/>
      <c r="H25" s="344"/>
      <c r="I25" s="344"/>
      <c r="J25" s="344"/>
      <c r="K25" s="344"/>
      <c r="L25" s="344"/>
      <c r="M25" s="344"/>
      <c r="N25" s="344"/>
      <c r="O25" s="344"/>
    </row>
    <row r="26" spans="1:16" ht="22.5" customHeight="1">
      <c r="A26" s="344"/>
      <c r="B26" s="344" t="s">
        <v>787</v>
      </c>
      <c r="C26" s="344"/>
      <c r="D26" s="150">
        <v>10</v>
      </c>
      <c r="E26" s="344" t="s">
        <v>66</v>
      </c>
      <c r="F26" s="344" t="s">
        <v>377</v>
      </c>
      <c r="G26" s="344"/>
      <c r="H26" s="344"/>
      <c r="I26" s="344"/>
      <c r="J26" s="344"/>
      <c r="K26" s="344"/>
      <c r="L26" s="344"/>
      <c r="M26" s="344"/>
      <c r="N26" s="152" t="s">
        <v>205</v>
      </c>
      <c r="O26" s="152" t="s">
        <v>206</v>
      </c>
    </row>
    <row r="27" spans="1:16" ht="22.5" customHeight="1">
      <c r="A27" s="344"/>
      <c r="B27" s="344" t="s">
        <v>788</v>
      </c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153" t="s">
        <v>410</v>
      </c>
      <c r="O27" s="153" t="s">
        <v>207</v>
      </c>
    </row>
    <row r="28" spans="1:16" ht="22.5" customHeight="1">
      <c r="A28" s="344"/>
      <c r="B28" s="344" t="s">
        <v>379</v>
      </c>
      <c r="C28" s="344"/>
      <c r="D28" s="344"/>
      <c r="E28" s="344"/>
      <c r="F28" s="344"/>
      <c r="G28" s="344"/>
      <c r="H28" s="344"/>
      <c r="I28" s="344"/>
      <c r="J28" s="344"/>
      <c r="K28" s="344"/>
      <c r="L28" s="344"/>
      <c r="M28" s="344"/>
      <c r="N28" s="153" t="s">
        <v>411</v>
      </c>
      <c r="O28" s="153" t="s">
        <v>796</v>
      </c>
    </row>
    <row r="29" spans="1:16" ht="22.5" customHeight="1">
      <c r="A29" s="344"/>
      <c r="B29" s="344" t="s">
        <v>380</v>
      </c>
      <c r="C29" s="344"/>
      <c r="D29" s="150">
        <v>10</v>
      </c>
      <c r="E29" s="344" t="s">
        <v>213</v>
      </c>
      <c r="F29" s="150">
        <v>300</v>
      </c>
      <c r="G29" s="344" t="s">
        <v>214</v>
      </c>
      <c r="H29" s="344"/>
      <c r="I29" s="344"/>
      <c r="J29" s="344"/>
      <c r="K29" s="344"/>
      <c r="L29" s="344"/>
      <c r="M29" s="344"/>
      <c r="N29" s="344"/>
      <c r="O29" s="153" t="s">
        <v>208</v>
      </c>
    </row>
    <row r="30" spans="1:16" ht="22.5" customHeight="1">
      <c r="A30" s="344"/>
      <c r="B30" s="344" t="s">
        <v>381</v>
      </c>
      <c r="C30" s="344"/>
      <c r="D30" s="150">
        <v>5</v>
      </c>
      <c r="E30" s="344" t="s">
        <v>211</v>
      </c>
      <c r="F30" s="344" t="s">
        <v>212</v>
      </c>
      <c r="G30" s="344"/>
      <c r="H30" s="344"/>
      <c r="I30" s="344"/>
      <c r="J30" s="344"/>
      <c r="K30" s="344"/>
      <c r="L30" s="344"/>
      <c r="M30" s="344"/>
      <c r="N30" s="344"/>
      <c r="O30" s="152" t="s">
        <v>209</v>
      </c>
    </row>
    <row r="31" spans="1:16" ht="22.5" customHeight="1">
      <c r="A31" s="344"/>
      <c r="B31" s="344" t="s">
        <v>789</v>
      </c>
      <c r="C31" s="344"/>
      <c r="D31" s="344"/>
      <c r="E31" s="344"/>
      <c r="F31" s="344"/>
      <c r="G31" s="344"/>
      <c r="H31" s="344"/>
      <c r="I31" s="344"/>
      <c r="J31" s="344"/>
      <c r="K31" s="344"/>
    </row>
    <row r="32" spans="1:16" ht="22.5" customHeight="1">
      <c r="A32" s="344"/>
      <c r="B32" s="344" t="s">
        <v>380</v>
      </c>
      <c r="C32" s="344"/>
      <c r="D32" s="150">
        <v>20</v>
      </c>
      <c r="E32" s="344" t="s">
        <v>213</v>
      </c>
      <c r="F32" s="150">
        <v>400</v>
      </c>
      <c r="G32" s="344" t="s">
        <v>214</v>
      </c>
      <c r="H32" s="344"/>
      <c r="I32" s="344"/>
      <c r="J32" s="344"/>
      <c r="K32" s="344"/>
    </row>
    <row r="33" spans="1:11" ht="22.5" customHeight="1">
      <c r="A33" s="344"/>
      <c r="B33" s="344" t="s">
        <v>381</v>
      </c>
      <c r="C33" s="344"/>
      <c r="D33" s="150">
        <v>5</v>
      </c>
      <c r="E33" s="344" t="s">
        <v>211</v>
      </c>
      <c r="F33" s="344" t="s">
        <v>212</v>
      </c>
      <c r="G33" s="344"/>
      <c r="H33" s="344"/>
      <c r="I33" s="344"/>
      <c r="J33" s="344"/>
      <c r="K33" s="344"/>
    </row>
    <row r="34" spans="1:11" s="344" customFormat="1" ht="22.5" customHeight="1">
      <c r="B34" s="344" t="s">
        <v>936</v>
      </c>
    </row>
    <row r="35" spans="1:11" s="344" customFormat="1" ht="22.5" customHeight="1">
      <c r="B35" s="344" t="s">
        <v>380</v>
      </c>
      <c r="D35" s="150">
        <v>10</v>
      </c>
      <c r="E35" s="344" t="s">
        <v>213</v>
      </c>
      <c r="F35" s="150">
        <v>50</v>
      </c>
      <c r="G35" s="344" t="s">
        <v>214</v>
      </c>
    </row>
    <row r="36" spans="1:11" s="344" customFormat="1" ht="22.5" customHeight="1">
      <c r="B36" s="344" t="s">
        <v>381</v>
      </c>
      <c r="D36" s="150">
        <v>5</v>
      </c>
      <c r="E36" s="344" t="s">
        <v>211</v>
      </c>
      <c r="F36" s="344" t="s">
        <v>212</v>
      </c>
    </row>
  </sheetData>
  <phoneticPr fontId="152" type="noConversion"/>
  <pageMargins left="0.7" right="0.7" top="0.75" bottom="0.75" header="0.3" footer="0.3"/>
  <pageSetup paperSize="9" scale="8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fitToPage="1"/>
  </sheetPr>
  <dimension ref="A1:BU39"/>
  <sheetViews>
    <sheetView view="pageBreakPreview" zoomScale="85" zoomScaleNormal="100" zoomScaleSheetLayoutView="85" zoomScalePageLayoutView="40" workbookViewId="0">
      <selection activeCell="R39" sqref="R39"/>
    </sheetView>
  </sheetViews>
  <sheetFormatPr defaultRowHeight="20.25" customHeight="1"/>
  <cols>
    <col min="1" max="2" width="13.125" customWidth="1"/>
    <col min="3" max="3" width="9.5" customWidth="1"/>
    <col min="4" max="4" width="10.75" customWidth="1"/>
    <col min="5" max="7" width="9.5" customWidth="1"/>
    <col min="8" max="8" width="9.5" style="28" customWidth="1"/>
    <col min="9" max="9" width="9.5" customWidth="1"/>
    <col min="10" max="10" width="9.5" style="28" customWidth="1"/>
    <col min="11" max="16" width="9.5" customWidth="1"/>
    <col min="17" max="17" width="9.5" style="28" customWidth="1"/>
    <col min="18" max="18" width="9.5" customWidth="1"/>
    <col min="19" max="19" width="11.25" customWidth="1"/>
    <col min="20" max="35" width="9.5" style="28" customWidth="1"/>
    <col min="36" max="36" width="6.625" customWidth="1"/>
    <col min="37" max="37" width="8.875" customWidth="1"/>
    <col min="38" max="38" width="9.625" style="28" customWidth="1"/>
    <col min="39" max="42" width="10" style="28" customWidth="1"/>
    <col min="43" max="48" width="9" customWidth="1"/>
    <col min="49" max="49" width="16.875" customWidth="1"/>
    <col min="50" max="50" width="7.75" customWidth="1"/>
    <col min="51" max="56" width="9" customWidth="1"/>
    <col min="57" max="58" width="7.75" customWidth="1"/>
    <col min="59" max="68" width="9" customWidth="1"/>
  </cols>
  <sheetData>
    <row r="1" spans="1:73" ht="43.5" customHeight="1" thickBot="1">
      <c r="A1" s="1078" t="s">
        <v>828</v>
      </c>
      <c r="B1" s="1078"/>
      <c r="C1" s="1078"/>
      <c r="D1" s="1078"/>
      <c r="E1" s="1078"/>
      <c r="F1" s="1078"/>
      <c r="G1" s="1078"/>
      <c r="H1" s="1078"/>
      <c r="I1" s="1078"/>
      <c r="J1" s="1078"/>
      <c r="K1" s="1078"/>
      <c r="L1" s="1078"/>
      <c r="M1" s="1078"/>
      <c r="N1" s="1078"/>
      <c r="O1" s="1078"/>
      <c r="P1" s="1078"/>
      <c r="Q1" s="1078"/>
      <c r="R1" s="1078"/>
      <c r="S1" s="1078"/>
      <c r="T1" s="1078"/>
      <c r="U1" s="1078"/>
      <c r="V1" s="1078"/>
      <c r="W1" s="1078"/>
      <c r="X1" s="1078"/>
      <c r="Y1" s="1078"/>
      <c r="Z1" s="1078"/>
      <c r="AA1" s="1078"/>
      <c r="AB1" s="1078"/>
      <c r="AC1" s="1078"/>
      <c r="AD1" s="1078"/>
      <c r="AE1" s="1078"/>
      <c r="AF1" s="1078"/>
      <c r="AG1" s="1078"/>
      <c r="AH1" s="1078"/>
      <c r="AI1" s="1078"/>
      <c r="AK1" s="112" t="s">
        <v>122</v>
      </c>
      <c r="AL1" s="108" t="s">
        <v>133</v>
      </c>
      <c r="AM1" s="108" t="s">
        <v>134</v>
      </c>
      <c r="AN1" s="108" t="s">
        <v>133</v>
      </c>
      <c r="AO1" s="108" t="s">
        <v>134</v>
      </c>
      <c r="AP1" s="108" t="s">
        <v>133</v>
      </c>
      <c r="AQ1" s="108" t="s">
        <v>134</v>
      </c>
      <c r="AR1" s="108"/>
      <c r="AS1" s="108"/>
      <c r="AT1" s="58"/>
      <c r="AU1" s="84"/>
      <c r="AV1" s="60"/>
      <c r="AW1" s="109"/>
      <c r="AX1" s="82"/>
      <c r="AY1" s="82"/>
      <c r="AZ1" s="82"/>
      <c r="BA1" s="82"/>
      <c r="BB1" s="82"/>
      <c r="BC1" s="82"/>
      <c r="BD1" s="63"/>
      <c r="BE1" s="63"/>
      <c r="BF1" s="63"/>
      <c r="BG1" s="63"/>
      <c r="BH1" s="63"/>
      <c r="BI1" s="63"/>
      <c r="BJ1" s="63"/>
      <c r="BK1" s="63"/>
      <c r="BL1" s="63"/>
      <c r="BM1" s="63"/>
    </row>
    <row r="2" spans="1:73" ht="20.25" customHeight="1">
      <c r="A2" s="23"/>
      <c r="B2" s="23"/>
      <c r="C2" s="22"/>
      <c r="D2" s="22"/>
      <c r="E2" s="22"/>
      <c r="F2" s="22"/>
      <c r="G2" s="22"/>
      <c r="H2" s="49"/>
      <c r="I2" s="22"/>
      <c r="J2" s="49"/>
      <c r="K2" s="22"/>
      <c r="L2" s="22"/>
      <c r="M2" s="22"/>
      <c r="N2" s="22"/>
      <c r="O2" s="22"/>
      <c r="AK2" s="113" t="s">
        <v>123</v>
      </c>
      <c r="AL2" s="45">
        <v>206</v>
      </c>
      <c r="AM2" s="44">
        <v>103</v>
      </c>
      <c r="AN2" s="43">
        <v>53</v>
      </c>
      <c r="AO2" s="44">
        <v>34</v>
      </c>
      <c r="AP2" s="45">
        <v>21</v>
      </c>
      <c r="AQ2" s="44">
        <v>16</v>
      </c>
      <c r="AR2" s="35"/>
      <c r="AS2" s="34"/>
      <c r="AT2" s="58"/>
      <c r="AU2" s="84"/>
      <c r="AV2" s="134" t="s">
        <v>168</v>
      </c>
      <c r="AW2" s="135" t="s">
        <v>168</v>
      </c>
      <c r="AX2" s="110"/>
      <c r="AY2" s="110"/>
      <c r="AZ2" s="110"/>
      <c r="BA2" s="110"/>
      <c r="BB2" s="110"/>
      <c r="BC2" s="110"/>
      <c r="BD2" s="58"/>
      <c r="BE2" s="58"/>
      <c r="BF2" s="58"/>
      <c r="BG2" s="58"/>
      <c r="BH2" s="58"/>
      <c r="BI2" s="58"/>
      <c r="BJ2" s="58"/>
      <c r="BK2" s="58"/>
      <c r="BL2" s="58"/>
      <c r="BM2" s="58"/>
    </row>
    <row r="3" spans="1:73" ht="33" customHeight="1" thickBot="1">
      <c r="A3" s="24" t="s">
        <v>71</v>
      </c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4" t="s">
        <v>395</v>
      </c>
      <c r="N3" s="25"/>
      <c r="O3" s="25"/>
      <c r="P3" s="25"/>
      <c r="Q3" s="25"/>
      <c r="R3" s="25"/>
      <c r="S3" s="25"/>
      <c r="T3" s="25"/>
      <c r="U3" s="25"/>
      <c r="V3" s="25"/>
      <c r="X3" s="24" t="s">
        <v>396</v>
      </c>
      <c r="Y3" s="25"/>
      <c r="Z3" s="25"/>
      <c r="AA3" s="25"/>
      <c r="AB3" s="25"/>
      <c r="AC3" s="25"/>
      <c r="AD3" s="25"/>
      <c r="AE3" s="25"/>
      <c r="AF3" s="25"/>
      <c r="AG3" s="25"/>
      <c r="AK3" s="114" t="s">
        <v>89</v>
      </c>
      <c r="AL3" s="45">
        <v>206</v>
      </c>
      <c r="AM3" s="44">
        <v>103</v>
      </c>
      <c r="AN3" s="43">
        <v>53</v>
      </c>
      <c r="AO3" s="44">
        <v>34</v>
      </c>
      <c r="AP3" s="45">
        <v>21</v>
      </c>
      <c r="AQ3" s="44">
        <v>16</v>
      </c>
      <c r="AR3" s="45"/>
      <c r="AS3" s="44"/>
      <c r="AT3" s="58"/>
      <c r="AU3" s="84"/>
      <c r="AV3" s="136" t="s">
        <v>169</v>
      </c>
      <c r="AW3" s="137" t="s">
        <v>168</v>
      </c>
      <c r="AX3" s="83"/>
      <c r="AY3" s="83"/>
      <c r="AZ3" s="83"/>
      <c r="BA3" s="83"/>
      <c r="BB3" s="83"/>
      <c r="BC3" s="83"/>
      <c r="BD3" s="58"/>
      <c r="BE3" s="58"/>
      <c r="BF3" s="58"/>
      <c r="BG3" s="58"/>
      <c r="BH3" s="58"/>
      <c r="BI3" s="58"/>
      <c r="BJ3" s="58"/>
      <c r="BK3" s="58"/>
      <c r="BL3" s="58"/>
      <c r="BM3" s="58"/>
    </row>
    <row r="4" spans="1:73" ht="33" customHeight="1" thickBot="1">
      <c r="A4" s="1105" t="s">
        <v>19</v>
      </c>
      <c r="B4" s="1106"/>
      <c r="C4" s="1051" t="s">
        <v>17</v>
      </c>
      <c r="D4" s="1052"/>
      <c r="E4" s="1053"/>
      <c r="F4" s="1042" t="s">
        <v>20</v>
      </c>
      <c r="G4" s="1043"/>
      <c r="H4" s="1042" t="s">
        <v>389</v>
      </c>
      <c r="I4" s="1043"/>
      <c r="J4" s="1044" t="s">
        <v>390</v>
      </c>
      <c r="K4" s="1043"/>
      <c r="L4" s="30"/>
      <c r="M4" s="1049" t="s">
        <v>19</v>
      </c>
      <c r="N4" s="1051" t="s">
        <v>17</v>
      </c>
      <c r="O4" s="1052"/>
      <c r="P4" s="1053"/>
      <c r="Q4" s="1063" t="s">
        <v>397</v>
      </c>
      <c r="R4" s="1064"/>
      <c r="S4" s="1064"/>
      <c r="T4" s="1064"/>
      <c r="U4" s="1064"/>
      <c r="V4" s="1065"/>
      <c r="X4" s="1049" t="s">
        <v>19</v>
      </c>
      <c r="Y4" s="1051" t="s">
        <v>17</v>
      </c>
      <c r="Z4" s="1052"/>
      <c r="AA4" s="1053"/>
      <c r="AB4" s="1063" t="s">
        <v>398</v>
      </c>
      <c r="AC4" s="1064"/>
      <c r="AD4" s="1064"/>
      <c r="AE4" s="1064"/>
      <c r="AF4" s="1064"/>
      <c r="AG4" s="1065"/>
      <c r="AK4" s="114" t="s">
        <v>124</v>
      </c>
      <c r="AL4" s="48">
        <v>182</v>
      </c>
      <c r="AM4" s="47">
        <v>90</v>
      </c>
      <c r="AN4" s="46">
        <v>46</v>
      </c>
      <c r="AO4" s="47">
        <v>30</v>
      </c>
      <c r="AP4" s="48">
        <v>19</v>
      </c>
      <c r="AQ4" s="47">
        <v>15</v>
      </c>
      <c r="AR4" s="45"/>
      <c r="AS4" s="44"/>
      <c r="AT4" s="58"/>
      <c r="AU4" s="84"/>
      <c r="AX4" s="82"/>
      <c r="AY4" s="82"/>
      <c r="AZ4" s="82"/>
      <c r="BA4" s="82"/>
      <c r="BB4" s="82"/>
      <c r="BC4" s="82"/>
      <c r="BD4" s="84"/>
      <c r="BE4" s="84"/>
      <c r="BF4" s="84"/>
      <c r="BG4" s="84"/>
      <c r="BH4" s="84"/>
      <c r="BI4" s="84"/>
      <c r="BJ4" s="84"/>
      <c r="BK4" s="84"/>
      <c r="BL4" s="84"/>
      <c r="BM4" s="84"/>
    </row>
    <row r="5" spans="1:73" ht="33" customHeight="1">
      <c r="A5" s="1066"/>
      <c r="B5" s="1045"/>
      <c r="C5" s="1057"/>
      <c r="D5" s="1058"/>
      <c r="E5" s="1059"/>
      <c r="F5" s="81" t="s">
        <v>21</v>
      </c>
      <c r="G5" s="34" t="s">
        <v>22</v>
      </c>
      <c r="H5" s="81" t="s">
        <v>23</v>
      </c>
      <c r="I5" s="34" t="s">
        <v>22</v>
      </c>
      <c r="J5" s="35" t="s">
        <v>21</v>
      </c>
      <c r="K5" s="34" t="s">
        <v>22</v>
      </c>
      <c r="L5" s="30"/>
      <c r="M5" s="1050"/>
      <c r="N5" s="1054"/>
      <c r="O5" s="1055"/>
      <c r="P5" s="1056"/>
      <c r="Q5" s="1066" t="s">
        <v>394</v>
      </c>
      <c r="R5" s="1059"/>
      <c r="S5" s="1062" t="s">
        <v>399</v>
      </c>
      <c r="T5" s="1046"/>
      <c r="U5" s="1045" t="s">
        <v>400</v>
      </c>
      <c r="V5" s="1046"/>
      <c r="X5" s="1050"/>
      <c r="Y5" s="1054"/>
      <c r="Z5" s="1055"/>
      <c r="AA5" s="1056"/>
      <c r="AB5" s="1066" t="s">
        <v>394</v>
      </c>
      <c r="AC5" s="1059"/>
      <c r="AD5" s="1062" t="s">
        <v>385</v>
      </c>
      <c r="AE5" s="1046"/>
      <c r="AF5" s="1045" t="s">
        <v>386</v>
      </c>
      <c r="AG5" s="1046"/>
      <c r="AK5" s="114" t="s">
        <v>125</v>
      </c>
      <c r="AL5" s="48">
        <v>182</v>
      </c>
      <c r="AM5" s="47">
        <v>90</v>
      </c>
      <c r="AN5" s="46">
        <v>46</v>
      </c>
      <c r="AO5" s="47">
        <v>30</v>
      </c>
      <c r="AP5" s="48">
        <v>19</v>
      </c>
      <c r="AQ5" s="47">
        <v>15</v>
      </c>
      <c r="AR5" s="48"/>
      <c r="AS5" s="47"/>
      <c r="AT5" s="58"/>
      <c r="AU5" s="84"/>
      <c r="AV5" s="138" t="s">
        <v>170</v>
      </c>
      <c r="AW5" s="139" t="s">
        <v>174</v>
      </c>
      <c r="AX5" s="83"/>
      <c r="AY5" s="83"/>
      <c r="AZ5" s="83"/>
      <c r="BA5" s="83"/>
      <c r="BB5" s="83"/>
      <c r="BC5" s="83"/>
      <c r="BD5" s="84"/>
      <c r="BE5" s="84"/>
      <c r="BF5" s="84"/>
      <c r="BG5" s="84"/>
      <c r="BH5" s="83"/>
      <c r="BI5" s="83"/>
      <c r="BJ5" s="83"/>
      <c r="BK5" s="83"/>
      <c r="BL5" s="83"/>
      <c r="BM5" s="83"/>
    </row>
    <row r="6" spans="1:73" ht="33" customHeight="1">
      <c r="A6" s="1107" t="s">
        <v>72</v>
      </c>
      <c r="B6" s="1108"/>
      <c r="C6" s="1060" t="s">
        <v>73</v>
      </c>
      <c r="D6" s="1061"/>
      <c r="E6" s="85" t="s">
        <v>80</v>
      </c>
      <c r="F6" s="43">
        <v>206</v>
      </c>
      <c r="G6" s="44">
        <v>103</v>
      </c>
      <c r="H6" s="43">
        <v>53</v>
      </c>
      <c r="I6" s="44">
        <v>34</v>
      </c>
      <c r="J6" s="45">
        <v>21</v>
      </c>
      <c r="K6" s="44">
        <v>16</v>
      </c>
      <c r="L6" s="30"/>
      <c r="M6" s="1050"/>
      <c r="N6" s="1057"/>
      <c r="O6" s="1058"/>
      <c r="P6" s="1059"/>
      <c r="Q6" s="368" t="s">
        <v>392</v>
      </c>
      <c r="R6" s="34" t="s">
        <v>393</v>
      </c>
      <c r="S6" s="368" t="s">
        <v>392</v>
      </c>
      <c r="T6" s="34" t="s">
        <v>393</v>
      </c>
      <c r="U6" s="35" t="s">
        <v>392</v>
      </c>
      <c r="V6" s="34" t="s">
        <v>393</v>
      </c>
      <c r="X6" s="1050"/>
      <c r="Y6" s="1057"/>
      <c r="Z6" s="1058"/>
      <c r="AA6" s="1059"/>
      <c r="AB6" s="368" t="s">
        <v>392</v>
      </c>
      <c r="AC6" s="34" t="s">
        <v>393</v>
      </c>
      <c r="AD6" s="368" t="s">
        <v>392</v>
      </c>
      <c r="AE6" s="34" t="s">
        <v>393</v>
      </c>
      <c r="AF6" s="35" t="s">
        <v>392</v>
      </c>
      <c r="AG6" s="34" t="s">
        <v>393</v>
      </c>
      <c r="AK6" s="114" t="s">
        <v>126</v>
      </c>
      <c r="AL6" s="48">
        <v>182</v>
      </c>
      <c r="AM6" s="47">
        <v>90</v>
      </c>
      <c r="AN6" s="46">
        <v>46</v>
      </c>
      <c r="AO6" s="47">
        <v>30</v>
      </c>
      <c r="AP6" s="48">
        <v>19</v>
      </c>
      <c r="AQ6" s="47">
        <v>15</v>
      </c>
      <c r="AR6" s="48"/>
      <c r="AS6" s="47"/>
      <c r="AT6" s="58"/>
      <c r="AU6" s="84"/>
      <c r="AV6" s="140" t="s">
        <v>171</v>
      </c>
      <c r="AW6" s="141" t="s">
        <v>174</v>
      </c>
      <c r="AX6" s="82"/>
      <c r="AY6" s="82"/>
      <c r="AZ6" s="82"/>
      <c r="BA6" s="82"/>
      <c r="BB6" s="82"/>
      <c r="BC6" s="82"/>
      <c r="BD6" s="83"/>
      <c r="BE6" s="60"/>
      <c r="BF6" s="60"/>
      <c r="BG6" s="60"/>
      <c r="BH6" s="82"/>
      <c r="BI6" s="82"/>
      <c r="BJ6" s="82"/>
      <c r="BK6" s="82"/>
      <c r="BL6" s="82"/>
      <c r="BM6" s="82"/>
      <c r="BN6" s="58"/>
      <c r="BO6" s="58"/>
      <c r="BP6" s="58"/>
      <c r="BQ6" s="58"/>
      <c r="BR6" s="58"/>
      <c r="BS6" s="58"/>
      <c r="BT6" s="58"/>
      <c r="BU6" s="58"/>
    </row>
    <row r="7" spans="1:73" ht="33" customHeight="1">
      <c r="A7" s="1109"/>
      <c r="B7" s="1110"/>
      <c r="C7" s="86" t="s">
        <v>74</v>
      </c>
      <c r="D7" s="87" t="s">
        <v>75</v>
      </c>
      <c r="E7" s="90" t="s">
        <v>81</v>
      </c>
      <c r="F7" s="46">
        <v>182</v>
      </c>
      <c r="G7" s="47">
        <v>90</v>
      </c>
      <c r="H7" s="46">
        <v>46</v>
      </c>
      <c r="I7" s="47">
        <v>30</v>
      </c>
      <c r="J7" s="48">
        <v>19</v>
      </c>
      <c r="K7" s="47">
        <v>15</v>
      </c>
      <c r="L7" s="30"/>
      <c r="M7" s="1047" t="s">
        <v>391</v>
      </c>
      <c r="N7" s="1060" t="s">
        <v>73</v>
      </c>
      <c r="O7" s="1061"/>
      <c r="P7" s="85" t="s">
        <v>384</v>
      </c>
      <c r="Q7" s="46">
        <v>228</v>
      </c>
      <c r="R7" s="47">
        <v>118</v>
      </c>
      <c r="S7" s="46">
        <v>265</v>
      </c>
      <c r="T7" s="47">
        <v>123</v>
      </c>
      <c r="U7" s="48">
        <v>131</v>
      </c>
      <c r="V7" s="47">
        <v>61</v>
      </c>
      <c r="X7" s="1047" t="s">
        <v>391</v>
      </c>
      <c r="Y7" s="1060" t="s">
        <v>73</v>
      </c>
      <c r="Z7" s="1061"/>
      <c r="AA7" s="85" t="s">
        <v>384</v>
      </c>
      <c r="AB7" s="46">
        <v>65</v>
      </c>
      <c r="AC7" s="47">
        <v>36</v>
      </c>
      <c r="AD7" s="46">
        <v>77</v>
      </c>
      <c r="AE7" s="47">
        <v>41</v>
      </c>
      <c r="AF7" s="48">
        <v>43</v>
      </c>
      <c r="AG7" s="47">
        <v>22</v>
      </c>
      <c r="AK7" s="114" t="s">
        <v>127</v>
      </c>
      <c r="AL7" s="48">
        <v>182</v>
      </c>
      <c r="AM7" s="47">
        <v>90</v>
      </c>
      <c r="AN7" s="46">
        <v>46</v>
      </c>
      <c r="AO7" s="47">
        <v>30</v>
      </c>
      <c r="AP7" s="48">
        <v>19</v>
      </c>
      <c r="AQ7" s="47">
        <v>15</v>
      </c>
      <c r="AR7" s="48"/>
      <c r="AS7" s="47"/>
      <c r="AT7" s="58"/>
      <c r="AU7" s="84"/>
      <c r="AV7" s="142" t="s">
        <v>172</v>
      </c>
      <c r="AW7" s="141" t="s">
        <v>174</v>
      </c>
      <c r="AX7" s="82"/>
      <c r="AY7" s="82"/>
      <c r="AZ7" s="82"/>
      <c r="BA7" s="82"/>
      <c r="BB7" s="82"/>
      <c r="BC7" s="82"/>
      <c r="BD7" s="83"/>
      <c r="BE7" s="60"/>
      <c r="BF7" s="60"/>
      <c r="BG7" s="60"/>
      <c r="BH7" s="82"/>
      <c r="BI7" s="82"/>
      <c r="BJ7" s="82"/>
      <c r="BK7" s="82"/>
      <c r="BL7" s="82"/>
      <c r="BM7" s="82"/>
      <c r="BN7" s="58"/>
      <c r="BO7" s="58"/>
      <c r="BP7" s="58"/>
      <c r="BQ7" s="58"/>
      <c r="BR7" s="58"/>
      <c r="BS7" s="58"/>
      <c r="BT7" s="58"/>
      <c r="BU7" s="58"/>
    </row>
    <row r="8" spans="1:73" ht="33" customHeight="1" thickBot="1">
      <c r="A8" s="1109"/>
      <c r="B8" s="1110"/>
      <c r="C8" s="1067" t="s">
        <v>76</v>
      </c>
      <c r="D8" s="1068"/>
      <c r="E8" s="88" t="s">
        <v>82</v>
      </c>
      <c r="F8" s="46">
        <v>389</v>
      </c>
      <c r="G8" s="47">
        <v>183</v>
      </c>
      <c r="H8" s="46">
        <v>76</v>
      </c>
      <c r="I8" s="47">
        <v>44</v>
      </c>
      <c r="J8" s="48">
        <v>22</v>
      </c>
      <c r="K8" s="47">
        <v>14</v>
      </c>
      <c r="L8" s="30"/>
      <c r="M8" s="1047"/>
      <c r="N8" s="1067"/>
      <c r="O8" s="1068"/>
      <c r="P8" s="88"/>
      <c r="Q8" s="46"/>
      <c r="R8" s="47"/>
      <c r="S8" s="46"/>
      <c r="T8" s="47"/>
      <c r="U8" s="48"/>
      <c r="V8" s="47"/>
      <c r="X8" s="1047"/>
      <c r="Y8" s="1067"/>
      <c r="Z8" s="1068"/>
      <c r="AA8" s="88"/>
      <c r="AB8" s="46"/>
      <c r="AC8" s="47"/>
      <c r="AD8" s="46"/>
      <c r="AE8" s="47"/>
      <c r="AF8" s="48"/>
      <c r="AG8" s="47"/>
      <c r="AK8" s="114" t="s">
        <v>76</v>
      </c>
      <c r="AL8" s="48">
        <v>389</v>
      </c>
      <c r="AM8" s="47">
        <v>183</v>
      </c>
      <c r="AN8" s="46">
        <v>76</v>
      </c>
      <c r="AO8" s="47">
        <v>44</v>
      </c>
      <c r="AP8" s="48">
        <v>22</v>
      </c>
      <c r="AQ8" s="47">
        <v>14</v>
      </c>
      <c r="AR8" s="48"/>
      <c r="AS8" s="47"/>
      <c r="AT8" s="58"/>
      <c r="AU8" s="84"/>
      <c r="AV8" s="143" t="s">
        <v>173</v>
      </c>
      <c r="AW8" s="144" t="s">
        <v>174</v>
      </c>
      <c r="AX8" s="82"/>
      <c r="AY8" s="82"/>
      <c r="AZ8" s="82"/>
      <c r="BA8" s="82"/>
      <c r="BB8" s="82"/>
      <c r="BC8" s="82"/>
      <c r="BD8" s="83"/>
      <c r="BE8" s="60"/>
      <c r="BF8" s="60"/>
      <c r="BG8" s="60"/>
      <c r="BH8" s="82"/>
      <c r="BI8" s="82"/>
      <c r="BJ8" s="82"/>
      <c r="BK8" s="82"/>
      <c r="BL8" s="82"/>
      <c r="BM8" s="82"/>
      <c r="BN8" s="58"/>
      <c r="BO8" s="58"/>
      <c r="BP8" s="58"/>
      <c r="BQ8" s="58"/>
      <c r="BR8" s="58"/>
      <c r="BS8" s="58"/>
      <c r="BT8" s="58"/>
      <c r="BU8" s="58"/>
    </row>
    <row r="9" spans="1:73" ht="33" customHeight="1">
      <c r="A9" s="1109"/>
      <c r="B9" s="1110"/>
      <c r="C9" s="1074" t="s">
        <v>77</v>
      </c>
      <c r="D9" s="1075"/>
      <c r="E9" s="89" t="s">
        <v>78</v>
      </c>
      <c r="F9" s="46">
        <v>84</v>
      </c>
      <c r="G9" s="47">
        <v>21</v>
      </c>
      <c r="H9" s="46">
        <v>25</v>
      </c>
      <c r="I9" s="47">
        <v>15</v>
      </c>
      <c r="J9" s="48">
        <v>14</v>
      </c>
      <c r="K9" s="47">
        <v>9</v>
      </c>
      <c r="L9" s="30"/>
      <c r="M9" s="1047"/>
      <c r="N9" s="1074"/>
      <c r="O9" s="1075"/>
      <c r="P9" s="89"/>
      <c r="Q9" s="46"/>
      <c r="R9" s="47"/>
      <c r="S9" s="46"/>
      <c r="T9" s="47"/>
      <c r="U9" s="48"/>
      <c r="V9" s="47"/>
      <c r="X9" s="1047"/>
      <c r="Y9" s="1074"/>
      <c r="Z9" s="1075"/>
      <c r="AA9" s="89"/>
      <c r="AB9" s="46"/>
      <c r="AC9" s="47"/>
      <c r="AD9" s="46"/>
      <c r="AE9" s="47"/>
      <c r="AF9" s="48"/>
      <c r="AG9" s="47"/>
      <c r="AK9" s="114" t="s">
        <v>128</v>
      </c>
      <c r="AL9" s="48">
        <v>84</v>
      </c>
      <c r="AM9" s="47">
        <v>21</v>
      </c>
      <c r="AN9" s="46">
        <v>25</v>
      </c>
      <c r="AO9" s="47">
        <v>15</v>
      </c>
      <c r="AP9" s="48">
        <v>14</v>
      </c>
      <c r="AQ9" s="47">
        <v>9</v>
      </c>
      <c r="AR9" s="48"/>
      <c r="AS9" s="47"/>
      <c r="AT9" s="58"/>
      <c r="AU9" s="84"/>
      <c r="AV9" s="131"/>
      <c r="AW9" s="128"/>
      <c r="AX9" s="82"/>
      <c r="AY9" s="82"/>
      <c r="AZ9" s="82"/>
      <c r="BA9" s="82"/>
      <c r="BB9" s="82"/>
      <c r="BC9" s="82"/>
      <c r="BD9" s="83"/>
      <c r="BE9" s="60"/>
      <c r="BF9" s="60"/>
      <c r="BG9" s="60"/>
      <c r="BH9" s="82"/>
      <c r="BI9" s="82"/>
      <c r="BJ9" s="82"/>
      <c r="BK9" s="82"/>
      <c r="BL9" s="82"/>
      <c r="BM9" s="82"/>
      <c r="BN9" s="58"/>
      <c r="BO9" s="58"/>
      <c r="BP9" s="58"/>
      <c r="BQ9" s="58"/>
      <c r="BR9" s="58"/>
      <c r="BS9" s="58"/>
      <c r="BT9" s="58"/>
      <c r="BU9" s="58"/>
    </row>
    <row r="10" spans="1:73" ht="33" customHeight="1" thickBot="1">
      <c r="A10" s="1111"/>
      <c r="B10" s="1112"/>
      <c r="C10" s="1076"/>
      <c r="D10" s="1077"/>
      <c r="E10" s="91" t="s">
        <v>79</v>
      </c>
      <c r="F10" s="52">
        <v>64</v>
      </c>
      <c r="G10" s="53">
        <v>41</v>
      </c>
      <c r="H10" s="52">
        <v>22</v>
      </c>
      <c r="I10" s="53">
        <v>16</v>
      </c>
      <c r="J10" s="54" t="s">
        <v>70</v>
      </c>
      <c r="K10" s="53" t="s">
        <v>70</v>
      </c>
      <c r="L10" s="30"/>
      <c r="M10" s="1048"/>
      <c r="N10" s="1076"/>
      <c r="O10" s="1077"/>
      <c r="P10" s="91"/>
      <c r="Q10" s="52"/>
      <c r="R10" s="53"/>
      <c r="S10" s="52"/>
      <c r="T10" s="53"/>
      <c r="U10" s="54"/>
      <c r="V10" s="53"/>
      <c r="X10" s="1048"/>
      <c r="Y10" s="1076"/>
      <c r="Z10" s="1077"/>
      <c r="AA10" s="91"/>
      <c r="AB10" s="52"/>
      <c r="AC10" s="53"/>
      <c r="AD10" s="52"/>
      <c r="AE10" s="53"/>
      <c r="AF10" s="54"/>
      <c r="AG10" s="53"/>
      <c r="AK10" s="115" t="s">
        <v>129</v>
      </c>
      <c r="AL10" s="54">
        <v>64</v>
      </c>
      <c r="AM10" s="53">
        <v>41</v>
      </c>
      <c r="AN10" s="52">
        <v>22</v>
      </c>
      <c r="AO10" s="53">
        <v>16</v>
      </c>
      <c r="AP10" s="54" t="s">
        <v>70</v>
      </c>
      <c r="AQ10" s="53" t="s">
        <v>70</v>
      </c>
      <c r="AR10" s="54"/>
      <c r="AS10" s="53"/>
      <c r="AT10" s="58"/>
      <c r="AU10" s="84"/>
      <c r="AV10" s="131"/>
      <c r="AW10" s="128"/>
      <c r="AX10" s="82"/>
      <c r="AY10" s="82"/>
      <c r="AZ10" s="82"/>
      <c r="BA10" s="82"/>
      <c r="BB10" s="82"/>
      <c r="BC10" s="82"/>
      <c r="BD10" s="83"/>
      <c r="BE10" s="60"/>
      <c r="BF10" s="60"/>
      <c r="BG10" s="60"/>
      <c r="BH10" s="82"/>
      <c r="BI10" s="82"/>
      <c r="BJ10" s="82"/>
      <c r="BK10" s="82"/>
      <c r="BL10" s="82"/>
      <c r="BM10" s="82"/>
      <c r="BN10" s="58"/>
      <c r="BO10" s="58"/>
      <c r="BP10" s="58"/>
      <c r="BQ10" s="58"/>
      <c r="BR10" s="58"/>
      <c r="BS10" s="58"/>
      <c r="BT10" s="58"/>
      <c r="BU10" s="58"/>
    </row>
    <row r="11" spans="1:73" ht="33" customHeight="1">
      <c r="A11" s="33"/>
      <c r="B11" s="33"/>
      <c r="C11" s="29"/>
      <c r="D11" s="32"/>
      <c r="E11" s="32"/>
      <c r="F11" s="32"/>
      <c r="G11" s="32"/>
      <c r="H11" s="51"/>
      <c r="I11" s="32"/>
      <c r="J11" s="50"/>
      <c r="K11" s="31"/>
      <c r="L11" s="31"/>
      <c r="M11" s="31"/>
      <c r="N11" s="31"/>
      <c r="O11" s="31"/>
      <c r="AL11" s="108"/>
      <c r="AM11" s="108"/>
      <c r="AN11" s="108"/>
      <c r="AO11" s="108"/>
      <c r="AP11" s="108"/>
      <c r="AQ11" s="58"/>
      <c r="AR11" s="58"/>
      <c r="AS11" s="58"/>
      <c r="AT11" s="58"/>
      <c r="AU11" s="58"/>
      <c r="AV11" s="132"/>
      <c r="AW11" s="129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</row>
    <row r="12" spans="1:73" ht="33" customHeight="1" thickBot="1">
      <c r="A12" s="24" t="s">
        <v>83</v>
      </c>
      <c r="B12" s="24"/>
      <c r="C12" s="29"/>
      <c r="D12" s="32"/>
      <c r="E12" s="32"/>
      <c r="F12" s="32"/>
      <c r="G12" s="32"/>
      <c r="H12" s="51"/>
      <c r="I12" s="32"/>
      <c r="J12" s="50"/>
      <c r="K12" s="31"/>
      <c r="L12" s="31"/>
      <c r="M12" s="31"/>
      <c r="N12" s="31"/>
      <c r="O12" s="31"/>
      <c r="AK12" s="111" t="s">
        <v>136</v>
      </c>
      <c r="AL12" s="108" t="s">
        <v>165</v>
      </c>
      <c r="AM12" s="108"/>
      <c r="AN12" s="108"/>
      <c r="AO12" s="108"/>
      <c r="AP12" s="108"/>
      <c r="AQ12" s="58"/>
      <c r="AR12" s="58"/>
      <c r="AS12" s="58"/>
      <c r="AT12" s="58"/>
      <c r="AU12" s="58"/>
      <c r="AV12" s="133"/>
      <c r="AW12" s="130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62"/>
      <c r="BO12" s="58"/>
      <c r="BP12" s="58"/>
      <c r="BQ12" s="58"/>
      <c r="BR12" s="58"/>
      <c r="BS12" s="58"/>
      <c r="BT12" s="58"/>
      <c r="BU12" s="58"/>
    </row>
    <row r="13" spans="1:73" ht="33" customHeight="1">
      <c r="A13" s="1098" t="s">
        <v>102</v>
      </c>
      <c r="B13" s="1099"/>
      <c r="C13" s="1098" t="s">
        <v>142</v>
      </c>
      <c r="D13" s="1099"/>
      <c r="E13" s="1095" t="s">
        <v>91</v>
      </c>
      <c r="F13" s="1096"/>
      <c r="G13" s="1097"/>
      <c r="H13" s="1087" t="s">
        <v>101</v>
      </c>
      <c r="I13" s="1088"/>
      <c r="J13" s="1087" t="s">
        <v>103</v>
      </c>
      <c r="K13" s="1088"/>
      <c r="L13" s="1087" t="s">
        <v>110</v>
      </c>
      <c r="M13" s="1088"/>
      <c r="N13" s="1087" t="s">
        <v>114</v>
      </c>
      <c r="O13" s="1088"/>
      <c r="P13" s="1087" t="s">
        <v>119</v>
      </c>
      <c r="Q13" s="1088"/>
      <c r="R13" s="1087" t="s">
        <v>120</v>
      </c>
      <c r="S13" s="1088"/>
      <c r="AI13"/>
      <c r="AJ13" s="116" t="s">
        <v>402</v>
      </c>
      <c r="AL13" s="108" t="s">
        <v>166</v>
      </c>
      <c r="AM13" s="108"/>
      <c r="AN13" s="108"/>
      <c r="AO13" s="108"/>
      <c r="AP13" s="58"/>
      <c r="AQ13" s="58"/>
      <c r="AR13" s="58"/>
      <c r="AS13" s="58"/>
      <c r="AT13" s="107"/>
      <c r="AU13" s="107"/>
      <c r="AV13" s="107"/>
      <c r="AW13" s="82"/>
      <c r="AX13" s="58"/>
      <c r="AY13" s="58"/>
      <c r="AZ13" s="58"/>
      <c r="BA13" s="58"/>
      <c r="BB13" s="107"/>
      <c r="BC13" s="107"/>
      <c r="BD13" s="107"/>
      <c r="BE13" s="82"/>
      <c r="BF13" s="107"/>
      <c r="BG13" s="107"/>
      <c r="BH13" s="107"/>
      <c r="BI13" s="107"/>
      <c r="BJ13" s="107"/>
      <c r="BK13" s="107"/>
      <c r="BL13" s="58"/>
      <c r="BM13" s="107"/>
      <c r="BN13" s="107"/>
      <c r="BO13" s="1086"/>
      <c r="BP13" s="1086"/>
      <c r="BQ13" s="1086"/>
      <c r="BR13" s="1086"/>
      <c r="BS13" s="1086"/>
      <c r="BT13" s="1086"/>
    </row>
    <row r="14" spans="1:73" ht="33" customHeight="1">
      <c r="A14" s="1100"/>
      <c r="B14" s="1101"/>
      <c r="C14" s="1100"/>
      <c r="D14" s="1101"/>
      <c r="E14" s="1091" t="s">
        <v>92</v>
      </c>
      <c r="F14" s="1093" t="s">
        <v>97</v>
      </c>
      <c r="G14" s="1094"/>
      <c r="H14" s="1089"/>
      <c r="I14" s="1090"/>
      <c r="J14" s="1089"/>
      <c r="K14" s="1090"/>
      <c r="L14" s="1089"/>
      <c r="M14" s="1090"/>
      <c r="N14" s="1089"/>
      <c r="O14" s="1090"/>
      <c r="P14" s="1089"/>
      <c r="Q14" s="1090"/>
      <c r="R14" s="1089"/>
      <c r="S14" s="1090"/>
      <c r="AI14"/>
      <c r="AJ14" s="116" t="s">
        <v>137</v>
      </c>
      <c r="AL14" s="108" t="s">
        <v>167</v>
      </c>
      <c r="AM14" s="108"/>
      <c r="AN14" s="108"/>
      <c r="AO14" s="108"/>
      <c r="AP14" s="58"/>
      <c r="AQ14" s="58"/>
      <c r="AR14" s="58"/>
      <c r="AS14" s="58"/>
      <c r="AT14" s="82"/>
      <c r="AU14" s="82"/>
      <c r="AV14" s="82"/>
      <c r="AW14" s="82"/>
      <c r="AX14" s="58"/>
      <c r="AY14" s="58"/>
      <c r="AZ14" s="58"/>
      <c r="BA14" s="58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58"/>
      <c r="BM14" s="82"/>
      <c r="BN14" s="82"/>
      <c r="BO14" s="82"/>
      <c r="BP14" s="82"/>
      <c r="BQ14" s="82"/>
      <c r="BR14" s="82"/>
      <c r="BS14" s="82"/>
      <c r="BT14" s="82"/>
    </row>
    <row r="15" spans="1:73" ht="33" customHeight="1">
      <c r="A15" s="798" t="s">
        <v>84</v>
      </c>
      <c r="B15" s="788" t="s">
        <v>24</v>
      </c>
      <c r="C15" s="36" t="s">
        <v>88</v>
      </c>
      <c r="D15" s="37" t="s">
        <v>24</v>
      </c>
      <c r="E15" s="1092"/>
      <c r="F15" s="92" t="s">
        <v>95</v>
      </c>
      <c r="G15" s="37" t="s">
        <v>96</v>
      </c>
      <c r="H15" s="36" t="s">
        <v>98</v>
      </c>
      <c r="I15" s="94" t="s">
        <v>99</v>
      </c>
      <c r="J15" s="36" t="s">
        <v>108</v>
      </c>
      <c r="K15" s="94" t="s">
        <v>99</v>
      </c>
      <c r="L15" s="36" t="s">
        <v>112</v>
      </c>
      <c r="M15" s="94" t="s">
        <v>99</v>
      </c>
      <c r="N15" s="36" t="s">
        <v>115</v>
      </c>
      <c r="O15" s="94" t="s">
        <v>99</v>
      </c>
      <c r="P15" s="36" t="s">
        <v>118</v>
      </c>
      <c r="Q15" s="94" t="s">
        <v>99</v>
      </c>
      <c r="R15" s="36" t="s">
        <v>121</v>
      </c>
      <c r="S15" s="94" t="s">
        <v>99</v>
      </c>
      <c r="AI15"/>
      <c r="AK15" s="108"/>
      <c r="AL15" s="108"/>
      <c r="AM15" s="108"/>
      <c r="AN15" s="108"/>
      <c r="AO15" s="108"/>
      <c r="AP15" s="58"/>
      <c r="AQ15" s="58"/>
      <c r="AR15" s="58"/>
      <c r="AS15" s="58"/>
      <c r="AT15" s="83"/>
      <c r="AU15" s="83"/>
      <c r="AV15" s="83"/>
      <c r="AW15" s="83"/>
      <c r="AX15" s="58"/>
      <c r="AY15" s="58"/>
      <c r="AZ15" s="58"/>
      <c r="BA15" s="58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58"/>
      <c r="BM15" s="83"/>
      <c r="BN15" s="83"/>
      <c r="BO15" s="59"/>
      <c r="BP15" s="59"/>
      <c r="BQ15" s="59"/>
      <c r="BR15" s="59"/>
      <c r="BS15" s="59"/>
      <c r="BT15" s="59"/>
    </row>
    <row r="16" spans="1:73" ht="33" customHeight="1">
      <c r="A16" s="799" t="s">
        <v>85</v>
      </c>
      <c r="B16" s="103">
        <v>1</v>
      </c>
      <c r="C16" s="55" t="s">
        <v>89</v>
      </c>
      <c r="D16" s="100">
        <v>1</v>
      </c>
      <c r="E16" s="55" t="s">
        <v>93</v>
      </c>
      <c r="F16" s="367">
        <v>0.88</v>
      </c>
      <c r="G16" s="100">
        <v>0.8</v>
      </c>
      <c r="H16" s="55" t="s">
        <v>104</v>
      </c>
      <c r="I16" s="100">
        <v>1</v>
      </c>
      <c r="J16" s="38" t="s">
        <v>100</v>
      </c>
      <c r="K16" s="98">
        <v>1</v>
      </c>
      <c r="L16" s="38" t="s">
        <v>111</v>
      </c>
      <c r="M16" s="98">
        <v>1</v>
      </c>
      <c r="N16" s="55" t="s">
        <v>116</v>
      </c>
      <c r="O16" s="100">
        <v>1</v>
      </c>
      <c r="P16" s="96">
        <v>500</v>
      </c>
      <c r="Q16" s="98">
        <v>0.75</v>
      </c>
      <c r="R16" s="38">
        <v>10</v>
      </c>
      <c r="S16" s="98">
        <v>0.98</v>
      </c>
      <c r="AI16"/>
      <c r="AJ16" s="116" t="s">
        <v>179</v>
      </c>
      <c r="AK16" s="146">
        <v>1</v>
      </c>
      <c r="AL16" s="108"/>
      <c r="AM16" s="108"/>
      <c r="AN16" s="108"/>
      <c r="AO16" s="108"/>
      <c r="AP16" s="58"/>
      <c r="AQ16" s="58"/>
      <c r="AR16" s="58"/>
      <c r="AS16" s="58"/>
      <c r="AT16" s="84"/>
      <c r="AU16" s="83"/>
      <c r="AV16" s="82"/>
      <c r="AW16" s="82"/>
      <c r="AX16" s="58"/>
      <c r="AY16" s="58"/>
      <c r="AZ16" s="58"/>
      <c r="BA16" s="58"/>
      <c r="BB16" s="84"/>
      <c r="BC16" s="83"/>
      <c r="BD16" s="82"/>
      <c r="BE16" s="82"/>
      <c r="BF16" s="82"/>
      <c r="BG16" s="82"/>
      <c r="BH16" s="82"/>
      <c r="BI16" s="82"/>
      <c r="BJ16" s="83"/>
      <c r="BK16" s="82"/>
      <c r="BL16" s="58"/>
      <c r="BM16" s="83"/>
      <c r="BN16" s="82"/>
      <c r="BO16" s="61"/>
      <c r="BP16" s="61"/>
      <c r="BQ16" s="61"/>
      <c r="BR16" s="61"/>
      <c r="BS16" s="59"/>
      <c r="BT16" s="61"/>
    </row>
    <row r="17" spans="1:73" ht="33" customHeight="1">
      <c r="A17" s="800" t="s">
        <v>86</v>
      </c>
      <c r="B17" s="366">
        <v>0.8</v>
      </c>
      <c r="C17" s="56" t="s">
        <v>90</v>
      </c>
      <c r="D17" s="101">
        <v>0.6</v>
      </c>
      <c r="E17" s="56" t="s">
        <v>147</v>
      </c>
      <c r="F17" s="102">
        <v>1</v>
      </c>
      <c r="G17" s="101">
        <v>1</v>
      </c>
      <c r="H17" s="56" t="s">
        <v>105</v>
      </c>
      <c r="I17" s="101">
        <v>1.2</v>
      </c>
      <c r="J17" s="93" t="s">
        <v>148</v>
      </c>
      <c r="K17" s="99">
        <v>1.1499999999999999</v>
      </c>
      <c r="L17" s="93" t="s">
        <v>150</v>
      </c>
      <c r="M17" s="99">
        <v>1.5</v>
      </c>
      <c r="N17" s="56" t="s">
        <v>117</v>
      </c>
      <c r="O17" s="101">
        <v>0.8</v>
      </c>
      <c r="P17" s="97">
        <v>1000</v>
      </c>
      <c r="Q17" s="99">
        <v>1</v>
      </c>
      <c r="R17" s="95">
        <v>20</v>
      </c>
      <c r="S17" s="99">
        <v>1</v>
      </c>
      <c r="AI17"/>
      <c r="AJ17" s="116" t="s">
        <v>181</v>
      </c>
      <c r="AK17" s="146">
        <v>0.97</v>
      </c>
      <c r="AL17" s="108"/>
      <c r="AM17" s="108"/>
      <c r="AN17" s="108"/>
      <c r="AO17" s="108"/>
      <c r="AP17" s="58"/>
      <c r="AQ17" s="58"/>
      <c r="AR17" s="58"/>
      <c r="AS17" s="58"/>
      <c r="AT17" s="84"/>
      <c r="AU17" s="83"/>
      <c r="AV17" s="83"/>
      <c r="AW17" s="83"/>
      <c r="AX17" s="58"/>
      <c r="AY17" s="58"/>
      <c r="AZ17" s="58"/>
      <c r="BA17" s="58"/>
      <c r="BB17" s="84"/>
      <c r="BC17" s="83"/>
      <c r="BD17" s="83"/>
      <c r="BE17" s="83"/>
      <c r="BF17" s="82"/>
      <c r="BG17" s="82"/>
      <c r="BH17" s="82"/>
      <c r="BI17" s="82"/>
      <c r="BJ17" s="83"/>
      <c r="BK17" s="82"/>
      <c r="BL17" s="58"/>
      <c r="BM17" s="83"/>
      <c r="BN17" s="82"/>
      <c r="BO17" s="61"/>
      <c r="BP17" s="61"/>
      <c r="BQ17" s="61"/>
      <c r="BR17" s="61"/>
      <c r="BS17" s="59"/>
      <c r="BT17" s="61"/>
    </row>
    <row r="18" spans="1:73" ht="33" customHeight="1">
      <c r="A18" s="800" t="s">
        <v>87</v>
      </c>
      <c r="B18" s="104">
        <v>1.4</v>
      </c>
      <c r="C18" s="119" t="s">
        <v>163</v>
      </c>
      <c r="D18" s="120">
        <v>1</v>
      </c>
      <c r="E18" s="56" t="s">
        <v>94</v>
      </c>
      <c r="F18" s="102">
        <v>1.1000000000000001</v>
      </c>
      <c r="G18" s="101">
        <v>1.2</v>
      </c>
      <c r="H18" s="56" t="s">
        <v>106</v>
      </c>
      <c r="I18" s="101">
        <v>1.4</v>
      </c>
      <c r="J18" s="39" t="s">
        <v>149</v>
      </c>
      <c r="K18" s="99">
        <v>1.3</v>
      </c>
      <c r="L18" s="39" t="s">
        <v>113</v>
      </c>
      <c r="M18" s="99">
        <v>2</v>
      </c>
      <c r="N18" s="124" t="s">
        <v>164</v>
      </c>
      <c r="O18" s="125">
        <v>1</v>
      </c>
      <c r="P18" s="97">
        <v>2000</v>
      </c>
      <c r="Q18" s="99">
        <v>1.45</v>
      </c>
      <c r="R18" s="39">
        <v>30</v>
      </c>
      <c r="S18" s="99">
        <v>1.02</v>
      </c>
      <c r="AF18" s="147"/>
      <c r="AG18" s="147"/>
      <c r="AH18" s="147"/>
      <c r="AI18"/>
      <c r="AJ18" s="116" t="s">
        <v>180</v>
      </c>
      <c r="AK18" s="146">
        <v>0.95</v>
      </c>
      <c r="AL18" s="108"/>
      <c r="AM18" s="108"/>
      <c r="AN18" s="108"/>
      <c r="AO18" s="108"/>
      <c r="AP18" s="58"/>
      <c r="AQ18" s="58"/>
      <c r="AR18" s="58"/>
      <c r="AS18" s="58"/>
      <c r="AT18" s="83"/>
      <c r="AU18" s="83"/>
      <c r="AV18" s="82"/>
      <c r="AW18" s="82"/>
      <c r="AX18" s="58"/>
      <c r="AY18" s="58"/>
      <c r="AZ18" s="58"/>
      <c r="BA18" s="58"/>
      <c r="BB18" s="83"/>
      <c r="BC18" s="83"/>
      <c r="BD18" s="82"/>
      <c r="BE18" s="82"/>
      <c r="BF18" s="82"/>
      <c r="BG18" s="82"/>
      <c r="BH18" s="82"/>
      <c r="BI18" s="82"/>
      <c r="BJ18" s="83"/>
      <c r="BK18" s="83"/>
      <c r="BL18" s="58"/>
      <c r="BM18" s="83"/>
      <c r="BN18" s="83"/>
      <c r="BO18" s="61"/>
      <c r="BP18" s="61"/>
      <c r="BQ18" s="61"/>
      <c r="BR18" s="61"/>
      <c r="BS18" s="59"/>
      <c r="BT18" s="59"/>
    </row>
    <row r="19" spans="1:73" ht="33" customHeight="1" thickBot="1">
      <c r="A19" s="801" t="s">
        <v>162</v>
      </c>
      <c r="B19" s="118">
        <v>1</v>
      </c>
      <c r="C19" s="57"/>
      <c r="D19" s="41"/>
      <c r="E19" s="121" t="s">
        <v>164</v>
      </c>
      <c r="F19" s="122">
        <v>1</v>
      </c>
      <c r="G19" s="123">
        <v>1</v>
      </c>
      <c r="H19" s="57" t="s">
        <v>107</v>
      </c>
      <c r="I19" s="105">
        <v>1.6</v>
      </c>
      <c r="J19" s="40" t="s">
        <v>109</v>
      </c>
      <c r="K19" s="106">
        <v>1.45</v>
      </c>
      <c r="L19" s="121" t="s">
        <v>164</v>
      </c>
      <c r="M19" s="122">
        <v>1</v>
      </c>
      <c r="N19" s="57"/>
      <c r="O19" s="41"/>
      <c r="P19" s="121" t="s">
        <v>162</v>
      </c>
      <c r="Q19" s="122">
        <v>1</v>
      </c>
      <c r="R19" s="121" t="s">
        <v>164</v>
      </c>
      <c r="S19" s="123">
        <v>1</v>
      </c>
      <c r="AF19" s="147"/>
      <c r="AG19" s="147"/>
      <c r="AH19" s="147"/>
      <c r="AI19"/>
      <c r="AK19" s="108"/>
      <c r="AL19" s="108"/>
      <c r="AM19" s="108"/>
      <c r="AN19" s="108"/>
      <c r="AO19" s="108"/>
      <c r="AP19" s="58"/>
      <c r="AQ19" s="58"/>
      <c r="AR19" s="58"/>
      <c r="AS19" s="58"/>
      <c r="AT19" s="83"/>
      <c r="AU19" s="83"/>
      <c r="AV19" s="83"/>
      <c r="AW19" s="83"/>
      <c r="AX19" s="58"/>
      <c r="AY19" s="58"/>
      <c r="AZ19" s="58"/>
      <c r="BA19" s="58"/>
      <c r="BB19" s="83"/>
      <c r="BC19" s="83"/>
      <c r="BD19" s="83"/>
      <c r="BE19" s="83"/>
      <c r="BF19" s="82"/>
      <c r="BG19" s="82"/>
      <c r="BH19" s="82"/>
      <c r="BI19" s="82"/>
      <c r="BJ19" s="83"/>
      <c r="BK19" s="82"/>
      <c r="BL19" s="58"/>
      <c r="BM19" s="83"/>
      <c r="BN19" s="83"/>
      <c r="BO19" s="61"/>
      <c r="BP19" s="61"/>
      <c r="BQ19" s="61"/>
      <c r="BR19" s="61"/>
      <c r="BS19" s="61"/>
      <c r="BT19" s="61"/>
    </row>
    <row r="20" spans="1:73" ht="33" customHeight="1">
      <c r="A20" s="802"/>
      <c r="B20" s="802"/>
      <c r="C20" s="803"/>
      <c r="D20" s="804"/>
      <c r="E20" s="805"/>
      <c r="F20" s="802"/>
      <c r="G20" s="802"/>
      <c r="H20" s="805" t="s">
        <v>930</v>
      </c>
      <c r="I20" s="904">
        <v>1</v>
      </c>
      <c r="J20" s="805" t="s">
        <v>930</v>
      </c>
      <c r="K20" s="904">
        <v>1</v>
      </c>
      <c r="L20" s="805"/>
      <c r="M20" s="802"/>
      <c r="N20" s="803"/>
      <c r="O20" s="804"/>
      <c r="P20" s="805"/>
      <c r="Q20" s="802"/>
      <c r="R20" s="805"/>
      <c r="S20" s="802"/>
      <c r="AF20" s="147"/>
      <c r="AG20" s="147"/>
      <c r="AH20" s="147"/>
      <c r="AI20"/>
      <c r="AK20" s="786"/>
      <c r="AL20" s="786"/>
      <c r="AM20" s="786"/>
      <c r="AN20" s="786"/>
      <c r="AO20" s="786"/>
      <c r="AP20" s="58"/>
      <c r="AQ20" s="58"/>
      <c r="AR20" s="58"/>
      <c r="AS20" s="58"/>
      <c r="AT20" s="83"/>
      <c r="AU20" s="83"/>
      <c r="AV20" s="83"/>
      <c r="AW20" s="83"/>
      <c r="AX20" s="58"/>
      <c r="AY20" s="58"/>
      <c r="AZ20" s="58"/>
      <c r="BA20" s="58"/>
      <c r="BB20" s="83"/>
      <c r="BC20" s="83"/>
      <c r="BD20" s="83"/>
      <c r="BE20" s="83"/>
      <c r="BF20" s="787"/>
      <c r="BG20" s="787"/>
      <c r="BH20" s="787"/>
      <c r="BI20" s="787"/>
      <c r="BJ20" s="83"/>
      <c r="BK20" s="787"/>
      <c r="BL20" s="58"/>
      <c r="BM20" s="83"/>
      <c r="BN20" s="83"/>
      <c r="BO20" s="787"/>
      <c r="BP20" s="787"/>
      <c r="BQ20" s="787"/>
      <c r="BR20" s="787"/>
      <c r="BS20" s="787"/>
      <c r="BT20" s="787"/>
    </row>
    <row r="21" spans="1:73" ht="33" hidden="1" customHeight="1">
      <c r="A21" s="33"/>
      <c r="B21" s="33"/>
      <c r="C21" s="29"/>
      <c r="D21" s="32"/>
      <c r="E21" s="32"/>
      <c r="F21" s="32"/>
      <c r="G21" s="32"/>
      <c r="H21" s="51" t="s">
        <v>809</v>
      </c>
      <c r="I21" s="126">
        <v>1</v>
      </c>
      <c r="J21" s="51" t="s">
        <v>809</v>
      </c>
      <c r="K21" s="126">
        <v>1</v>
      </c>
      <c r="L21" s="127">
        <v>1</v>
      </c>
      <c r="M21" s="31"/>
      <c r="N21" s="31"/>
      <c r="O21" s="31"/>
      <c r="AO21" s="64"/>
      <c r="AP21" s="65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</row>
    <row r="22" spans="1:73" ht="33" customHeight="1">
      <c r="A22" s="24" t="s">
        <v>26</v>
      </c>
      <c r="B22" s="24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348" t="e">
        <f>SUM(#REF!)</f>
        <v>#REF!</v>
      </c>
      <c r="AI22" s="348" t="e">
        <f>SUM(#REF!)</f>
        <v>#REF!</v>
      </c>
      <c r="AL22" s="145"/>
      <c r="AM22" s="108"/>
      <c r="AN22" s="108"/>
      <c r="AO22" s="108"/>
      <c r="AP22" s="108"/>
      <c r="AQ22" s="1079"/>
      <c r="AR22" s="1079"/>
      <c r="AS22" s="1079"/>
      <c r="AT22" s="1079"/>
      <c r="AU22" s="1079"/>
      <c r="AV22" s="1079"/>
      <c r="AW22" s="1079"/>
      <c r="AX22" s="1079"/>
      <c r="AY22" s="1079"/>
      <c r="AZ22" s="1079"/>
      <c r="BA22" s="1079"/>
      <c r="BB22" s="1079"/>
      <c r="BC22" s="1079"/>
      <c r="BD22" s="1079"/>
      <c r="BE22" s="1079"/>
      <c r="BF22" s="1079"/>
      <c r="BG22" s="59"/>
      <c r="BH22" s="59"/>
      <c r="BI22" s="59"/>
      <c r="BJ22" s="59"/>
      <c r="BK22" s="59"/>
      <c r="BL22" s="63"/>
      <c r="BM22" s="59"/>
      <c r="BN22" s="58"/>
      <c r="BO22" s="58"/>
      <c r="BP22" s="58"/>
      <c r="BQ22" s="58"/>
      <c r="BR22" s="58"/>
      <c r="BS22" s="58"/>
      <c r="BT22" s="58"/>
      <c r="BU22" s="58"/>
    </row>
    <row r="23" spans="1:73" ht="33" customHeight="1" thickBot="1">
      <c r="A23" s="1103" t="s">
        <v>807</v>
      </c>
      <c r="B23" s="1103" t="s">
        <v>25</v>
      </c>
      <c r="C23" s="789" t="s">
        <v>35</v>
      </c>
      <c r="D23" s="1069" t="s">
        <v>130</v>
      </c>
      <c r="E23" s="1070"/>
      <c r="F23" s="1071"/>
      <c r="G23" s="1072" t="s">
        <v>138</v>
      </c>
      <c r="H23" s="1073"/>
      <c r="I23" s="1069" t="s">
        <v>143</v>
      </c>
      <c r="J23" s="1071"/>
      <c r="K23" s="1069" t="s">
        <v>145</v>
      </c>
      <c r="L23" s="1070"/>
      <c r="M23" s="1069" t="s">
        <v>151</v>
      </c>
      <c r="N23" s="1071"/>
      <c r="O23" s="1069" t="s">
        <v>153</v>
      </c>
      <c r="P23" s="1071"/>
      <c r="Q23" s="1069" t="s">
        <v>155</v>
      </c>
      <c r="R23" s="1071"/>
      <c r="S23" s="1069" t="s">
        <v>156</v>
      </c>
      <c r="T23" s="1071"/>
      <c r="U23" s="1069" t="s">
        <v>175</v>
      </c>
      <c r="V23" s="1071"/>
      <c r="W23" s="1069" t="s">
        <v>159</v>
      </c>
      <c r="X23" s="1071"/>
      <c r="Y23" s="1084" t="s">
        <v>182</v>
      </c>
      <c r="Z23" s="1069" t="s">
        <v>18</v>
      </c>
      <c r="AA23" s="1071"/>
      <c r="AB23" s="1072" t="s">
        <v>27</v>
      </c>
      <c r="AC23" s="1073"/>
      <c r="AD23" s="1083" t="s">
        <v>176</v>
      </c>
      <c r="AE23" s="1083"/>
      <c r="AF23" s="1080" t="s">
        <v>28</v>
      </c>
      <c r="AG23" s="1072" t="s">
        <v>29</v>
      </c>
      <c r="AH23" s="1082"/>
      <c r="AI23" s="1073"/>
      <c r="AL23" s="1079"/>
      <c r="AM23" s="1079"/>
      <c r="AN23" s="1079"/>
      <c r="AO23" s="1079"/>
      <c r="AP23" s="108"/>
      <c r="AQ23" s="1079"/>
      <c r="AR23" s="1079"/>
      <c r="AS23" s="1079"/>
      <c r="AT23" s="1079"/>
      <c r="AU23" s="1079"/>
      <c r="AV23" s="1079"/>
      <c r="AW23" s="1079"/>
      <c r="AX23" s="1079"/>
      <c r="AY23" s="1079"/>
      <c r="AZ23" s="1079"/>
      <c r="BA23" s="1079"/>
      <c r="BB23" s="1079"/>
      <c r="BC23" s="1079"/>
      <c r="BD23" s="1079"/>
      <c r="BE23" s="1079"/>
      <c r="BF23" s="1079"/>
    </row>
    <row r="24" spans="1:73" ht="33" customHeight="1" thickBot="1">
      <c r="A24" s="1104"/>
      <c r="B24" s="1104"/>
      <c r="C24" s="795" t="s">
        <v>36</v>
      </c>
      <c r="D24" s="795" t="s">
        <v>135</v>
      </c>
      <c r="E24" s="795" t="s">
        <v>131</v>
      </c>
      <c r="F24" s="795" t="s">
        <v>132</v>
      </c>
      <c r="G24" s="796" t="s">
        <v>139</v>
      </c>
      <c r="H24" s="795" t="s">
        <v>140</v>
      </c>
      <c r="I24" s="795" t="s">
        <v>144</v>
      </c>
      <c r="J24" s="795" t="s">
        <v>374</v>
      </c>
      <c r="K24" s="795" t="s">
        <v>146</v>
      </c>
      <c r="L24" s="795" t="s">
        <v>401</v>
      </c>
      <c r="M24" s="795" t="s">
        <v>152</v>
      </c>
      <c r="N24" s="795" t="s">
        <v>154</v>
      </c>
      <c r="O24" s="795" t="s">
        <v>153</v>
      </c>
      <c r="P24" s="795" t="s">
        <v>154</v>
      </c>
      <c r="Q24" s="795" t="s">
        <v>146</v>
      </c>
      <c r="R24" s="795" t="s">
        <v>154</v>
      </c>
      <c r="S24" s="795" t="s">
        <v>157</v>
      </c>
      <c r="T24" s="795" t="s">
        <v>154</v>
      </c>
      <c r="U24" s="795" t="s">
        <v>158</v>
      </c>
      <c r="V24" s="795" t="s">
        <v>154</v>
      </c>
      <c r="W24" s="795" t="s">
        <v>160</v>
      </c>
      <c r="X24" s="795" t="s">
        <v>154</v>
      </c>
      <c r="Y24" s="1085"/>
      <c r="Z24" s="795" t="s">
        <v>32</v>
      </c>
      <c r="AA24" s="795" t="s">
        <v>28</v>
      </c>
      <c r="AB24" s="795" t="s">
        <v>33</v>
      </c>
      <c r="AC24" s="795" t="s">
        <v>28</v>
      </c>
      <c r="AD24" s="795" t="s">
        <v>177</v>
      </c>
      <c r="AE24" s="795" t="s">
        <v>178</v>
      </c>
      <c r="AF24" s="1081"/>
      <c r="AG24" s="797" t="s">
        <v>30</v>
      </c>
      <c r="AH24" s="797" t="s">
        <v>31</v>
      </c>
      <c r="AI24" s="797" t="s">
        <v>34</v>
      </c>
      <c r="AK24" s="860">
        <v>2024</v>
      </c>
      <c r="AL24" s="117"/>
      <c r="AM24" s="117"/>
      <c r="AN24" s="117"/>
      <c r="AO24" s="117"/>
      <c r="AP24" s="117"/>
      <c r="AQ24" s="1102"/>
      <c r="AR24" s="1102"/>
      <c r="AS24" s="1102"/>
      <c r="AT24" s="1102"/>
      <c r="AU24" s="1079"/>
      <c r="AV24" s="1079"/>
      <c r="AW24" s="1079"/>
      <c r="AX24" s="1079"/>
      <c r="AY24" s="117"/>
      <c r="AZ24" s="117"/>
      <c r="BA24" s="117"/>
      <c r="BB24" s="117"/>
      <c r="BC24" s="58"/>
      <c r="BD24" s="58"/>
      <c r="BE24" s="58"/>
      <c r="BF24" s="58"/>
    </row>
    <row r="25" spans="1:73" s="790" customFormat="1" ht="38.25" customHeight="1" thickTop="1">
      <c r="A25" s="1039" t="s">
        <v>957</v>
      </c>
      <c r="B25" s="912" t="s">
        <v>958</v>
      </c>
      <c r="C25" s="875" t="s">
        <v>95</v>
      </c>
      <c r="D25" s="876" t="s">
        <v>390</v>
      </c>
      <c r="E25" s="876">
        <f t="shared" ref="E25:E34" si="0">IF($D25=$AK$12,(VLOOKUP($C25,$AK$1:$AQ$10,2,FALSE)),(IF($D25=$AJ$13,(VLOOKUP($C25,$AK$1:$AQ$10,4,FALSE)),VLOOKUP($C25,$AK$1:$AQ$10,6,FALSE))))</f>
        <v>21</v>
      </c>
      <c r="F25" s="877">
        <f t="shared" ref="F25:F34" si="1">IF($D25=$AK$12,(VLOOKUP($C25,$AK$1:$AQ$10,3,FALSE)),(IF($D25=$AJ$13,(VLOOKUP($C25,$AK$1:$AQ$10,5,FALSE)),VLOOKUP($C25,$AK$1:$AQ$10,7,FALSE))))</f>
        <v>16</v>
      </c>
      <c r="G25" s="875" t="s">
        <v>141</v>
      </c>
      <c r="H25" s="878">
        <f t="shared" ref="H25:H34" si="2">VLOOKUP(G25,$A$16:$B$19,2,FALSE)</f>
        <v>0.8</v>
      </c>
      <c r="I25" s="879" t="s">
        <v>931</v>
      </c>
      <c r="J25" s="880">
        <f t="shared" ref="J25:J34" si="3">VLOOKUP(I25,$C$16:$D$18,2,FALSE)</f>
        <v>0.6</v>
      </c>
      <c r="K25" s="875" t="s">
        <v>929</v>
      </c>
      <c r="L25" s="892">
        <f t="shared" ref="L25:L29" si="4">IF(C25=$F$15,(VLOOKUP(K25,$E$16:$G$19,2,FALSE)),IF(C25=$G$15,(VLOOKUP(K25,$E$16:$G$19,3,FALSE)),1))</f>
        <v>0.88</v>
      </c>
      <c r="M25" s="881" t="s">
        <v>161</v>
      </c>
      <c r="N25" s="878">
        <f t="shared" ref="N25:N29" si="5">VLOOKUP(M25,$H$16:$I$21,2,FALSE)</f>
        <v>1</v>
      </c>
      <c r="O25" s="881" t="s">
        <v>100</v>
      </c>
      <c r="P25" s="878">
        <f t="shared" ref="P25:P34" si="6">VLOOKUP(O25,$J$16:$K$21,2,FALSE)</f>
        <v>1</v>
      </c>
      <c r="Q25" s="881" t="s">
        <v>161</v>
      </c>
      <c r="R25" s="878">
        <f t="shared" ref="R25:R34" si="7">VLOOKUP(Q25,$L$16:$M$19,2,FALSE)</f>
        <v>1</v>
      </c>
      <c r="S25" s="879" t="s">
        <v>161</v>
      </c>
      <c r="T25" s="880">
        <f t="shared" ref="T25:T34" si="8">VLOOKUP(S25,$N$16:$O$18,2,FALSE)</f>
        <v>1</v>
      </c>
      <c r="U25" s="879" t="s">
        <v>162</v>
      </c>
      <c r="V25" s="893">
        <f>IF(C25="계류시설",1,IF(U25&lt;=1000,$Q$16+($Q$17-$Q$16)/($P$17-$P$16)*(U25-$P$16),$Q$17+($Q$18-$Q$17)/($P$18-$P$17)*(U25-$P$17)))</f>
        <v>1</v>
      </c>
      <c r="W25" s="881" t="s">
        <v>161</v>
      </c>
      <c r="X25" s="880">
        <f t="shared" ref="X25:X34" si="9">VLOOKUP(W25,$R$16:$S$19,2,FALSE)</f>
        <v>1</v>
      </c>
      <c r="Y25" s="878">
        <v>1</v>
      </c>
      <c r="Z25" s="895">
        <v>1992</v>
      </c>
      <c r="AA25" s="883">
        <f>IF(B25="","",(IF(AK25&gt;55,1.2,(IF(AK25&gt;35,1.15,(IF(AK25&gt;25,1.1,(IF(AK25&gt;15,1.05,1)))))))))</f>
        <v>1.1000000000000001</v>
      </c>
      <c r="AB25" s="884" t="s">
        <v>926</v>
      </c>
      <c r="AC25" s="885">
        <f t="shared" ref="AC25:AC34" si="10">IF(C25="","",(IF(AB25="단순",0.85,(IF(AB25="보통",1,1.15)))))</f>
        <v>1</v>
      </c>
      <c r="AD25" s="885" t="s">
        <v>941</v>
      </c>
      <c r="AE25" s="885">
        <f t="shared" ref="AE25:AE34" si="11">VLOOKUP(AD25,$AJ$16:$AK$18,2,FALSE)</f>
        <v>0.95</v>
      </c>
      <c r="AF25" s="886">
        <f>ROUND((1+(H25-1)+(J25-1)+(L25-1)+(N25-1)+(P25-1)+(R25-1)+(T25-1)+(V25-1)+(X25-1)+(Y25-1))*(1+(AA25-1)+(AC25-1)+(AE25-1)),2)</f>
        <v>0.28999999999999998</v>
      </c>
      <c r="AG25" s="887">
        <f t="shared" ref="AG25:AG34" si="12">ROUND(E25*AF25,1)</f>
        <v>6.1</v>
      </c>
      <c r="AH25" s="887">
        <f t="shared" ref="AH25:AH34" si="13">ROUND(F25*AF25,1)</f>
        <v>4.5999999999999996</v>
      </c>
      <c r="AI25" s="888">
        <f t="shared" ref="AI25:AI34" si="14">AG25-AH25</f>
        <v>1.5</v>
      </c>
      <c r="AJ25" s="794"/>
      <c r="AK25" s="790">
        <f t="shared" ref="AK25:AK34" si="15">$AK$24-Z25</f>
        <v>32</v>
      </c>
      <c r="AL25" s="791"/>
      <c r="AM25" s="791"/>
      <c r="AN25" s="791"/>
      <c r="AO25" s="791"/>
      <c r="AP25" s="792"/>
      <c r="AQ25" s="793"/>
      <c r="AR25" s="793"/>
      <c r="AS25" s="793"/>
      <c r="AT25" s="793"/>
      <c r="AU25" s="793"/>
      <c r="AV25" s="793"/>
      <c r="AW25" s="793"/>
      <c r="AX25" s="793"/>
      <c r="AY25" s="793"/>
      <c r="AZ25" s="793"/>
      <c r="BA25" s="793"/>
      <c r="BB25" s="793"/>
      <c r="BC25" s="793"/>
      <c r="BD25" s="793"/>
      <c r="BE25" s="793"/>
      <c r="BF25" s="793"/>
    </row>
    <row r="26" spans="1:73" s="790" customFormat="1" ht="38.25" customHeight="1">
      <c r="A26" s="1040"/>
      <c r="B26" s="912" t="s">
        <v>959</v>
      </c>
      <c r="C26" s="875" t="s">
        <v>95</v>
      </c>
      <c r="D26" s="876" t="s">
        <v>390</v>
      </c>
      <c r="E26" s="890">
        <f t="shared" si="0"/>
        <v>21</v>
      </c>
      <c r="F26" s="891">
        <f t="shared" si="1"/>
        <v>16</v>
      </c>
      <c r="G26" s="889" t="s">
        <v>141</v>
      </c>
      <c r="H26" s="892">
        <f t="shared" si="2"/>
        <v>0.8</v>
      </c>
      <c r="I26" s="879" t="s">
        <v>931</v>
      </c>
      <c r="J26" s="893">
        <f t="shared" si="3"/>
        <v>0.6</v>
      </c>
      <c r="K26" s="875" t="s">
        <v>929</v>
      </c>
      <c r="L26" s="892">
        <f t="shared" si="4"/>
        <v>0.88</v>
      </c>
      <c r="M26" s="881" t="s">
        <v>161</v>
      </c>
      <c r="N26" s="892">
        <f t="shared" si="5"/>
        <v>1</v>
      </c>
      <c r="O26" s="881" t="s">
        <v>928</v>
      </c>
      <c r="P26" s="892">
        <f t="shared" si="6"/>
        <v>1</v>
      </c>
      <c r="Q26" s="894" t="s">
        <v>161</v>
      </c>
      <c r="R26" s="892">
        <f t="shared" si="7"/>
        <v>1</v>
      </c>
      <c r="S26" s="879" t="s">
        <v>161</v>
      </c>
      <c r="T26" s="893">
        <f t="shared" si="8"/>
        <v>1</v>
      </c>
      <c r="U26" s="879" t="s">
        <v>162</v>
      </c>
      <c r="V26" s="893">
        <f t="shared" ref="V26:V34" si="16">IF(C26="계류시설",1,IF(U26&lt;=1000,$Q$16+($Q$17-$Q$16)/($P$17-$P$16)*(U26-$P$16),$Q$17+($Q$18-$Q$17)/($P$18-$P$17)*(U26-$P$17)))</f>
        <v>1</v>
      </c>
      <c r="W26" s="881" t="s">
        <v>161</v>
      </c>
      <c r="X26" s="893">
        <f t="shared" si="9"/>
        <v>1</v>
      </c>
      <c r="Y26" s="892">
        <v>1</v>
      </c>
      <c r="Z26" s="895">
        <v>1992</v>
      </c>
      <c r="AA26" s="883">
        <f t="shared" ref="AA26:AA31" si="17">IF(B26="","",(IF(AK26&gt;55,1.2,(IF(AK26&gt;35,1.15,(IF(AK26&gt;25,1.1,(IF(AK26&gt;15,1.05,1)))))))))</f>
        <v>1.1000000000000001</v>
      </c>
      <c r="AB26" s="897" t="s">
        <v>926</v>
      </c>
      <c r="AC26" s="898">
        <f t="shared" si="10"/>
        <v>1</v>
      </c>
      <c r="AD26" s="885" t="s">
        <v>941</v>
      </c>
      <c r="AE26" s="898">
        <f t="shared" si="11"/>
        <v>0.95</v>
      </c>
      <c r="AF26" s="899">
        <f>ROUND((1+(H26-1)+(J26-1)+(L26-1)+(N26-1)+(P26-1)+(R26-1)+(T26-1)+(V26-1)+(X26-1)+(Y26-1))*(1+(AA26-1)+(AC26-1)+(AE26-1)),2)</f>
        <v>0.28999999999999998</v>
      </c>
      <c r="AG26" s="900">
        <f t="shared" si="12"/>
        <v>6.1</v>
      </c>
      <c r="AH26" s="900">
        <f t="shared" si="13"/>
        <v>4.5999999999999996</v>
      </c>
      <c r="AI26" s="901">
        <f t="shared" si="14"/>
        <v>1.5</v>
      </c>
      <c r="AJ26" s="794"/>
      <c r="AK26" s="790">
        <f t="shared" si="15"/>
        <v>32</v>
      </c>
      <c r="AL26" s="791"/>
      <c r="AM26" s="791"/>
      <c r="AN26" s="791"/>
      <c r="AO26" s="791"/>
      <c r="AP26" s="792"/>
      <c r="AQ26" s="793"/>
      <c r="AR26" s="793"/>
      <c r="AS26" s="793"/>
      <c r="AT26" s="793"/>
      <c r="AU26" s="793"/>
      <c r="AV26" s="793"/>
      <c r="AW26" s="793"/>
      <c r="AX26" s="793"/>
      <c r="AY26" s="793"/>
      <c r="AZ26" s="793"/>
      <c r="BA26" s="793"/>
      <c r="BB26" s="793"/>
      <c r="BC26" s="793"/>
      <c r="BD26" s="793"/>
      <c r="BE26" s="793"/>
      <c r="BF26" s="793"/>
    </row>
    <row r="27" spans="1:73" s="790" customFormat="1" ht="38.25" customHeight="1">
      <c r="A27" s="1040"/>
      <c r="B27" s="912" t="s">
        <v>960</v>
      </c>
      <c r="C27" s="875" t="s">
        <v>95</v>
      </c>
      <c r="D27" s="876" t="s">
        <v>390</v>
      </c>
      <c r="E27" s="890">
        <f t="shared" si="0"/>
        <v>21</v>
      </c>
      <c r="F27" s="891">
        <f t="shared" si="1"/>
        <v>16</v>
      </c>
      <c r="G27" s="889" t="s">
        <v>141</v>
      </c>
      <c r="H27" s="892">
        <f t="shared" si="2"/>
        <v>0.8</v>
      </c>
      <c r="I27" s="879" t="s">
        <v>931</v>
      </c>
      <c r="J27" s="893">
        <f t="shared" si="3"/>
        <v>0.6</v>
      </c>
      <c r="K27" s="875" t="s">
        <v>929</v>
      </c>
      <c r="L27" s="892">
        <f t="shared" si="4"/>
        <v>0.88</v>
      </c>
      <c r="M27" s="881" t="s">
        <v>161</v>
      </c>
      <c r="N27" s="892">
        <f t="shared" si="5"/>
        <v>1</v>
      </c>
      <c r="O27" s="881" t="s">
        <v>928</v>
      </c>
      <c r="P27" s="892">
        <f t="shared" si="6"/>
        <v>1</v>
      </c>
      <c r="Q27" s="894" t="s">
        <v>161</v>
      </c>
      <c r="R27" s="892">
        <f t="shared" si="7"/>
        <v>1</v>
      </c>
      <c r="S27" s="879" t="s">
        <v>161</v>
      </c>
      <c r="T27" s="893">
        <f t="shared" si="8"/>
        <v>1</v>
      </c>
      <c r="U27" s="879" t="s">
        <v>162</v>
      </c>
      <c r="V27" s="893">
        <f t="shared" si="16"/>
        <v>1</v>
      </c>
      <c r="W27" s="881" t="s">
        <v>161</v>
      </c>
      <c r="X27" s="893">
        <f t="shared" si="9"/>
        <v>1</v>
      </c>
      <c r="Y27" s="892">
        <v>1</v>
      </c>
      <c r="Z27" s="895">
        <v>1988</v>
      </c>
      <c r="AA27" s="883">
        <f t="shared" si="17"/>
        <v>1.1499999999999999</v>
      </c>
      <c r="AB27" s="897" t="s">
        <v>926</v>
      </c>
      <c r="AC27" s="898">
        <f t="shared" si="10"/>
        <v>1</v>
      </c>
      <c r="AD27" s="885" t="s">
        <v>941</v>
      </c>
      <c r="AE27" s="898">
        <f t="shared" si="11"/>
        <v>0.95</v>
      </c>
      <c r="AF27" s="899">
        <f>ROUND((1+(H27-1)+(J27-1)+(L27-1)+(N27-1)+(P27-1)+(R27-1)+(T27-1)+(V27-1)+(X27-1)+(Y27-1))*(1+(AA27-1)+(AC27-1)+(AE27-1)),2)</f>
        <v>0.31</v>
      </c>
      <c r="AG27" s="900">
        <f t="shared" si="12"/>
        <v>6.5</v>
      </c>
      <c r="AH27" s="900">
        <f t="shared" si="13"/>
        <v>5</v>
      </c>
      <c r="AI27" s="901">
        <f t="shared" si="14"/>
        <v>1.5</v>
      </c>
      <c r="AJ27" s="794"/>
      <c r="AK27" s="790">
        <f t="shared" si="15"/>
        <v>36</v>
      </c>
      <c r="AL27" s="791"/>
      <c r="AM27" s="791"/>
      <c r="AN27" s="791"/>
      <c r="AO27" s="791"/>
      <c r="AP27" s="792"/>
      <c r="AQ27" s="793"/>
      <c r="AR27" s="793"/>
      <c r="AS27" s="793"/>
      <c r="AT27" s="793"/>
      <c r="AU27" s="793"/>
      <c r="AV27" s="793"/>
      <c r="AW27" s="793"/>
      <c r="AX27" s="793"/>
      <c r="AY27" s="793"/>
      <c r="AZ27" s="793"/>
      <c r="BA27" s="793"/>
      <c r="BB27" s="793"/>
      <c r="BC27" s="793"/>
      <c r="BD27" s="793"/>
      <c r="BE27" s="793"/>
      <c r="BF27" s="793"/>
    </row>
    <row r="28" spans="1:73" s="790" customFormat="1" ht="38.25" customHeight="1">
      <c r="A28" s="1040"/>
      <c r="B28" s="912" t="s">
        <v>961</v>
      </c>
      <c r="C28" s="875" t="s">
        <v>95</v>
      </c>
      <c r="D28" s="876" t="s">
        <v>390</v>
      </c>
      <c r="E28" s="890">
        <f t="shared" si="0"/>
        <v>21</v>
      </c>
      <c r="F28" s="891">
        <f t="shared" si="1"/>
        <v>16</v>
      </c>
      <c r="G28" s="889" t="s">
        <v>141</v>
      </c>
      <c r="H28" s="892">
        <f t="shared" si="2"/>
        <v>0.8</v>
      </c>
      <c r="I28" s="879" t="s">
        <v>931</v>
      </c>
      <c r="J28" s="893">
        <f t="shared" ref="J28:J32" si="18">VLOOKUP(I28,$C$16:$D$18,2,FALSE)</f>
        <v>0.6</v>
      </c>
      <c r="K28" s="875" t="s">
        <v>929</v>
      </c>
      <c r="L28" s="892">
        <f t="shared" si="4"/>
        <v>0.88</v>
      </c>
      <c r="M28" s="881" t="s">
        <v>161</v>
      </c>
      <c r="N28" s="892">
        <f t="shared" si="5"/>
        <v>1</v>
      </c>
      <c r="O28" s="881" t="s">
        <v>928</v>
      </c>
      <c r="P28" s="892">
        <f t="shared" si="6"/>
        <v>1</v>
      </c>
      <c r="Q28" s="894" t="s">
        <v>161</v>
      </c>
      <c r="R28" s="892">
        <f t="shared" si="7"/>
        <v>1</v>
      </c>
      <c r="S28" s="879" t="s">
        <v>161</v>
      </c>
      <c r="T28" s="893">
        <f t="shared" si="8"/>
        <v>1</v>
      </c>
      <c r="U28" s="879" t="s">
        <v>162</v>
      </c>
      <c r="V28" s="893">
        <f t="shared" si="16"/>
        <v>1</v>
      </c>
      <c r="W28" s="881" t="s">
        <v>161</v>
      </c>
      <c r="X28" s="893">
        <f t="shared" si="9"/>
        <v>1</v>
      </c>
      <c r="Y28" s="892">
        <v>1</v>
      </c>
      <c r="Z28" s="895">
        <v>1970</v>
      </c>
      <c r="AA28" s="883">
        <f t="shared" si="17"/>
        <v>1.1499999999999999</v>
      </c>
      <c r="AB28" s="897" t="s">
        <v>926</v>
      </c>
      <c r="AC28" s="898">
        <f t="shared" si="10"/>
        <v>1</v>
      </c>
      <c r="AD28" s="885" t="s">
        <v>941</v>
      </c>
      <c r="AE28" s="898">
        <f t="shared" si="11"/>
        <v>0.95</v>
      </c>
      <c r="AF28" s="899">
        <f t="shared" ref="AF28:AF31" si="19">ROUND((1+(H28-1)+(J28-1)+(L28-1)+(N28-1)+(P28-1)+(R28-1)+(T28-1)+(V28-1)+(X28-1)+(Y28-1))*(1+(AA28-1)+(AC28-1)+(AE28-1)),2)</f>
        <v>0.31</v>
      </c>
      <c r="AG28" s="900">
        <f t="shared" ref="AG28:AG31" si="20">ROUND(E28*AF28,1)</f>
        <v>6.5</v>
      </c>
      <c r="AH28" s="900">
        <f t="shared" ref="AH28:AH31" si="21">ROUND(F28*AF28,1)</f>
        <v>5</v>
      </c>
      <c r="AI28" s="901">
        <f t="shared" ref="AI28:AI31" si="22">AG28-AH28</f>
        <v>1.5</v>
      </c>
      <c r="AJ28" s="794"/>
      <c r="AK28" s="790">
        <f t="shared" si="15"/>
        <v>54</v>
      </c>
      <c r="AL28" s="791"/>
      <c r="AM28" s="791"/>
      <c r="AN28" s="791"/>
      <c r="AO28" s="791"/>
      <c r="AP28" s="792"/>
      <c r="AQ28" s="793"/>
      <c r="AR28" s="793"/>
      <c r="AS28" s="793"/>
      <c r="AT28" s="793"/>
      <c r="AU28" s="793"/>
      <c r="AV28" s="793"/>
      <c r="AW28" s="793"/>
      <c r="AX28" s="793"/>
      <c r="AY28" s="793"/>
      <c r="AZ28" s="793"/>
      <c r="BA28" s="793"/>
      <c r="BB28" s="793"/>
      <c r="BC28" s="793"/>
      <c r="BD28" s="793"/>
      <c r="BE28" s="793"/>
      <c r="BF28" s="793"/>
    </row>
    <row r="29" spans="1:73" s="790" customFormat="1" ht="38.25" customHeight="1">
      <c r="A29" s="1040"/>
      <c r="B29" s="912" t="s">
        <v>962</v>
      </c>
      <c r="C29" s="875" t="s">
        <v>95</v>
      </c>
      <c r="D29" s="876" t="s">
        <v>390</v>
      </c>
      <c r="E29" s="890">
        <f t="shared" si="0"/>
        <v>21</v>
      </c>
      <c r="F29" s="891">
        <f t="shared" si="1"/>
        <v>16</v>
      </c>
      <c r="G29" s="889" t="s">
        <v>141</v>
      </c>
      <c r="H29" s="892">
        <f t="shared" si="2"/>
        <v>0.8</v>
      </c>
      <c r="I29" s="879" t="s">
        <v>931</v>
      </c>
      <c r="J29" s="893">
        <f t="shared" si="18"/>
        <v>0.6</v>
      </c>
      <c r="K29" s="875" t="s">
        <v>929</v>
      </c>
      <c r="L29" s="892">
        <f t="shared" si="4"/>
        <v>0.88</v>
      </c>
      <c r="M29" s="881" t="s">
        <v>161</v>
      </c>
      <c r="N29" s="892">
        <f t="shared" si="5"/>
        <v>1</v>
      </c>
      <c r="O29" s="881" t="s">
        <v>928</v>
      </c>
      <c r="P29" s="892">
        <f t="shared" si="6"/>
        <v>1</v>
      </c>
      <c r="Q29" s="894" t="s">
        <v>161</v>
      </c>
      <c r="R29" s="892">
        <f t="shared" si="7"/>
        <v>1</v>
      </c>
      <c r="S29" s="879" t="s">
        <v>161</v>
      </c>
      <c r="T29" s="893">
        <f t="shared" si="8"/>
        <v>1</v>
      </c>
      <c r="U29" s="879" t="s">
        <v>162</v>
      </c>
      <c r="V29" s="893">
        <f t="shared" si="16"/>
        <v>1</v>
      </c>
      <c r="W29" s="881" t="s">
        <v>161</v>
      </c>
      <c r="X29" s="893">
        <f t="shared" si="9"/>
        <v>1</v>
      </c>
      <c r="Y29" s="892">
        <v>1</v>
      </c>
      <c r="Z29" s="895">
        <v>1970</v>
      </c>
      <c r="AA29" s="883">
        <f t="shared" si="17"/>
        <v>1.1499999999999999</v>
      </c>
      <c r="AB29" s="897" t="s">
        <v>926</v>
      </c>
      <c r="AC29" s="898">
        <f t="shared" si="10"/>
        <v>1</v>
      </c>
      <c r="AD29" s="885" t="s">
        <v>941</v>
      </c>
      <c r="AE29" s="898">
        <f t="shared" si="11"/>
        <v>0.95</v>
      </c>
      <c r="AF29" s="899">
        <f t="shared" si="19"/>
        <v>0.31</v>
      </c>
      <c r="AG29" s="900">
        <f t="shared" si="20"/>
        <v>6.5</v>
      </c>
      <c r="AH29" s="900">
        <f t="shared" si="21"/>
        <v>5</v>
      </c>
      <c r="AI29" s="901">
        <f t="shared" si="22"/>
        <v>1.5</v>
      </c>
      <c r="AJ29" s="794"/>
      <c r="AK29" s="790">
        <f t="shared" si="15"/>
        <v>54</v>
      </c>
      <c r="AL29" s="791"/>
      <c r="AM29" s="791"/>
      <c r="AN29" s="791"/>
      <c r="AO29" s="791"/>
      <c r="AP29" s="792"/>
      <c r="AQ29" s="793"/>
      <c r="AR29" s="793"/>
      <c r="AS29" s="793"/>
      <c r="AT29" s="793"/>
      <c r="AU29" s="793"/>
      <c r="AV29" s="793"/>
      <c r="AW29" s="793"/>
      <c r="AX29" s="793"/>
      <c r="AY29" s="793"/>
      <c r="AZ29" s="793"/>
      <c r="BA29" s="793"/>
      <c r="BB29" s="793"/>
      <c r="BC29" s="793"/>
      <c r="BD29" s="793"/>
      <c r="BE29" s="793"/>
      <c r="BF29" s="793"/>
    </row>
    <row r="30" spans="1:73" s="790" customFormat="1" ht="38.25" customHeight="1">
      <c r="A30" s="1040"/>
      <c r="B30" s="912" t="s">
        <v>963</v>
      </c>
      <c r="C30" s="875" t="s">
        <v>95</v>
      </c>
      <c r="D30" s="876" t="s">
        <v>390</v>
      </c>
      <c r="E30" s="890">
        <f t="shared" si="0"/>
        <v>21</v>
      </c>
      <c r="F30" s="891">
        <f t="shared" si="1"/>
        <v>16</v>
      </c>
      <c r="G30" s="889" t="s">
        <v>141</v>
      </c>
      <c r="H30" s="892">
        <f t="shared" si="2"/>
        <v>0.8</v>
      </c>
      <c r="I30" s="879" t="s">
        <v>931</v>
      </c>
      <c r="J30" s="893">
        <f t="shared" si="18"/>
        <v>0.6</v>
      </c>
      <c r="K30" s="875" t="s">
        <v>929</v>
      </c>
      <c r="L30" s="892">
        <f t="shared" ref="L30:L34" si="23">IF(C30=$F$15,(VLOOKUP(K30,$E$16:$G$19,2,FALSE)),IF(C30=$G$15,(VLOOKUP(K30,$E$16:$G$19,3,FALSE)),1))</f>
        <v>0.88</v>
      </c>
      <c r="M30" s="881" t="s">
        <v>161</v>
      </c>
      <c r="N30" s="892">
        <f t="shared" ref="N30:N34" si="24">VLOOKUP(M30,$H$16:$I$21,2,FALSE)</f>
        <v>1</v>
      </c>
      <c r="O30" s="881" t="s">
        <v>928</v>
      </c>
      <c r="P30" s="892">
        <f t="shared" si="6"/>
        <v>1</v>
      </c>
      <c r="Q30" s="894" t="s">
        <v>161</v>
      </c>
      <c r="R30" s="892">
        <f t="shared" si="7"/>
        <v>1</v>
      </c>
      <c r="S30" s="879" t="s">
        <v>161</v>
      </c>
      <c r="T30" s="893">
        <f t="shared" si="8"/>
        <v>1</v>
      </c>
      <c r="U30" s="879" t="s">
        <v>162</v>
      </c>
      <c r="V30" s="893">
        <f t="shared" si="16"/>
        <v>1</v>
      </c>
      <c r="W30" s="881" t="s">
        <v>161</v>
      </c>
      <c r="X30" s="893">
        <f t="shared" si="9"/>
        <v>1</v>
      </c>
      <c r="Y30" s="892">
        <v>1</v>
      </c>
      <c r="Z30" s="895">
        <v>1970</v>
      </c>
      <c r="AA30" s="883">
        <f t="shared" si="17"/>
        <v>1.1499999999999999</v>
      </c>
      <c r="AB30" s="897" t="s">
        <v>926</v>
      </c>
      <c r="AC30" s="898">
        <f t="shared" si="10"/>
        <v>1</v>
      </c>
      <c r="AD30" s="885" t="s">
        <v>941</v>
      </c>
      <c r="AE30" s="898">
        <f t="shared" si="11"/>
        <v>0.95</v>
      </c>
      <c r="AF30" s="899">
        <f t="shared" si="19"/>
        <v>0.31</v>
      </c>
      <c r="AG30" s="900">
        <f t="shared" si="20"/>
        <v>6.5</v>
      </c>
      <c r="AH30" s="900">
        <f t="shared" si="21"/>
        <v>5</v>
      </c>
      <c r="AI30" s="901">
        <f t="shared" si="22"/>
        <v>1.5</v>
      </c>
      <c r="AJ30" s="794"/>
      <c r="AK30" s="790">
        <f t="shared" si="15"/>
        <v>54</v>
      </c>
      <c r="AL30" s="791"/>
      <c r="AM30" s="791"/>
      <c r="AN30" s="791"/>
      <c r="AO30" s="791"/>
      <c r="AP30" s="792"/>
      <c r="AQ30" s="793"/>
      <c r="AR30" s="793"/>
      <c r="AS30" s="793"/>
      <c r="AT30" s="793"/>
      <c r="AU30" s="793"/>
      <c r="AV30" s="793"/>
      <c r="AW30" s="793"/>
      <c r="AX30" s="793"/>
      <c r="AY30" s="793"/>
      <c r="AZ30" s="793"/>
      <c r="BA30" s="793"/>
      <c r="BB30" s="793"/>
      <c r="BC30" s="793"/>
      <c r="BD30" s="793"/>
      <c r="BE30" s="793"/>
      <c r="BF30" s="793"/>
    </row>
    <row r="31" spans="1:73" s="790" customFormat="1" ht="38.25" customHeight="1">
      <c r="A31" s="1040"/>
      <c r="B31" s="912" t="s">
        <v>964</v>
      </c>
      <c r="C31" s="875" t="s">
        <v>95</v>
      </c>
      <c r="D31" s="876" t="s">
        <v>390</v>
      </c>
      <c r="E31" s="890">
        <f t="shared" si="0"/>
        <v>21</v>
      </c>
      <c r="F31" s="891">
        <f t="shared" si="1"/>
        <v>16</v>
      </c>
      <c r="G31" s="889" t="s">
        <v>141</v>
      </c>
      <c r="H31" s="892">
        <f t="shared" si="2"/>
        <v>0.8</v>
      </c>
      <c r="I31" s="879" t="s">
        <v>931</v>
      </c>
      <c r="J31" s="893">
        <f t="shared" si="18"/>
        <v>0.6</v>
      </c>
      <c r="K31" s="875" t="s">
        <v>929</v>
      </c>
      <c r="L31" s="892">
        <f t="shared" si="23"/>
        <v>0.88</v>
      </c>
      <c r="M31" s="881" t="s">
        <v>161</v>
      </c>
      <c r="N31" s="892">
        <f t="shared" si="24"/>
        <v>1</v>
      </c>
      <c r="O31" s="881" t="s">
        <v>928</v>
      </c>
      <c r="P31" s="892">
        <f t="shared" si="6"/>
        <v>1</v>
      </c>
      <c r="Q31" s="894" t="s">
        <v>161</v>
      </c>
      <c r="R31" s="892">
        <f t="shared" si="7"/>
        <v>1</v>
      </c>
      <c r="S31" s="879" t="s">
        <v>161</v>
      </c>
      <c r="T31" s="893">
        <f t="shared" si="8"/>
        <v>1</v>
      </c>
      <c r="U31" s="879" t="s">
        <v>162</v>
      </c>
      <c r="V31" s="893">
        <f t="shared" si="16"/>
        <v>1</v>
      </c>
      <c r="W31" s="881" t="s">
        <v>161</v>
      </c>
      <c r="X31" s="893">
        <f t="shared" si="9"/>
        <v>1</v>
      </c>
      <c r="Y31" s="892">
        <v>1</v>
      </c>
      <c r="Z31" s="895">
        <v>1970</v>
      </c>
      <c r="AA31" s="883">
        <f t="shared" si="17"/>
        <v>1.1499999999999999</v>
      </c>
      <c r="AB31" s="897" t="s">
        <v>926</v>
      </c>
      <c r="AC31" s="898">
        <f t="shared" si="10"/>
        <v>1</v>
      </c>
      <c r="AD31" s="885" t="s">
        <v>941</v>
      </c>
      <c r="AE31" s="898">
        <f t="shared" si="11"/>
        <v>0.95</v>
      </c>
      <c r="AF31" s="899">
        <f t="shared" si="19"/>
        <v>0.31</v>
      </c>
      <c r="AG31" s="900">
        <f t="shared" si="20"/>
        <v>6.5</v>
      </c>
      <c r="AH31" s="900">
        <f t="shared" si="21"/>
        <v>5</v>
      </c>
      <c r="AI31" s="901">
        <f t="shared" si="22"/>
        <v>1.5</v>
      </c>
      <c r="AJ31" s="794"/>
      <c r="AK31" s="790">
        <f t="shared" si="15"/>
        <v>54</v>
      </c>
      <c r="AL31" s="791"/>
      <c r="AM31" s="791"/>
      <c r="AN31" s="791"/>
      <c r="AO31" s="791"/>
      <c r="AP31" s="792"/>
      <c r="AQ31" s="793"/>
      <c r="AR31" s="793"/>
      <c r="AS31" s="793"/>
      <c r="AT31" s="793"/>
      <c r="AU31" s="793"/>
      <c r="AV31" s="793"/>
      <c r="AW31" s="793"/>
      <c r="AX31" s="793"/>
      <c r="AY31" s="793"/>
      <c r="AZ31" s="793"/>
      <c r="BA31" s="793"/>
      <c r="BB31" s="793"/>
      <c r="BC31" s="793"/>
      <c r="BD31" s="793"/>
      <c r="BE31" s="793"/>
      <c r="BF31" s="793"/>
    </row>
    <row r="32" spans="1:73" s="790" customFormat="1" ht="38.25" customHeight="1">
      <c r="A32" s="1040"/>
      <c r="B32" s="913" t="s">
        <v>965</v>
      </c>
      <c r="C32" s="875" t="s">
        <v>95</v>
      </c>
      <c r="D32" s="876" t="s">
        <v>390</v>
      </c>
      <c r="E32" s="890">
        <f t="shared" si="0"/>
        <v>21</v>
      </c>
      <c r="F32" s="891">
        <f t="shared" si="1"/>
        <v>16</v>
      </c>
      <c r="G32" s="889" t="s">
        <v>141</v>
      </c>
      <c r="H32" s="892">
        <f t="shared" ref="H32" si="25">VLOOKUP(G32,$A$16:$B$19,2,FALSE)</f>
        <v>0.8</v>
      </c>
      <c r="I32" s="879" t="s">
        <v>931</v>
      </c>
      <c r="J32" s="893">
        <f t="shared" si="18"/>
        <v>0.6</v>
      </c>
      <c r="K32" s="875" t="s">
        <v>929</v>
      </c>
      <c r="L32" s="892">
        <f t="shared" ref="L32" si="26">IF(C32=$F$15,(VLOOKUP(K32,$E$16:$G$19,2,FALSE)),IF(C32=$G$15,(VLOOKUP(K32,$E$16:$G$19,3,FALSE)),1))</f>
        <v>0.88</v>
      </c>
      <c r="M32" s="881" t="s">
        <v>161</v>
      </c>
      <c r="N32" s="892">
        <f t="shared" ref="N32" si="27">VLOOKUP(M32,$H$16:$I$21,2,FALSE)</f>
        <v>1</v>
      </c>
      <c r="O32" s="881" t="s">
        <v>928</v>
      </c>
      <c r="P32" s="892">
        <f t="shared" ref="P32" si="28">VLOOKUP(O32,$J$16:$K$21,2,FALSE)</f>
        <v>1</v>
      </c>
      <c r="Q32" s="894" t="s">
        <v>161</v>
      </c>
      <c r="R32" s="892">
        <f t="shared" ref="R32" si="29">VLOOKUP(Q32,$L$16:$M$19,2,FALSE)</f>
        <v>1</v>
      </c>
      <c r="S32" s="879" t="s">
        <v>161</v>
      </c>
      <c r="T32" s="893">
        <f t="shared" ref="T32" si="30">VLOOKUP(S32,$N$16:$O$18,2,FALSE)</f>
        <v>1</v>
      </c>
      <c r="U32" s="879" t="s">
        <v>162</v>
      </c>
      <c r="V32" s="893">
        <f t="shared" ref="V32" si="31">IF(C32="계류시설",1,IF(U32&lt;=1000,$Q$16+($Q$17-$Q$16)/($P$17-$P$16)*(U32-$P$16),$Q$17+($Q$18-$Q$17)/($P$18-$P$17)*(U32-$P$17)))</f>
        <v>1</v>
      </c>
      <c r="W32" s="881" t="s">
        <v>161</v>
      </c>
      <c r="X32" s="893">
        <f t="shared" ref="X32" si="32">VLOOKUP(W32,$R$16:$S$19,2,FALSE)</f>
        <v>1</v>
      </c>
      <c r="Y32" s="892">
        <v>1</v>
      </c>
      <c r="Z32" s="895">
        <v>1970</v>
      </c>
      <c r="AA32" s="883">
        <f t="shared" ref="AA32" si="33">IF(B32="","",(IF(AK32&gt;55,1.2,(IF(AK32&gt;35,1.15,(IF(AK32&gt;25,1.1,(IF(AK32&gt;15,1.05,1)))))))))</f>
        <v>1.1499999999999999</v>
      </c>
      <c r="AB32" s="897" t="s">
        <v>926</v>
      </c>
      <c r="AC32" s="898">
        <f t="shared" ref="AC32" si="34">IF(C32="","",(IF(AB32="단순",0.85,(IF(AB32="보통",1,1.15)))))</f>
        <v>1</v>
      </c>
      <c r="AD32" s="885" t="s">
        <v>941</v>
      </c>
      <c r="AE32" s="898">
        <f t="shared" ref="AE32" si="35">VLOOKUP(AD32,$AJ$16:$AK$18,2,FALSE)</f>
        <v>0.95</v>
      </c>
      <c r="AF32" s="899">
        <f t="shared" ref="AF32" si="36">ROUND((1+(H32-1)+(J32-1)+(L32-1)+(N32-1)+(P32-1)+(R32-1)+(T32-1)+(V32-1)+(X32-1)+(Y32-1))*(1+(AA32-1)+(AC32-1)+(AE32-1)),2)</f>
        <v>0.31</v>
      </c>
      <c r="AG32" s="900">
        <f t="shared" ref="AG32" si="37">ROUND(E32*AF32,1)</f>
        <v>6.5</v>
      </c>
      <c r="AH32" s="900">
        <f t="shared" ref="AH32" si="38">ROUND(F32*AF32,1)</f>
        <v>5</v>
      </c>
      <c r="AI32" s="901">
        <f t="shared" ref="AI32" si="39">AG32-AH32</f>
        <v>1.5</v>
      </c>
      <c r="AJ32" s="794"/>
      <c r="AK32" s="790">
        <f t="shared" si="15"/>
        <v>54</v>
      </c>
      <c r="AL32" s="791"/>
      <c r="AM32" s="791"/>
      <c r="AN32" s="791"/>
      <c r="AO32" s="791"/>
      <c r="AP32" s="792"/>
      <c r="AQ32" s="793"/>
      <c r="AR32" s="793"/>
      <c r="AS32" s="793"/>
      <c r="AT32" s="793"/>
      <c r="AU32" s="793"/>
      <c r="AV32" s="793"/>
      <c r="AW32" s="793"/>
      <c r="AX32" s="793"/>
      <c r="AY32" s="793"/>
      <c r="AZ32" s="793"/>
      <c r="BA32" s="793"/>
      <c r="BB32" s="793"/>
      <c r="BC32" s="793"/>
      <c r="BD32" s="793"/>
      <c r="BE32" s="793"/>
      <c r="BF32" s="793"/>
    </row>
    <row r="33" spans="1:58" s="790" customFormat="1" ht="38.25" customHeight="1">
      <c r="A33" s="1040"/>
      <c r="B33" s="903" t="s">
        <v>966</v>
      </c>
      <c r="C33" s="875" t="s">
        <v>95</v>
      </c>
      <c r="D33" s="876" t="s">
        <v>390</v>
      </c>
      <c r="E33" s="890">
        <f t="shared" si="0"/>
        <v>21</v>
      </c>
      <c r="F33" s="891">
        <f t="shared" si="1"/>
        <v>16</v>
      </c>
      <c r="G33" s="889" t="s">
        <v>141</v>
      </c>
      <c r="H33" s="892">
        <f t="shared" ref="H33" si="40">VLOOKUP(G33,$A$16:$B$19,2,FALSE)</f>
        <v>0.8</v>
      </c>
      <c r="I33" s="879" t="s">
        <v>931</v>
      </c>
      <c r="J33" s="893">
        <f t="shared" ref="J33" si="41">VLOOKUP(I33,$C$16:$D$18,2,FALSE)</f>
        <v>0.6</v>
      </c>
      <c r="K33" s="875" t="s">
        <v>929</v>
      </c>
      <c r="L33" s="892">
        <f t="shared" si="23"/>
        <v>0.88</v>
      </c>
      <c r="M33" s="881" t="s">
        <v>161</v>
      </c>
      <c r="N33" s="892">
        <f t="shared" si="24"/>
        <v>1</v>
      </c>
      <c r="O33" s="881" t="s">
        <v>928</v>
      </c>
      <c r="P33" s="892">
        <f t="shared" ref="P33" si="42">VLOOKUP(O33,$J$16:$K$21,2,FALSE)</f>
        <v>1</v>
      </c>
      <c r="Q33" s="894" t="s">
        <v>161</v>
      </c>
      <c r="R33" s="892">
        <f t="shared" ref="R33" si="43">VLOOKUP(Q33,$L$16:$M$19,2,FALSE)</f>
        <v>1</v>
      </c>
      <c r="S33" s="879" t="s">
        <v>161</v>
      </c>
      <c r="T33" s="893">
        <f t="shared" ref="T33" si="44">VLOOKUP(S33,$N$16:$O$18,2,FALSE)</f>
        <v>1</v>
      </c>
      <c r="U33" s="879" t="s">
        <v>162</v>
      </c>
      <c r="V33" s="893">
        <f t="shared" si="16"/>
        <v>1</v>
      </c>
      <c r="W33" s="881" t="s">
        <v>161</v>
      </c>
      <c r="X33" s="893">
        <f t="shared" ref="X33" si="45">VLOOKUP(W33,$R$16:$S$19,2,FALSE)</f>
        <v>1</v>
      </c>
      <c r="Y33" s="892">
        <v>1</v>
      </c>
      <c r="Z33" s="895">
        <v>1999</v>
      </c>
      <c r="AA33" s="896">
        <f t="shared" ref="AA33" si="46">IF(B33="","",(IF(AK33&gt;55,1.2,(IF(AK33&gt;35,1.15,(IF(AK33&gt;25,1.1,(IF(AK33&gt;15,1.05,1)))))))))</f>
        <v>1.05</v>
      </c>
      <c r="AB33" s="897" t="s">
        <v>926</v>
      </c>
      <c r="AC33" s="898">
        <f t="shared" ref="AC33" si="47">IF(C33="","",(IF(AB33="단순",0.85,(IF(AB33="보통",1,1.15)))))</f>
        <v>1</v>
      </c>
      <c r="AD33" s="885" t="s">
        <v>941</v>
      </c>
      <c r="AE33" s="898">
        <f t="shared" ref="AE33" si="48">VLOOKUP(AD33,$AJ$16:$AK$18,2,FALSE)</f>
        <v>0.95</v>
      </c>
      <c r="AF33" s="899">
        <f>ROUND((1+(H33-1)+(J33-1)+(L33-1)+(N33-1)+(P33-1)+(R33-1)+(T33-1)+(V33-1)+(X33-1)+(Y33-1))*(1+(AA33-1)+(AC33-1)+(AE33-1)),2)</f>
        <v>0.28000000000000003</v>
      </c>
      <c r="AG33" s="900">
        <f t="shared" ref="AG33" si="49">ROUND(E33*AF33,1)</f>
        <v>5.9</v>
      </c>
      <c r="AH33" s="900">
        <f t="shared" ref="AH33" si="50">ROUND(F33*AF33,1)</f>
        <v>4.5</v>
      </c>
      <c r="AI33" s="901">
        <f t="shared" ref="AI33" si="51">AG33-AH33</f>
        <v>1.4000000000000004</v>
      </c>
      <c r="AJ33" s="794"/>
      <c r="AK33" s="790">
        <f t="shared" ref="AK33" si="52">$AK$24-Z33</f>
        <v>25</v>
      </c>
      <c r="AL33" s="791"/>
      <c r="AM33" s="791"/>
      <c r="AN33" s="791"/>
      <c r="AO33" s="791"/>
      <c r="AP33" s="792"/>
      <c r="AQ33" s="793"/>
      <c r="AR33" s="793"/>
      <c r="AS33" s="793"/>
      <c r="AT33" s="793"/>
      <c r="AU33" s="793"/>
      <c r="AV33" s="793"/>
      <c r="AW33" s="793"/>
      <c r="AX33" s="793"/>
      <c r="AY33" s="793"/>
      <c r="AZ33" s="793"/>
      <c r="BA33" s="793"/>
      <c r="BB33" s="793"/>
      <c r="BC33" s="793"/>
      <c r="BD33" s="793"/>
      <c r="BE33" s="793"/>
      <c r="BF33" s="793"/>
    </row>
    <row r="34" spans="1:58" s="790" customFormat="1" ht="38.25" customHeight="1">
      <c r="A34" s="1041"/>
      <c r="B34" s="903" t="s">
        <v>967</v>
      </c>
      <c r="C34" s="875" t="s">
        <v>940</v>
      </c>
      <c r="D34" s="876" t="s">
        <v>390</v>
      </c>
      <c r="E34" s="890">
        <f t="shared" si="0"/>
        <v>19</v>
      </c>
      <c r="F34" s="891">
        <f t="shared" si="1"/>
        <v>15</v>
      </c>
      <c r="G34" s="889" t="s">
        <v>141</v>
      </c>
      <c r="H34" s="892">
        <f t="shared" si="2"/>
        <v>0.8</v>
      </c>
      <c r="I34" s="879" t="s">
        <v>161</v>
      </c>
      <c r="J34" s="893">
        <f t="shared" si="3"/>
        <v>1</v>
      </c>
      <c r="K34" s="875" t="s">
        <v>161</v>
      </c>
      <c r="L34" s="892">
        <f t="shared" si="23"/>
        <v>1</v>
      </c>
      <c r="M34" s="881" t="s">
        <v>161</v>
      </c>
      <c r="N34" s="892">
        <f t="shared" si="24"/>
        <v>1</v>
      </c>
      <c r="O34" s="881" t="s">
        <v>161</v>
      </c>
      <c r="P34" s="892">
        <f t="shared" si="6"/>
        <v>1</v>
      </c>
      <c r="Q34" s="894" t="s">
        <v>161</v>
      </c>
      <c r="R34" s="892">
        <f t="shared" si="7"/>
        <v>1</v>
      </c>
      <c r="S34" s="879" t="s">
        <v>932</v>
      </c>
      <c r="T34" s="893">
        <f t="shared" si="8"/>
        <v>1</v>
      </c>
      <c r="U34" s="879">
        <v>270</v>
      </c>
      <c r="V34" s="893">
        <f t="shared" si="16"/>
        <v>0.63500000000000001</v>
      </c>
      <c r="W34" s="881">
        <v>10</v>
      </c>
      <c r="X34" s="893">
        <f t="shared" si="9"/>
        <v>0.98</v>
      </c>
      <c r="Y34" s="892">
        <v>1</v>
      </c>
      <c r="Z34" s="895">
        <v>2009</v>
      </c>
      <c r="AA34" s="902">
        <f t="shared" ref="AA34" si="53">IF(B34="","",(IF(AK34&gt;55,1.2,(IF(AK34&gt;35,1.15,(IF(AK34&gt;25,1.1,(IF(AK34&gt;15,1.05,1)))))))))</f>
        <v>1</v>
      </c>
      <c r="AB34" s="897" t="s">
        <v>926</v>
      </c>
      <c r="AC34" s="898">
        <f t="shared" si="10"/>
        <v>1</v>
      </c>
      <c r="AD34" s="885" t="s">
        <v>941</v>
      </c>
      <c r="AE34" s="898">
        <f t="shared" si="11"/>
        <v>0.95</v>
      </c>
      <c r="AF34" s="899">
        <f>ROUND((1+(H34-1)+(J34-1)+(L34-1)+(N34-1)+(P34-1)+(R34-1)+(T34-1)+(V34-1)+(X34-1)+(Y34-1))*(1+(AA34-1)+(AC34-1)+(AE34-1)),2)</f>
        <v>0.39</v>
      </c>
      <c r="AG34" s="900">
        <f t="shared" si="12"/>
        <v>7.4</v>
      </c>
      <c r="AH34" s="900">
        <f t="shared" si="13"/>
        <v>5.9</v>
      </c>
      <c r="AI34" s="901">
        <f t="shared" si="14"/>
        <v>1.5</v>
      </c>
      <c r="AJ34" s="794"/>
      <c r="AK34" s="790">
        <f t="shared" si="15"/>
        <v>15</v>
      </c>
      <c r="AL34" s="791"/>
      <c r="AM34" s="791"/>
      <c r="AN34" s="791"/>
      <c r="AO34" s="791"/>
      <c r="AP34" s="792"/>
      <c r="AQ34" s="793"/>
      <c r="AR34" s="793"/>
      <c r="AS34" s="793"/>
      <c r="AT34" s="793"/>
      <c r="AU34" s="793"/>
      <c r="AV34" s="793"/>
      <c r="AW34" s="793"/>
      <c r="AX34" s="793"/>
      <c r="AY34" s="793"/>
      <c r="AZ34" s="793"/>
      <c r="BA34" s="793"/>
      <c r="BB34" s="793"/>
      <c r="BC34" s="793"/>
      <c r="BD34" s="793"/>
      <c r="BE34" s="793"/>
      <c r="BF34" s="793"/>
    </row>
    <row r="37" spans="1:58" ht="20.25" customHeight="1">
      <c r="B37" s="914" t="s">
        <v>937</v>
      </c>
      <c r="C37" s="875" t="s">
        <v>95</v>
      </c>
      <c r="D37" s="876" t="s">
        <v>390</v>
      </c>
      <c r="E37" s="876">
        <f t="shared" ref="E37:E39" si="54">IF($D37=$AK$12,(VLOOKUP($C37,$AK$1:$AQ$10,2,FALSE)),(IF($D37=$AJ$13,(VLOOKUP($C37,$AK$1:$AQ$10,4,FALSE)),VLOOKUP($C37,$AK$1:$AQ$10,6,FALSE))))</f>
        <v>21</v>
      </c>
      <c r="F37" s="877">
        <f t="shared" ref="F37:F39" si="55">IF($D37=$AK$12,(VLOOKUP($C37,$AK$1:$AQ$10,3,FALSE)),(IF($D37=$AJ$13,(VLOOKUP($C37,$AK$1:$AQ$10,5,FALSE)),VLOOKUP($C37,$AK$1:$AQ$10,7,FALSE))))</f>
        <v>16</v>
      </c>
      <c r="G37" s="875" t="s">
        <v>141</v>
      </c>
      <c r="H37" s="878">
        <f t="shared" ref="H37:H39" si="56">VLOOKUP(G37,$A$16:$B$19,2,FALSE)</f>
        <v>0.8</v>
      </c>
      <c r="I37" s="879" t="s">
        <v>931</v>
      </c>
      <c r="J37" s="880">
        <f t="shared" ref="J37:J39" si="57">VLOOKUP(I37,$C$16:$D$18,2,FALSE)</f>
        <v>0.6</v>
      </c>
      <c r="K37" s="875" t="s">
        <v>929</v>
      </c>
      <c r="L37" s="892">
        <f t="shared" ref="L37:L39" si="58">IF(C37=$F$15,(VLOOKUP(K37,$E$16:$G$19,2,FALSE)),IF(C37=$G$15,(VLOOKUP(K37,$E$16:$G$19,3,FALSE)),1))</f>
        <v>0.88</v>
      </c>
      <c r="M37" s="881" t="s">
        <v>161</v>
      </c>
      <c r="N37" s="878">
        <f t="shared" ref="N37:N39" si="59">VLOOKUP(M37,$H$16:$I$21,2,FALSE)</f>
        <v>1</v>
      </c>
      <c r="O37" s="881" t="s">
        <v>100</v>
      </c>
      <c r="P37" s="878">
        <f t="shared" ref="P37:P39" si="60">VLOOKUP(O37,$J$16:$K$21,2,FALSE)</f>
        <v>1</v>
      </c>
      <c r="Q37" s="881" t="s">
        <v>161</v>
      </c>
      <c r="R37" s="878">
        <f t="shared" ref="R37:R39" si="61">VLOOKUP(Q37,$L$16:$M$19,2,FALSE)</f>
        <v>1</v>
      </c>
      <c r="S37" s="879" t="s">
        <v>161</v>
      </c>
      <c r="T37" s="880">
        <f t="shared" ref="T37:T39" si="62">VLOOKUP(S37,$N$16:$O$18,2,FALSE)</f>
        <v>1</v>
      </c>
      <c r="U37" s="879" t="s">
        <v>162</v>
      </c>
      <c r="V37" s="893">
        <f>IF(C37="계류시설",1,IF(U37&lt;=1000,$Q$16+($Q$17-$Q$16)/($P$17-$P$16)*(U37-$P$16),$Q$17+($Q$18-$Q$17)/($P$18-$P$17)*(U37-$P$17)))</f>
        <v>1</v>
      </c>
      <c r="W37" s="881" t="s">
        <v>161</v>
      </c>
      <c r="X37" s="880">
        <f t="shared" ref="X37:X39" si="63">VLOOKUP(W37,$R$16:$S$19,2,FALSE)</f>
        <v>1</v>
      </c>
      <c r="Y37" s="878">
        <v>1</v>
      </c>
      <c r="Z37" s="882">
        <v>2020</v>
      </c>
      <c r="AA37" s="883">
        <f>IF(B37="","",(IF(AK37&gt;55,1.2,(IF(AK37&gt;35,1.15,(IF(AK37&gt;25,1.1,(IF(AK37&gt;15,1.05,1)))))))))</f>
        <v>1</v>
      </c>
      <c r="AB37" s="884" t="s">
        <v>926</v>
      </c>
      <c r="AC37" s="885">
        <f t="shared" ref="AC37:AC39" si="64">IF(C37="","",(IF(AB37="단순",0.85,(IF(AB37="보통",1,1.15)))))</f>
        <v>1</v>
      </c>
      <c r="AD37" s="885" t="s">
        <v>925</v>
      </c>
      <c r="AE37" s="885">
        <f t="shared" ref="AE37:AE39" si="65">VLOOKUP(AD37,$AJ$16:$AK$18,2,FALSE)</f>
        <v>1</v>
      </c>
    </row>
    <row r="38" spans="1:58" ht="20.25" customHeight="1">
      <c r="B38" s="914" t="s">
        <v>938</v>
      </c>
      <c r="C38" s="875" t="s">
        <v>95</v>
      </c>
      <c r="D38" s="876" t="s">
        <v>390</v>
      </c>
      <c r="E38" s="890">
        <f t="shared" si="54"/>
        <v>21</v>
      </c>
      <c r="F38" s="891">
        <f t="shared" si="55"/>
        <v>16</v>
      </c>
      <c r="G38" s="889" t="s">
        <v>141</v>
      </c>
      <c r="H38" s="892">
        <f t="shared" si="56"/>
        <v>0.8</v>
      </c>
      <c r="I38" s="879" t="s">
        <v>931</v>
      </c>
      <c r="J38" s="893">
        <f t="shared" si="57"/>
        <v>0.6</v>
      </c>
      <c r="K38" s="875" t="s">
        <v>929</v>
      </c>
      <c r="L38" s="892">
        <f t="shared" si="58"/>
        <v>0.88</v>
      </c>
      <c r="M38" s="881" t="s">
        <v>161</v>
      </c>
      <c r="N38" s="892">
        <f t="shared" si="59"/>
        <v>1</v>
      </c>
      <c r="O38" s="881" t="s">
        <v>100</v>
      </c>
      <c r="P38" s="892">
        <f t="shared" si="60"/>
        <v>1</v>
      </c>
      <c r="Q38" s="894" t="s">
        <v>161</v>
      </c>
      <c r="R38" s="892">
        <f t="shared" si="61"/>
        <v>1</v>
      </c>
      <c r="S38" s="879" t="s">
        <v>161</v>
      </c>
      <c r="T38" s="893">
        <f t="shared" si="62"/>
        <v>1</v>
      </c>
      <c r="U38" s="879" t="s">
        <v>162</v>
      </c>
      <c r="V38" s="893">
        <f t="shared" ref="V38:V39" si="66">IF(C38="계류시설",1,IF(U38&lt;=1000,$Q$16+($Q$17-$Q$16)/($P$17-$P$16)*(U38-$P$16),$Q$17+($Q$18-$Q$17)/($P$18-$P$17)*(U38-$P$17)))</f>
        <v>1</v>
      </c>
      <c r="W38" s="881" t="s">
        <v>161</v>
      </c>
      <c r="X38" s="893">
        <f t="shared" si="63"/>
        <v>1</v>
      </c>
      <c r="Y38" s="892">
        <v>1</v>
      </c>
      <c r="Z38" s="895">
        <v>2011</v>
      </c>
      <c r="AA38" s="883">
        <f t="shared" ref="AA38:AA39" si="67">IF(B38="","",(IF(AK38&gt;55,1.2,(IF(AK38&gt;35,1.15,(IF(AK38&gt;25,1.1,(IF(AK38&gt;15,1.05,1)))))))))</f>
        <v>1</v>
      </c>
      <c r="AB38" s="897" t="s">
        <v>926</v>
      </c>
      <c r="AC38" s="898">
        <f t="shared" si="64"/>
        <v>1</v>
      </c>
      <c r="AD38" s="898" t="s">
        <v>925</v>
      </c>
      <c r="AE38" s="898">
        <f t="shared" si="65"/>
        <v>1</v>
      </c>
    </row>
    <row r="39" spans="1:58" ht="20.25" customHeight="1">
      <c r="B39" s="914" t="s">
        <v>939</v>
      </c>
      <c r="C39" s="875" t="s">
        <v>74</v>
      </c>
      <c r="D39" s="876" t="s">
        <v>390</v>
      </c>
      <c r="E39" s="890">
        <f t="shared" si="54"/>
        <v>19</v>
      </c>
      <c r="F39" s="891">
        <f t="shared" si="55"/>
        <v>15</v>
      </c>
      <c r="G39" s="889" t="s">
        <v>141</v>
      </c>
      <c r="H39" s="892">
        <f t="shared" si="56"/>
        <v>0.8</v>
      </c>
      <c r="I39" s="879" t="s">
        <v>161</v>
      </c>
      <c r="J39" s="893">
        <f t="shared" si="57"/>
        <v>1</v>
      </c>
      <c r="K39" s="875" t="s">
        <v>161</v>
      </c>
      <c r="L39" s="892">
        <f t="shared" si="58"/>
        <v>1</v>
      </c>
      <c r="M39" s="881" t="s">
        <v>161</v>
      </c>
      <c r="N39" s="892">
        <f t="shared" si="59"/>
        <v>1</v>
      </c>
      <c r="O39" s="881" t="s">
        <v>161</v>
      </c>
      <c r="P39" s="892">
        <f t="shared" si="60"/>
        <v>1</v>
      </c>
      <c r="Q39" s="894" t="s">
        <v>161</v>
      </c>
      <c r="R39" s="892">
        <f t="shared" si="61"/>
        <v>1</v>
      </c>
      <c r="S39" s="879" t="s">
        <v>932</v>
      </c>
      <c r="T39" s="893">
        <f t="shared" si="62"/>
        <v>1</v>
      </c>
      <c r="U39" s="879">
        <v>111</v>
      </c>
      <c r="V39" s="893">
        <f t="shared" si="66"/>
        <v>0.55549999999999999</v>
      </c>
      <c r="W39" s="881">
        <v>10</v>
      </c>
      <c r="X39" s="893">
        <f t="shared" si="63"/>
        <v>0.98</v>
      </c>
      <c r="Y39" s="892">
        <v>1</v>
      </c>
      <c r="Z39" s="895">
        <v>2004</v>
      </c>
      <c r="AA39" s="883">
        <f t="shared" si="67"/>
        <v>1</v>
      </c>
      <c r="AB39" s="897" t="s">
        <v>926</v>
      </c>
      <c r="AC39" s="898">
        <f t="shared" si="64"/>
        <v>1</v>
      </c>
      <c r="AD39" s="898" t="s">
        <v>925</v>
      </c>
      <c r="AE39" s="898">
        <f t="shared" si="65"/>
        <v>1</v>
      </c>
    </row>
  </sheetData>
  <mergeCells count="74">
    <mergeCell ref="B23:B24"/>
    <mergeCell ref="A4:B5"/>
    <mergeCell ref="A6:B10"/>
    <mergeCell ref="A13:B14"/>
    <mergeCell ref="A23:A24"/>
    <mergeCell ref="N9:O10"/>
    <mergeCell ref="BO13:BR13"/>
    <mergeCell ref="AW24:AX24"/>
    <mergeCell ref="AU24:AV24"/>
    <mergeCell ref="AS24:AT24"/>
    <mergeCell ref="AQ24:AR24"/>
    <mergeCell ref="AL23:AM23"/>
    <mergeCell ref="AN23:AO23"/>
    <mergeCell ref="AU23:AX23"/>
    <mergeCell ref="O23:P23"/>
    <mergeCell ref="M23:N23"/>
    <mergeCell ref="C4:E5"/>
    <mergeCell ref="Q23:R23"/>
    <mergeCell ref="BS13:BT13"/>
    <mergeCell ref="C6:D6"/>
    <mergeCell ref="H13:I14"/>
    <mergeCell ref="J13:K14"/>
    <mergeCell ref="L13:M14"/>
    <mergeCell ref="N13:O14"/>
    <mergeCell ref="P13:Q14"/>
    <mergeCell ref="R13:S14"/>
    <mergeCell ref="E14:E15"/>
    <mergeCell ref="F14:G14"/>
    <mergeCell ref="E13:G13"/>
    <mergeCell ref="C8:D8"/>
    <mergeCell ref="C9:D10"/>
    <mergeCell ref="C13:D14"/>
    <mergeCell ref="A1:AI1"/>
    <mergeCell ref="AY23:BB23"/>
    <mergeCell ref="BC23:BF23"/>
    <mergeCell ref="AY22:BF22"/>
    <mergeCell ref="AQ23:AT23"/>
    <mergeCell ref="AQ22:AX22"/>
    <mergeCell ref="AF23:AF24"/>
    <mergeCell ref="AG23:AI23"/>
    <mergeCell ref="AB23:AC23"/>
    <mergeCell ref="Z23:AA23"/>
    <mergeCell ref="W23:X23"/>
    <mergeCell ref="AD23:AE23"/>
    <mergeCell ref="F4:G4"/>
    <mergeCell ref="Y23:Y24"/>
    <mergeCell ref="X7:X10"/>
    <mergeCell ref="Y7:Z7"/>
    <mergeCell ref="Y8:Z8"/>
    <mergeCell ref="Y9:Z10"/>
    <mergeCell ref="S23:T23"/>
    <mergeCell ref="U23:V23"/>
    <mergeCell ref="AB4:AG4"/>
    <mergeCell ref="AB5:AC5"/>
    <mergeCell ref="AD5:AE5"/>
    <mergeCell ref="AF5:AG5"/>
    <mergeCell ref="X4:X6"/>
    <mergeCell ref="Y4:AA6"/>
    <mergeCell ref="A25:A34"/>
    <mergeCell ref="H4:I4"/>
    <mergeCell ref="J4:K4"/>
    <mergeCell ref="U5:V5"/>
    <mergeCell ref="M7:M10"/>
    <mergeCell ref="M4:M6"/>
    <mergeCell ref="N4:P6"/>
    <mergeCell ref="N7:O7"/>
    <mergeCell ref="S5:T5"/>
    <mergeCell ref="Q4:V4"/>
    <mergeCell ref="Q5:R5"/>
    <mergeCell ref="N8:O8"/>
    <mergeCell ref="D23:F23"/>
    <mergeCell ref="G23:H23"/>
    <mergeCell ref="I23:J23"/>
    <mergeCell ref="K23:L23"/>
  </mergeCells>
  <phoneticPr fontId="152" type="noConversion"/>
  <dataValidations count="10">
    <dataValidation type="list" allowBlank="1" showInputMessage="1" showErrorMessage="1" sqref="G37:G39 G25:G34">
      <formula1>$A$16:$A$19</formula1>
    </dataValidation>
    <dataValidation type="list" allowBlank="1" showInputMessage="1" showErrorMessage="1" sqref="K37:K39 K25:K34">
      <formula1>$E$16:$E$19</formula1>
    </dataValidation>
    <dataValidation type="list" allowBlank="1" showInputMessage="1" showErrorMessage="1" sqref="Q37:Q39 Q25:Q34">
      <formula1>$L$16:$L$19</formula1>
    </dataValidation>
    <dataValidation type="list" allowBlank="1" showInputMessage="1" showErrorMessage="1" sqref="W37:W39 W25:W34">
      <formula1>$R$16:$R$19</formula1>
    </dataValidation>
    <dataValidation type="list" allowBlank="1" showInputMessage="1" showErrorMessage="1" sqref="AB37:AB39 AB25:AB34">
      <formula1>$AL$12:$AL$14</formula1>
    </dataValidation>
    <dataValidation type="list" allowBlank="1" showInputMessage="1" showErrorMessage="1" sqref="C37:C39 C25:C34">
      <formula1>$AK$2:$AK$10</formula1>
    </dataValidation>
    <dataValidation type="list" allowBlank="1" showInputMessage="1" showErrorMessage="1" sqref="O37:O39 O25:O34">
      <formula1>$J$16:$J$20</formula1>
    </dataValidation>
    <dataValidation type="list" allowBlank="1" showInputMessage="1" showErrorMessage="1" sqref="M37:M39 M25:M34">
      <formula1>$H$16:$H$20</formula1>
    </dataValidation>
    <dataValidation type="list" allowBlank="1" showInputMessage="1" showErrorMessage="1" sqref="I37:I39 I25:I34">
      <formula1>$C$16:$C$18</formula1>
    </dataValidation>
    <dataValidation type="list" allowBlank="1" showInputMessage="1" showErrorMessage="1" sqref="S37:S39 S25:S34">
      <formula1>$N$16:$N$18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8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23</vt:i4>
      </vt:variant>
    </vt:vector>
  </HeadingPairs>
  <TitlesOfParts>
    <vt:vector size="45" baseType="lpstr">
      <vt:lpstr>표지</vt:lpstr>
      <vt:lpstr>갑지</vt:lpstr>
      <vt:lpstr>설계내역서</vt:lpstr>
      <vt:lpstr>총괄내역서</vt:lpstr>
      <vt:lpstr>용역량</vt:lpstr>
      <vt:lpstr>내역서(성능평가)</vt:lpstr>
      <vt:lpstr>내역서</vt:lpstr>
      <vt:lpstr>제경비,기술료,직접경비</vt:lpstr>
      <vt:lpstr>항만시설</vt:lpstr>
      <vt:lpstr>수중조사 수량</vt:lpstr>
      <vt:lpstr>총괄표(일위대가)</vt:lpstr>
      <vt:lpstr>일위대가(수심측량)</vt:lpstr>
      <vt:lpstr>지형측량(근거)</vt:lpstr>
      <vt:lpstr>실시설계</vt:lpstr>
      <vt:lpstr>실시설계용역량</vt:lpstr>
      <vt:lpstr>수중조사 일위대가</vt:lpstr>
      <vt:lpstr>수중조사 기준</vt:lpstr>
      <vt:lpstr>인쇄비</vt:lpstr>
      <vt:lpstr>기계경비</vt:lpstr>
      <vt:lpstr>차량운행비</vt:lpstr>
      <vt:lpstr>노임단가</vt:lpstr>
      <vt:lpstr>손해배상보험료</vt:lpstr>
      <vt:lpstr>갑지!Print_Area</vt:lpstr>
      <vt:lpstr>기계경비!Print_Area</vt:lpstr>
      <vt:lpstr>내역서!Print_Area</vt:lpstr>
      <vt:lpstr>'내역서(성능평가)'!Print_Area</vt:lpstr>
      <vt:lpstr>노임단가!Print_Area</vt:lpstr>
      <vt:lpstr>설계내역서!Print_Area</vt:lpstr>
      <vt:lpstr>'수중조사 수량'!Print_Area</vt:lpstr>
      <vt:lpstr>'수중조사 일위대가'!Print_Area</vt:lpstr>
      <vt:lpstr>실시설계용역량!Print_Area</vt:lpstr>
      <vt:lpstr>용역량!Print_Area</vt:lpstr>
      <vt:lpstr>인쇄비!Print_Area</vt:lpstr>
      <vt:lpstr>'일위대가(수심측량)'!Print_Area</vt:lpstr>
      <vt:lpstr>'제경비,기술료,직접경비'!Print_Area</vt:lpstr>
      <vt:lpstr>'지형측량(근거)'!Print_Area</vt:lpstr>
      <vt:lpstr>차량운행비!Print_Area</vt:lpstr>
      <vt:lpstr>총괄내역서!Print_Area</vt:lpstr>
      <vt:lpstr>'총괄표(일위대가)'!Print_Area</vt:lpstr>
      <vt:lpstr>표지!Print_Area</vt:lpstr>
      <vt:lpstr>항만시설!Print_Area</vt:lpstr>
      <vt:lpstr>기계경비!Print_Titles</vt:lpstr>
      <vt:lpstr>'수중조사 일위대가'!Print_Titles</vt:lpstr>
      <vt:lpstr>'일위대가(수심측량)'!Print_Titles</vt:lpstr>
      <vt:lpstr>'총괄표(일위대가)'!Print_Titles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lastPrinted>2023-03-30T06:55:45Z</cp:lastPrinted>
  <dcterms:created xsi:type="dcterms:W3CDTF">2017-11-10T06:19:53Z</dcterms:created>
  <dcterms:modified xsi:type="dcterms:W3CDTF">2024-07-23T05:18:20Z</dcterms:modified>
</cp:coreProperties>
</file>